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9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<sst xmlns="http://schemas.openxmlformats.org/spreadsheetml/2006/main" count="440" uniqueCount="255">
  <si>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</si>
  <si>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</si>
  <si>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</si>
  <si>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</si>
  <si>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</si>
  <si>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</si>
  <si>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</si>
  <si>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</si>
  <si>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</si>
  <si>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</si>
  <si>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</si>
  <si>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</si>
  <si>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</si>
  <si>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</si>
  <si>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</si>
  <si>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</si>
  <si>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</si>
  <si>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</si>
  <si>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</si>
  <si>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</si>
  <si>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</si>
  <si>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</si>
  <si>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</si>
  <si>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</si>
  <si>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</si>
  <si>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</si>
  <si>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</si>
  <si>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</si>
  <si>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</si>
  <si>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</si>
  <si>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</si>
  <si>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</si>
  <si>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</si>
  <si>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</si>
  <si>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</si>
  <si>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</si>
  <si>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</si>
  <si>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</si>
  <si>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</si>
  <si>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</si>
  <si>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</si>
  <si>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</si>
  <si>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</si>
  <si>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</si>
  <si>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</si>
  <si>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</si>
  <si>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</si>
  <si>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</si>
  <si>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</si>
  <si>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</si>
  <si>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</si>
  <si>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</si>
  <si>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</si>
  <si>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</si>
  <si>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</si>
  <si>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</si>
  <si>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</si>
  <si>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</si>
  <si>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</si>
  <si>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</si>
  <si>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</si>
  <si>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</si>
  <si>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</si>
  <si>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</si>
  <si>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</si>
  <si>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</si>
  <si>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</si>
  <si>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</si>
  <si>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</si>
  <si>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</si>
  <si>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</si>
  <si>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</si>
  <si>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</si>
  <si>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</si>
  <si>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</si>
  <si>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</si>
  <si>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</si>
  <si>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</si>
  <si>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</si>
  <si>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</si>
  <si>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</si>
  <si>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Wydatki na programy finansowane ze środków UE</t>
  </si>
  <si>
    <t>Wynagrodz enia i składki od nich naliczane</t>
  </si>
  <si>
    <t>Kultura fizyczna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</si>
  <si>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</si>
  <si>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</si>
  <si>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</si>
  <si>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</si>
  <si>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</si>
  <si>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</si>
  <si>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</si>
  <si>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</si>
  <si>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</si>
  <si>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</si>
  <si>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</si>
  <si>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</si>
  <si>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</si>
  <si>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</si>
  <si>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</si>
  <si>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>VI.</t>
  </si>
  <si>
    <t>PLAN WYDATKÓW PO ZMIANACH</t>
  </si>
  <si>
    <t>Wydatki na realizację zadań z zakresu administracji rządowej oraz innych zadań zleconych gminie  ustawami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</si>
  <si>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</si>
  <si>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</si>
  <si>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</si>
  <si>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</si>
  <si>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rozchody (III+IV+V)</t>
  </si>
  <si>
    <t>Bieżące</t>
  </si>
  <si>
    <t>Majątkowe</t>
  </si>
  <si>
    <t>Wydatki majątkowe</t>
  </si>
  <si>
    <t>Przychody z zaciągniętych pożyczek (WFOŚiGW)</t>
  </si>
  <si>
    <t>Wydatki na realizację zadań  w drodze umów lub poroz  między jst</t>
  </si>
  <si>
    <t xml:space="preserve">Wydatki na realizację zadań  w drodze umów  i porozumień  między jednostkami samorządu terytorialnego </t>
  </si>
  <si>
    <t>-Dotacje na realizację zadań bieżących na podstawie porozumień  (§ 2310)</t>
  </si>
  <si>
    <r>
      <t xml:space="preserve">-Dotacje na realizację zadań z zakresu administracji rządowej  (§ 2010,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2060</t>
    </r>
    <r>
      <rPr>
        <sz val="11"/>
        <rFont val="Cambria"/>
        <family val="1"/>
      </rPr>
      <t>)</t>
    </r>
  </si>
  <si>
    <t>Razem przychody (III+IV)</t>
  </si>
  <si>
    <t>Rodzina</t>
  </si>
  <si>
    <t>-Dotacje na realizację własnych zadań bieżących  (§ 2030)</t>
  </si>
  <si>
    <r>
      <t>-Dotacje na realizację zadań finansowanych ze środków  UE (§ 2009</t>
    </r>
    <r>
      <rPr>
        <sz val="11"/>
        <rFont val="Cambria"/>
        <family val="1"/>
      </rPr>
      <t>)</t>
    </r>
  </si>
  <si>
    <t>Tabela  Nr 2</t>
  </si>
  <si>
    <t xml:space="preserve"> </t>
  </si>
  <si>
    <t>RAZEM DOCHODY + PRZYCHODY</t>
  </si>
  <si>
    <t>RAZEM WYDATKI + ROZCHODY</t>
  </si>
  <si>
    <t>Przychody z emitowanych obligacji</t>
  </si>
  <si>
    <t>Przychody z emitowanych papierów wartościowych (obligacji)</t>
  </si>
  <si>
    <t>OGÓŁEM DOCHODY + PRZYCHODY</t>
  </si>
  <si>
    <r>
      <t>-Dotacje na realizację zadań finansowanych ze środków  UE (§ 2001,</t>
    </r>
    <r>
      <rPr>
        <sz val="11"/>
        <rFont val="Cambria"/>
        <family val="1"/>
      </rPr>
      <t xml:space="preserve"> </t>
    </r>
    <r>
      <rPr>
        <sz val="11"/>
        <rFont val="Cambria"/>
        <family val="1"/>
      </rPr>
      <t>§ 2007,</t>
    </r>
    <r>
      <rPr>
        <sz val="11"/>
        <rFont val="Calibri"/>
        <family val="2"/>
      </rPr>
      <t xml:space="preserve"> </t>
    </r>
    <r>
      <rPr>
        <sz val="11"/>
        <rFont val="Cambria"/>
        <family val="1"/>
      </rPr>
      <t xml:space="preserve">§ 2008,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2057, </t>
    </r>
    <r>
      <rPr>
        <sz val="11"/>
        <rFont val="Calibri"/>
        <family val="2"/>
      </rPr>
      <t>§ 6207</t>
    </r>
    <r>
      <rPr>
        <sz val="11"/>
        <rFont val="Cambria"/>
        <family val="1"/>
      </rPr>
      <t>)</t>
    </r>
  </si>
  <si>
    <t>TRANSPORT I ŁĄCZNOŚĆ</t>
  </si>
  <si>
    <t>Dokonuje się zmian w planie WYDATKÓW  budżetu gminy na 2018 rok</t>
  </si>
  <si>
    <t>Ogrody botaniczne i zoologiczne oraz naturalne obszary i obiekty chronione</t>
  </si>
  <si>
    <t>2. Spłata rat kredytów w wysokości  1.000.000,-zł - nastąpi z nadwyżki budżetowej</t>
  </si>
  <si>
    <t xml:space="preserve">Zakup usług pozostałych </t>
  </si>
  <si>
    <t>1. Spłata rat pożyczek w wysokości   500.528,-zł - nastąpi z wolnych środków</t>
  </si>
  <si>
    <t>3. Wykup papierów wartościowych wyemitowanych przez Gminę  w wysokości 3.000.000,-zł - nastąpi z wolnych środków</t>
  </si>
  <si>
    <t>Kultura i ochrona dziedzictwa narodowego</t>
  </si>
  <si>
    <t>-Dotacje na realizację inwestycji i zakupów inwestycyjnych  (§ 6330)</t>
  </si>
  <si>
    <t>Dokonuje się zmian w planie DOCHODÓW budżetu gminy na 2018 rok</t>
  </si>
  <si>
    <t>KULTURA FIZYCZNA</t>
  </si>
  <si>
    <t xml:space="preserve">Zadania w zakresie kultury fizycznej </t>
  </si>
  <si>
    <t xml:space="preserve">Wydatki inwestycyjne  jednostek budżetowych </t>
  </si>
  <si>
    <t>Drogi publiczne gminne</t>
  </si>
  <si>
    <t>-Dotacje na realizację własnych zadań bieżących   (§ 2710)</t>
  </si>
  <si>
    <t xml:space="preserve">Wynagrodzenia bezosobowe </t>
  </si>
  <si>
    <t>Wydatki inwestycyjne  jednostek budżetowych (WPF)</t>
  </si>
  <si>
    <t>01010</t>
  </si>
  <si>
    <t>ROLNICTWO I ŁOWIECTWO</t>
  </si>
  <si>
    <t xml:space="preserve">Infrastruktura wodociągowa i sanitacyjna wsi </t>
  </si>
  <si>
    <t>Szkoły podstawowe</t>
  </si>
  <si>
    <t xml:space="preserve">Wydatki inwestycyjne  jednostek budżetowych (WPF) </t>
  </si>
  <si>
    <t xml:space="preserve">RODZINA </t>
  </si>
  <si>
    <t xml:space="preserve">Zakup materiałów i wyposażenia </t>
  </si>
  <si>
    <t xml:space="preserve">Przedszkola </t>
  </si>
  <si>
    <t xml:space="preserve">Składki na ubezpieczenia społeczne </t>
  </si>
  <si>
    <t xml:space="preserve">ADMINISTRACJA PUBLICZNA </t>
  </si>
  <si>
    <t>GOSPODARKA KOMUNALNA I OCHRONA ŚRODOWISKA</t>
  </si>
  <si>
    <t>POMOC SPOŁECZNA</t>
  </si>
  <si>
    <t>OŚWIATA I WYCHOWANIE</t>
  </si>
  <si>
    <t>Dotacja celowa z budżetu na finansowanie lub dofinansowanie zadań zleconych do realizacji pozostałym jednostkom niezaliczanym do sektora finansów publicznych</t>
  </si>
  <si>
    <t>-Dotacje z państwowych funduszy celowych na realizację własnych zadań bieżących   (§ 2440)</t>
  </si>
  <si>
    <t>-Dotacje z państwowych funduszy celowych na finansowanie  inwestycji i zakupów inwestycyjnych                                                             (§ 6260)</t>
  </si>
  <si>
    <t>Wypłaty z tytułu udzielania  przez Gminę poręczeń i gwarancji</t>
  </si>
  <si>
    <t>01008</t>
  </si>
  <si>
    <t>Melioracje wodne</t>
  </si>
  <si>
    <t xml:space="preserve">Pozostała działalność </t>
  </si>
  <si>
    <t>Składki na Fundusz Pracy</t>
  </si>
  <si>
    <t>Gospodarka odpadami " Obsługa administracyjna systemu gospodarowania odpadami komunalnymi"</t>
  </si>
  <si>
    <t>Urzędy gmin</t>
  </si>
  <si>
    <t>Dotacja podmiotowa z budżetu dla niepublicznej jednostki systemu oświaty</t>
  </si>
  <si>
    <t xml:space="preserve">Wynagrodzenia osobowe pracowników </t>
  </si>
  <si>
    <t>KULTURA I OCHRONA DZIEDZICTWA NARODOWEGO</t>
  </si>
  <si>
    <t>GOSPODARKA MIESZKANIOWA</t>
  </si>
  <si>
    <t>Gospodarka gruntami i nieruchomościami</t>
  </si>
  <si>
    <t>Wydatki na zakupy inwestycyjne  jednostek budżetowych</t>
  </si>
  <si>
    <t>OCHRONA ZDROWIA</t>
  </si>
  <si>
    <t xml:space="preserve">Pozostałe działania w zakresie polityki społecznej </t>
  </si>
  <si>
    <t>Wydatki inwestycyjne  jednostek budżetowych</t>
  </si>
  <si>
    <t>Kary i odszkodowania wypłacane na rzecz osób fizycznych</t>
  </si>
  <si>
    <t>0970</t>
  </si>
  <si>
    <t xml:space="preserve">Wpływy z różnych dochodów </t>
  </si>
  <si>
    <t>Szkoły podstawowe - projekt unijny pn. "Granice mojego języka są granicami mojego świata -Mobilność Kadry Edukacji szkolnej " - Fundacja Rozwoju Edukacji- szkoła Mroków</t>
  </si>
  <si>
    <t>0770</t>
  </si>
  <si>
    <t>Oświetlenie ulic, placów  i dróg</t>
  </si>
  <si>
    <t>6290</t>
  </si>
  <si>
    <t>Środki na dofinansowanie własnych inwestycji  gmin pozyskane z innych źródeł -Społeczne Komitety</t>
  </si>
  <si>
    <t>Wydatki  25.10.2018r.</t>
  </si>
  <si>
    <t>Plan na dzień 25.10.2018r.</t>
  </si>
  <si>
    <t>25.10.2018</t>
  </si>
  <si>
    <t>Dochody  25.10.2018r.</t>
  </si>
  <si>
    <t>Pozostała działalność - proj pn. "Tworzenie grup wsparcia dla osób z otyłością"</t>
  </si>
  <si>
    <t>Zasiłki i pomoc w naturze oraz składki na ubezpieczenie emerytalne i rentowe</t>
  </si>
  <si>
    <t>Świadczenia społeczne- zasiłki celowe</t>
  </si>
  <si>
    <t>Świadczenia społeczne- zasiłki okesowe</t>
  </si>
  <si>
    <t>Ośrodki pomocy społecznej</t>
  </si>
  <si>
    <t>Świadczenia społeczne</t>
  </si>
  <si>
    <t>Działalność placówek opiekuńczo-wychowawczych</t>
  </si>
  <si>
    <t xml:space="preserve">Domy i ośrodki kultury, świetlice i kluby </t>
  </si>
  <si>
    <t>Dotacja podmiotowa z budżetu dla instytucji kultury</t>
  </si>
  <si>
    <t>Biblioteki</t>
  </si>
  <si>
    <t>Zakup usług remontowych</t>
  </si>
  <si>
    <t>Pozostała działalność - proj. unijny pn. "Mieszkania wspomagane-treningowe dla osób z autyzmem i samotnych matek na rzecz aktywnej integracji"</t>
  </si>
  <si>
    <t>Szkoły podstawowe - projekt unijny pn. "Nasza szkoła jest ok" - Fundacja Rozwoju Edukacji- szkoła Nowa Iwiczna</t>
  </si>
  <si>
    <t xml:space="preserve">Różne opłaty i składki </t>
  </si>
  <si>
    <t xml:space="preserve">Szkolenia pracowników niebędących członkami korpusu służby cywilnej </t>
  </si>
  <si>
    <t>Dotacja podmiotowa z budżetu dla niepublicznej jednostki systemu oświaty prowadzonej przez osobę prawną inną niż jednostka samorządu  terytorialnego lub przez osobę fizyczną</t>
  </si>
  <si>
    <t>Inne formy wychowania przedszkolnego- punkty przedszkolne</t>
  </si>
  <si>
    <t>Gimnazja</t>
  </si>
  <si>
    <t>Realizacja zadań wymagających stosowania specjalnej organizacji nauki i metod pracy dla dzieci i młodzieży w przedszkolach, oddziałach przedszkolnych w szkołach podstawowych i innych formach wychowania przedszkolnego</t>
  </si>
  <si>
    <t>Realizacja zadań wymagających stosowania specjalnej organizacji nauki i metod pracy dla dzieci i młodzieży  w szkołach podstawowych, gimnazjach, liceach ogólnokształcących, liceach profilowanych i szkołach zawodowych oraz szkołach artystycznych</t>
  </si>
  <si>
    <t>Realizacja zadań wymagających stosowania specjalnej organizacji nauki i metod pracy dla dzieci i młodzieży 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</si>
  <si>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EDUKACYJNA OPIEKA WYCHOWAWCZA</t>
  </si>
  <si>
    <t>Wczesne wspomaganie rozwoju dziecka</t>
  </si>
  <si>
    <t>BEZPIECZEŃSTWO PUBLICZNE I OCHRONA PRZECIWPOŻAROWA</t>
  </si>
  <si>
    <t>Zarzadzanie kryzysowe</t>
  </si>
  <si>
    <t>Dowożenie uczniów do szkół</t>
  </si>
  <si>
    <t>Zakup usłg remontowych</t>
  </si>
  <si>
    <t>`</t>
  </si>
  <si>
    <t xml:space="preserve">Świetlice szkolne </t>
  </si>
  <si>
    <t>Wydatki osobowe niezaliczane do wynagrodzeń</t>
  </si>
  <si>
    <t>Gospdarka odpadami</t>
  </si>
  <si>
    <t>0490</t>
  </si>
  <si>
    <t>Wpływy z innych lokalnych opłat pobieranych przez jst na podstawie odrębnych ustaw- opłaty pobierane za odpady komunalne</t>
  </si>
  <si>
    <t>Promocja jst</t>
  </si>
  <si>
    <t>Gospodarka ściekowa i ochrona wód</t>
  </si>
  <si>
    <t>Zakup energii</t>
  </si>
  <si>
    <t>Dotacje celowe przekazane gminie na zadania bieżące realizowane na podstawie porozumień  między j.s.t.</t>
  </si>
  <si>
    <t xml:space="preserve">Wpłaty z tytułu odpłatnego nabycia prawa własności oraz prawa użytkowania wieczystego nieruchomości </t>
  </si>
  <si>
    <t>Dotacje celowe w ramach programów finansowanych z udziałem środków europejskich oraz środków, o których mowa w art. 5 ust. 1 pkt 3 oraz ust. 3 pkt 5 i 6 ustawy, lub płatności w ramach budżetu środków europejskich</t>
  </si>
  <si>
    <t>Zakup usług przez  jst od innych jst</t>
  </si>
  <si>
    <t>Rady gmin</t>
  </si>
  <si>
    <t>Różne wydatki na rzecz osób fizycznych</t>
  </si>
  <si>
    <t>Lokalny transport drogowy</t>
  </si>
  <si>
    <t>Dotacje celowe przekazane gminie na zadania bieżące realizowane na podstawie porozumień między jst</t>
  </si>
  <si>
    <t>Zapewnienie uczniom prawa do bezpłatnego dostępu do podręczników, materiałów edukacyjnych lub materiałów ćwiczeniowych</t>
  </si>
  <si>
    <t>POZOSTAŁE ZADANIA W ZAKRESIE POLITYKI SPOŁECZNEJ</t>
  </si>
  <si>
    <t xml:space="preserve">Wynagrodzenia bezosobowe  </t>
  </si>
  <si>
    <t xml:space="preserve">URZĘDY NACZELNYCH ORGANÓW WŁADZY PAŃSTWOWEJ, KONTROLI I OCHRONY PRAWA ORAZ SĄDOWNICTWA </t>
  </si>
  <si>
    <t>Urzędy naczelnych organów władzy państwowej, kontroli i ochrony prawa</t>
  </si>
  <si>
    <t>Podróże słuzbowe krajowe</t>
  </si>
  <si>
    <t>Urzędy wojewódzkie</t>
  </si>
  <si>
    <t>Dotacje celowe otrzymane z budżetu państwa na realizację zadań bieżących z zakresu administracji rządowej oraz innych zadań zleconych gminie ustawami</t>
  </si>
  <si>
    <t>RODZINA</t>
  </si>
  <si>
    <t>Wspieranie rodziny</t>
  </si>
  <si>
    <t xml:space="preserve">Wynagrodzenia osobowe pracowników - zad. zlecone </t>
  </si>
  <si>
    <t>Składki na ubezpieczenia społeczne - zad. zlecone</t>
  </si>
  <si>
    <t>Wynagrodzenia bezosobowe - zad. zlecone</t>
  </si>
  <si>
    <t xml:space="preserve">POMOC SPOŁECZNA </t>
  </si>
  <si>
    <t>Pozostała działalność - Projekt unijny pn. "Ja w Internecie"</t>
  </si>
  <si>
    <t>Tworzenie i funkcjonowanie żłobków</t>
  </si>
  <si>
    <t>Tworzenie i funkcjonowanie klubów dziecięcych</t>
  </si>
  <si>
    <t>z dnia 14 listopada 2018r.</t>
  </si>
  <si>
    <t>z  dnia 14 listopada 2018r.</t>
  </si>
  <si>
    <t>do Uchwały Nr 726/L/2018</t>
  </si>
  <si>
    <t>Zakup środków dydaktycznych i książek -zad. zlecone</t>
  </si>
  <si>
    <t>Dotacja celowa z budżetu na finansowanie lub dofinansowanie zadań zleconych do realizacji pozostałym jednostkom niezaliczanym do sektora finansów publicznych - zad. zlecone</t>
  </si>
  <si>
    <t>Do Uchwały Nr 726/L/2018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</si>
</sst>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  <numFmt numFmtId="172" formatCode="0.0"/>
    <numFmt numFmtId="173" formatCode="#,##0.000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sz val="11"/>
      <name val="Calibri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i/>
      <sz val="10"/>
      <name val="Cambria"/>
      <family val="1"/>
    </font>
    <font>
      <i/>
      <sz val="8"/>
      <name val="Cambria"/>
      <family val="1"/>
    </font>
    <font>
      <b/>
      <sz val="10"/>
      <color indexed="9"/>
      <name val="Cambria"/>
      <family val="1"/>
    </font>
    <font>
      <sz val="7"/>
      <name val="Cambria"/>
      <family val="1"/>
    </font>
    <font>
      <sz val="5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b/>
      <u val="single"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hair"/>
      <bottom/>
    </border>
    <border>
      <left/>
      <right style="thin"/>
      <top style="hair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hair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 style="hair"/>
      <top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hair"/>
      <right style="thin"/>
      <top>
        <color indexed="63"/>
      </top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1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33" borderId="10" xfId="0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3" fillId="35" borderId="14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5" fillId="37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7" fillId="37" borderId="11" xfId="0" applyNumberFormat="1" applyFont="1" applyFill="1" applyBorder="1" applyAlignment="1">
      <alignment horizontal="right" vertical="center"/>
    </xf>
    <xf numFmtId="0" fontId="7" fillId="37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right" vertical="center"/>
    </xf>
    <xf numFmtId="3" fontId="36" fillId="0" borderId="13" xfId="0" applyNumberFormat="1" applyFont="1" applyBorder="1" applyAlignment="1">
      <alignment horizontal="right" vertical="center"/>
    </xf>
    <xf numFmtId="3" fontId="36" fillId="38" borderId="19" xfId="0" applyNumberFormat="1" applyFont="1" applyFill="1" applyBorder="1" applyAlignment="1">
      <alignment horizontal="right" vertical="center"/>
    </xf>
    <xf numFmtId="3" fontId="36" fillId="0" borderId="19" xfId="0" applyNumberFormat="1" applyFont="1" applyBorder="1" applyAlignment="1">
      <alignment horizontal="right" vertical="center"/>
    </xf>
    <xf numFmtId="3" fontId="36" fillId="33" borderId="19" xfId="0" applyNumberFormat="1" applyFont="1" applyFill="1" applyBorder="1" applyAlignment="1">
      <alignment horizontal="right" vertical="center" wrapText="1"/>
    </xf>
    <xf numFmtId="0" fontId="36" fillId="38" borderId="15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top"/>
    </xf>
    <xf numFmtId="0" fontId="5" fillId="38" borderId="21" xfId="0" applyFont="1" applyFill="1" applyBorder="1" applyAlignment="1">
      <alignment horizontal="left" vertical="center"/>
    </xf>
    <xf numFmtId="0" fontId="5" fillId="38" borderId="22" xfId="0" applyFont="1" applyFill="1" applyBorder="1" applyAlignment="1">
      <alignment horizontal="left" vertical="center"/>
    </xf>
    <xf numFmtId="0" fontId="5" fillId="38" borderId="23" xfId="0" applyFont="1" applyFill="1" applyBorder="1" applyAlignment="1">
      <alignment horizontal="left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top"/>
    </xf>
    <xf numFmtId="0" fontId="5" fillId="33" borderId="26" xfId="0" applyFont="1" applyFill="1" applyBorder="1" applyAlignment="1">
      <alignment horizontal="center" vertical="top"/>
    </xf>
    <xf numFmtId="0" fontId="5" fillId="39" borderId="26" xfId="0" applyFont="1" applyFill="1" applyBorder="1" applyAlignment="1">
      <alignment horizontal="center" vertical="top"/>
    </xf>
    <xf numFmtId="0" fontId="5" fillId="39" borderId="26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center" wrapText="1"/>
    </xf>
    <xf numFmtId="0" fontId="5" fillId="39" borderId="27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6" fillId="0" borderId="23" xfId="0" applyFont="1" applyBorder="1" applyAlignment="1">
      <alignment horizontal="right" vertical="center"/>
    </xf>
    <xf numFmtId="3" fontId="36" fillId="0" borderId="21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3" fontId="36" fillId="38" borderId="12" xfId="0" applyNumberFormat="1" applyFont="1" applyFill="1" applyBorder="1" applyAlignment="1">
      <alignment horizontal="right" vertical="center"/>
    </xf>
    <xf numFmtId="0" fontId="36" fillId="0" borderId="29" xfId="0" applyFont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3" fontId="36" fillId="0" borderId="30" xfId="0" applyNumberFormat="1" applyFont="1" applyBorder="1" applyAlignment="1">
      <alignment horizontal="right" vertical="center"/>
    </xf>
    <xf numFmtId="3" fontId="36" fillId="0" borderId="29" xfId="0" applyNumberFormat="1" applyFont="1" applyBorder="1" applyAlignment="1">
      <alignment horizontal="right" vertical="center"/>
    </xf>
    <xf numFmtId="3" fontId="36" fillId="0" borderId="31" xfId="0" applyNumberFormat="1" applyFont="1" applyBorder="1" applyAlignment="1">
      <alignment horizontal="right" vertical="center"/>
    </xf>
    <xf numFmtId="3" fontId="36" fillId="38" borderId="12" xfId="0" applyNumberFormat="1" applyFont="1" applyFill="1" applyBorder="1" applyAlignment="1">
      <alignment horizontal="righ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3" fontId="36" fillId="0" borderId="30" xfId="0" applyNumberFormat="1" applyFont="1" applyBorder="1" applyAlignment="1">
      <alignment horizontal="left" vertical="center" wrapText="1"/>
    </xf>
    <xf numFmtId="3" fontId="36" fillId="0" borderId="29" xfId="0" applyNumberFormat="1" applyFont="1" applyBorder="1" applyAlignment="1">
      <alignment horizontal="right" vertical="center" wrapText="1"/>
    </xf>
    <xf numFmtId="3" fontId="36" fillId="0" borderId="30" xfId="0" applyNumberFormat="1" applyFont="1" applyBorder="1" applyAlignment="1">
      <alignment horizontal="right" vertical="center" wrapText="1"/>
    </xf>
    <xf numFmtId="3" fontId="36" fillId="0" borderId="24" xfId="0" applyNumberFormat="1" applyFont="1" applyBorder="1" applyAlignment="1">
      <alignment horizontal="right" vertical="center"/>
    </xf>
    <xf numFmtId="3" fontId="36" fillId="0" borderId="32" xfId="0" applyNumberFormat="1" applyFont="1" applyBorder="1" applyAlignment="1">
      <alignment horizontal="right" vertical="center"/>
    </xf>
    <xf numFmtId="0" fontId="36" fillId="0" borderId="32" xfId="0" applyFont="1" applyBorder="1" applyAlignment="1">
      <alignment horizontal="right" vertical="center"/>
    </xf>
    <xf numFmtId="3" fontId="36" fillId="38" borderId="24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3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40" borderId="0" xfId="0" applyFont="1" applyFill="1" applyBorder="1" applyAlignment="1">
      <alignment horizontal="left" vertical="top" wrapText="1"/>
    </xf>
    <xf numFmtId="3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36" fillId="38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7" borderId="11" xfId="0" applyFont="1" applyFill="1" applyBorder="1" applyAlignment="1">
      <alignment horizontal="center" vertical="center"/>
    </xf>
    <xf numFmtId="3" fontId="37" fillId="37" borderId="1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/>
    </xf>
    <xf numFmtId="3" fontId="35" fillId="41" borderId="11" xfId="0" applyNumberFormat="1" applyFont="1" applyFill="1" applyBorder="1" applyAlignment="1">
      <alignment horizontal="right" vertical="center"/>
    </xf>
    <xf numFmtId="3" fontId="35" fillId="41" borderId="34" xfId="0" applyNumberFormat="1" applyFont="1" applyFill="1" applyBorder="1" applyAlignment="1">
      <alignment horizontal="right" vertical="center"/>
    </xf>
    <xf numFmtId="3" fontId="35" fillId="41" borderId="11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6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5" fillId="39" borderId="19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3" fontId="5" fillId="39" borderId="12" xfId="0" applyNumberFormat="1" applyFont="1" applyFill="1" applyBorder="1" applyAlignment="1">
      <alignment horizontal="right" vertical="center" wrapText="1"/>
    </xf>
    <xf numFmtId="3" fontId="5" fillId="39" borderId="36" xfId="0" applyNumberFormat="1" applyFont="1" applyFill="1" applyBorder="1" applyAlignment="1">
      <alignment horizontal="right" vertical="center" wrapText="1"/>
    </xf>
    <xf numFmtId="3" fontId="5" fillId="33" borderId="36" xfId="0" applyNumberFormat="1" applyFont="1" applyFill="1" applyBorder="1" applyAlignment="1">
      <alignment horizontal="right" vertical="center" wrapText="1"/>
    </xf>
    <xf numFmtId="3" fontId="5" fillId="39" borderId="24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 vertical="center"/>
    </xf>
    <xf numFmtId="0" fontId="36" fillId="38" borderId="25" xfId="0" applyFont="1" applyFill="1" applyBorder="1" applyAlignment="1">
      <alignment horizontal="center" vertical="center" wrapText="1"/>
    </xf>
    <xf numFmtId="0" fontId="36" fillId="38" borderId="37" xfId="0" applyFont="1" applyFill="1" applyBorder="1" applyAlignment="1">
      <alignment horizontal="center" vertical="center" wrapText="1"/>
    </xf>
    <xf numFmtId="0" fontId="36" fillId="38" borderId="38" xfId="0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 horizontal="center" vertical="center"/>
    </xf>
    <xf numFmtId="0" fontId="36" fillId="38" borderId="16" xfId="0" applyFont="1" applyFill="1" applyBorder="1" applyAlignment="1">
      <alignment horizontal="center" vertical="center"/>
    </xf>
    <xf numFmtId="0" fontId="36" fillId="38" borderId="17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3" fontId="36" fillId="40" borderId="0" xfId="0" applyNumberFormat="1" applyFont="1" applyFill="1" applyBorder="1" applyAlignment="1">
      <alignment vertical="center"/>
    </xf>
    <xf numFmtId="3" fontId="35" fillId="40" borderId="0" xfId="0" applyNumberFormat="1" applyFont="1" applyFill="1" applyBorder="1" applyAlignment="1">
      <alignment horizontal="right" vertical="center"/>
    </xf>
    <xf numFmtId="0" fontId="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3" fontId="36" fillId="40" borderId="0" xfId="0" applyNumberFormat="1" applyFont="1" applyFill="1" applyBorder="1" applyAlignment="1">
      <alignment/>
    </xf>
    <xf numFmtId="3" fontId="35" fillId="40" borderId="0" xfId="0" applyNumberFormat="1" applyFont="1" applyFill="1" applyBorder="1" applyAlignment="1">
      <alignment vertical="center"/>
    </xf>
    <xf numFmtId="3" fontId="36" fillId="0" borderId="39" xfId="0" applyNumberFormat="1" applyFont="1" applyBorder="1" applyAlignment="1">
      <alignment horizontal="right" vertical="center"/>
    </xf>
    <xf numFmtId="3" fontId="36" fillId="0" borderId="22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3" fontId="36" fillId="0" borderId="4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36" fillId="40" borderId="19" xfId="0" applyNumberFormat="1" applyFont="1" applyFill="1" applyBorder="1" applyAlignment="1">
      <alignment horizontal="right" vertical="center" wrapText="1"/>
    </xf>
    <xf numFmtId="3" fontId="4" fillId="42" borderId="11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right" vertical="center"/>
    </xf>
    <xf numFmtId="3" fontId="36" fillId="38" borderId="36" xfId="0" applyNumberFormat="1" applyFont="1" applyFill="1" applyBorder="1" applyAlignment="1">
      <alignment horizontal="right" vertical="center"/>
    </xf>
    <xf numFmtId="0" fontId="36" fillId="0" borderId="41" xfId="0" applyFont="1" applyBorder="1" applyAlignment="1">
      <alignment horizontal="right" vertical="center"/>
    </xf>
    <xf numFmtId="3" fontId="36" fillId="0" borderId="42" xfId="0" applyNumberFormat="1" applyFont="1" applyBorder="1" applyAlignment="1">
      <alignment horizontal="right" vertical="center"/>
    </xf>
    <xf numFmtId="0" fontId="36" fillId="0" borderId="42" xfId="0" applyFont="1" applyBorder="1" applyAlignment="1">
      <alignment horizontal="right" vertical="center"/>
    </xf>
    <xf numFmtId="3" fontId="36" fillId="0" borderId="43" xfId="0" applyNumberFormat="1" applyFont="1" applyBorder="1" applyAlignment="1">
      <alignment horizontal="right" vertical="center"/>
    </xf>
    <xf numFmtId="3" fontId="33" fillId="35" borderId="11" xfId="0" applyNumberFormat="1" applyFont="1" applyFill="1" applyBorder="1" applyAlignment="1" quotePrefix="1">
      <alignment horizontal="center" vertical="center"/>
    </xf>
    <xf numFmtId="3" fontId="4" fillId="43" borderId="11" xfId="0" applyNumberFormat="1" applyFont="1" applyFill="1" applyBorder="1" applyAlignment="1">
      <alignment horizontal="right" vertical="center"/>
    </xf>
    <xf numFmtId="0" fontId="7" fillId="43" borderId="11" xfId="0" applyFont="1" applyFill="1" applyBorder="1" applyAlignment="1" quotePrefix="1">
      <alignment horizontal="center" vertical="center"/>
    </xf>
    <xf numFmtId="0" fontId="7" fillId="43" borderId="11" xfId="0" applyFont="1" applyFill="1" applyBorder="1" applyAlignment="1">
      <alignment horizontal="center" vertical="center"/>
    </xf>
    <xf numFmtId="3" fontId="4" fillId="44" borderId="19" xfId="0" applyNumberFormat="1" applyFont="1" applyFill="1" applyBorder="1" applyAlignment="1">
      <alignment horizontal="right" vertical="center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4" fillId="16" borderId="11" xfId="0" applyNumberFormat="1" applyFont="1" applyFill="1" applyBorder="1" applyAlignment="1">
      <alignment horizontal="right" vertical="center" wrapText="1"/>
    </xf>
    <xf numFmtId="0" fontId="36" fillId="45" borderId="11" xfId="0" applyFont="1" applyFill="1" applyBorder="1" applyAlignment="1">
      <alignment horizontal="center" vertical="center"/>
    </xf>
    <xf numFmtId="0" fontId="7" fillId="45" borderId="11" xfId="0" applyFont="1" applyFill="1" applyBorder="1" applyAlignment="1" quotePrefix="1">
      <alignment horizontal="center" vertical="center"/>
    </xf>
    <xf numFmtId="0" fontId="5" fillId="10" borderId="11" xfId="0" applyFont="1" applyFill="1" applyBorder="1" applyAlignment="1" quotePrefix="1">
      <alignment horizontal="center" vertical="center"/>
    </xf>
    <xf numFmtId="3" fontId="37" fillId="10" borderId="11" xfId="0" applyNumberFormat="1" applyFont="1" applyFill="1" applyBorder="1" applyAlignment="1">
      <alignment vertical="center" wrapText="1"/>
    </xf>
    <xf numFmtId="0" fontId="36" fillId="40" borderId="13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 wrapText="1"/>
    </xf>
    <xf numFmtId="3" fontId="2" fillId="46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3" fontId="38" fillId="40" borderId="0" xfId="0" applyNumberFormat="1" applyFont="1" applyFill="1" applyBorder="1" applyAlignment="1">
      <alignment vertical="center" wrapText="1"/>
    </xf>
    <xf numFmtId="3" fontId="39" fillId="40" borderId="0" xfId="0" applyNumberFormat="1" applyFont="1" applyFill="1" applyBorder="1" applyAlignment="1" quotePrefix="1">
      <alignment horizontal="right" vertical="center" wrapText="1"/>
    </xf>
    <xf numFmtId="0" fontId="9" fillId="40" borderId="0" xfId="0" applyFont="1" applyFill="1" applyBorder="1" applyAlignment="1">
      <alignment horizontal="right"/>
    </xf>
    <xf numFmtId="0" fontId="5" fillId="0" borderId="44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/>
    </xf>
    <xf numFmtId="3" fontId="36" fillId="40" borderId="19" xfId="0" applyNumberFormat="1" applyFont="1" applyFill="1" applyBorder="1" applyAlignment="1">
      <alignment horizontal="right" vertical="center"/>
    </xf>
    <xf numFmtId="3" fontId="36" fillId="40" borderId="11" xfId="0" applyNumberFormat="1" applyFont="1" applyFill="1" applyBorder="1" applyAlignment="1">
      <alignment horizontal="right" vertical="center"/>
    </xf>
    <xf numFmtId="0" fontId="36" fillId="40" borderId="19" xfId="0" applyFont="1" applyFill="1" applyBorder="1" applyAlignment="1">
      <alignment horizontal="right" vertical="center" wrapText="1"/>
    </xf>
    <xf numFmtId="3" fontId="4" fillId="42" borderId="11" xfId="0" applyNumberFormat="1" applyFont="1" applyFill="1" applyBorder="1" applyAlignment="1">
      <alignment vertical="center" wrapText="1"/>
    </xf>
    <xf numFmtId="0" fontId="7" fillId="40" borderId="44" xfId="0" applyFont="1" applyFill="1" applyBorder="1" applyAlignment="1">
      <alignment horizontal="center" vertical="center"/>
    </xf>
    <xf numFmtId="3" fontId="2" fillId="46" borderId="44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Border="1" applyAlignment="1">
      <alignment horizontal="right" vertical="center"/>
    </xf>
    <xf numFmtId="3" fontId="4" fillId="44" borderId="19" xfId="0" applyNumberFormat="1" applyFont="1" applyFill="1" applyBorder="1" applyAlignment="1">
      <alignment horizontal="right" vertical="center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3" fontId="2" fillId="46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7" fillId="40" borderId="44" xfId="0" applyFont="1" applyFill="1" applyBorder="1" applyAlignment="1" quotePrefix="1">
      <alignment horizontal="center" vertical="center"/>
    </xf>
    <xf numFmtId="3" fontId="36" fillId="33" borderId="13" xfId="0" applyNumberFormat="1" applyFont="1" applyFill="1" applyBorder="1" applyAlignment="1">
      <alignment horizontal="right" vertical="center" wrapText="1"/>
    </xf>
    <xf numFmtId="0" fontId="36" fillId="40" borderId="13" xfId="0" applyFont="1" applyFill="1" applyBorder="1" applyAlignment="1">
      <alignment horizontal="right" vertical="center" wrapText="1"/>
    </xf>
    <xf numFmtId="3" fontId="0" fillId="40" borderId="0" xfId="0" applyNumberFormat="1" applyFill="1" applyBorder="1" applyAlignment="1">
      <alignment horizontal="center" vertical="center"/>
    </xf>
    <xf numFmtId="3" fontId="0" fillId="40" borderId="0" xfId="0" applyNumberFormat="1" applyFill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3" fontId="37" fillId="40" borderId="0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3" fontId="2" fillId="46" borderId="36" xfId="0" applyNumberFormat="1" applyFont="1" applyFill="1" applyBorder="1" applyAlignment="1">
      <alignment horizontal="right" vertical="center" wrapText="1"/>
    </xf>
    <xf numFmtId="3" fontId="4" fillId="40" borderId="45" xfId="0" applyNumberFormat="1" applyFont="1" applyFill="1" applyBorder="1" applyAlignment="1">
      <alignment horizontal="right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3" fontId="2" fillId="40" borderId="0" xfId="0" applyNumberFormat="1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3" fontId="40" fillId="40" borderId="45" xfId="0" applyNumberFormat="1" applyFont="1" applyFill="1" applyBorder="1" applyAlignment="1">
      <alignment horizontal="right" vertical="center" wrapText="1"/>
    </xf>
    <xf numFmtId="3" fontId="4" fillId="40" borderId="45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3" fontId="4" fillId="40" borderId="0" xfId="0" applyNumberFormat="1" applyFont="1" applyFill="1" applyBorder="1" applyAlignment="1">
      <alignment horizontal="right" vertical="center" wrapText="1"/>
    </xf>
    <xf numFmtId="0" fontId="2" fillId="40" borderId="45" xfId="0" applyFont="1" applyFill="1" applyBorder="1" applyAlignment="1">
      <alignment horizontal="right" vertical="center" wrapText="1"/>
    </xf>
    <xf numFmtId="0" fontId="31" fillId="40" borderId="45" xfId="0" applyFont="1" applyFill="1" applyBorder="1" applyAlignment="1">
      <alignment horizontal="right" vertical="center" wrapText="1"/>
    </xf>
    <xf numFmtId="0" fontId="40" fillId="40" borderId="45" xfId="0" applyFont="1" applyFill="1" applyBorder="1" applyAlignment="1">
      <alignment horizontal="right" vertical="center" wrapText="1"/>
    </xf>
    <xf numFmtId="0" fontId="31" fillId="40" borderId="0" xfId="0" applyFont="1" applyFill="1" applyBorder="1" applyAlignment="1">
      <alignment/>
    </xf>
    <xf numFmtId="3" fontId="2" fillId="40" borderId="0" xfId="0" applyNumberFormat="1" applyFont="1" applyFill="1" applyAlignment="1">
      <alignment/>
    </xf>
    <xf numFmtId="0" fontId="5" fillId="0" borderId="24" xfId="0" applyFont="1" applyBorder="1" applyAlignment="1">
      <alignment horizontal="center" vertical="center"/>
    </xf>
    <xf numFmtId="0" fontId="7" fillId="43" borderId="13" xfId="0" applyFont="1" applyFill="1" applyBorder="1" applyAlignment="1" quotePrefix="1">
      <alignment horizontal="center" vertical="center"/>
    </xf>
    <xf numFmtId="0" fontId="7" fillId="43" borderId="13" xfId="0" applyFont="1" applyFill="1" applyBorder="1" applyAlignment="1">
      <alignment horizontal="center" vertical="center"/>
    </xf>
    <xf numFmtId="3" fontId="4" fillId="43" borderId="13" xfId="0" applyNumberFormat="1" applyFont="1" applyFill="1" applyBorder="1" applyAlignment="1">
      <alignment horizontal="right" vertical="center"/>
    </xf>
    <xf numFmtId="0" fontId="36" fillId="40" borderId="19" xfId="0" applyFont="1" applyFill="1" applyBorder="1" applyAlignment="1" quotePrefix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" fontId="37" fillId="41" borderId="11" xfId="0" applyNumberFormat="1" applyFont="1" applyFill="1" applyBorder="1" applyAlignment="1">
      <alignment vertical="center"/>
    </xf>
    <xf numFmtId="0" fontId="0" fillId="40" borderId="0" xfId="0" applyFill="1" applyBorder="1" applyAlignment="1">
      <alignment/>
    </xf>
    <xf numFmtId="3" fontId="2" fillId="0" borderId="36" xfId="0" applyNumberFormat="1" applyFont="1" applyBorder="1" applyAlignment="1">
      <alignment horizontal="right" vertical="center"/>
    </xf>
    <xf numFmtId="3" fontId="2" fillId="46" borderId="46" xfId="0" applyNumberFormat="1" applyFont="1" applyFill="1" applyBorder="1" applyAlignment="1">
      <alignment horizontal="right" vertical="center" wrapText="1"/>
    </xf>
    <xf numFmtId="0" fontId="0" fillId="40" borderId="0" xfId="0" applyFill="1" applyBorder="1" applyAlignment="1">
      <alignment/>
    </xf>
    <xf numFmtId="3" fontId="4" fillId="43" borderId="11" xfId="0" applyNumberFormat="1" applyFont="1" applyFill="1" applyBorder="1" applyAlignment="1">
      <alignment horizontal="right" vertical="center"/>
    </xf>
    <xf numFmtId="3" fontId="4" fillId="44" borderId="19" xfId="0" applyNumberFormat="1" applyFont="1" applyFill="1" applyBorder="1" applyAlignment="1">
      <alignment horizontal="right" vertical="center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 quotePrefix="1">
      <alignment horizontal="center" vertical="center"/>
    </xf>
    <xf numFmtId="3" fontId="2" fillId="46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5" fillId="0" borderId="44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3" fontId="2" fillId="0" borderId="44" xfId="0" applyNumberFormat="1" applyFont="1" applyBorder="1" applyAlignment="1">
      <alignment horizontal="right" vertical="center"/>
    </xf>
    <xf numFmtId="3" fontId="2" fillId="46" borderId="24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0" fontId="5" fillId="40" borderId="35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46" borderId="0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/>
    </xf>
    <xf numFmtId="0" fontId="7" fillId="40" borderId="36" xfId="0" applyFont="1" applyFill="1" applyBorder="1" applyAlignment="1">
      <alignment horizontal="center" vertical="center"/>
    </xf>
    <xf numFmtId="0" fontId="7" fillId="40" borderId="36" xfId="0" applyFont="1" applyFill="1" applyBorder="1" applyAlignment="1" quotePrefix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3" fontId="4" fillId="40" borderId="12" xfId="0" applyNumberFormat="1" applyFont="1" applyFill="1" applyBorder="1" applyAlignment="1">
      <alignment horizontal="right" vertical="center"/>
    </xf>
    <xf numFmtId="3" fontId="2" fillId="40" borderId="12" xfId="0" applyNumberFormat="1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49" fontId="36" fillId="40" borderId="13" xfId="0" applyNumberFormat="1" applyFont="1" applyFill="1" applyBorder="1" applyAlignment="1" quotePrefix="1">
      <alignment horizontal="center" vertical="center" wrapText="1"/>
    </xf>
    <xf numFmtId="0" fontId="5" fillId="0" borderId="44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3" fontId="2" fillId="46" borderId="20" xfId="0" applyNumberFormat="1" applyFont="1" applyFill="1" applyBorder="1" applyAlignment="1">
      <alignment horizontal="right" vertical="center" wrapText="1"/>
    </xf>
    <xf numFmtId="0" fontId="2" fillId="40" borderId="0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3" fontId="4" fillId="43" borderId="11" xfId="0" applyNumberFormat="1" applyFont="1" applyFill="1" applyBorder="1" applyAlignment="1">
      <alignment horizontal="right" vertical="center"/>
    </xf>
    <xf numFmtId="3" fontId="4" fillId="44" borderId="19" xfId="0" applyNumberFormat="1" applyFont="1" applyFill="1" applyBorder="1" applyAlignment="1">
      <alignment horizontal="right" vertical="center"/>
    </xf>
    <xf numFmtId="0" fontId="7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3" fontId="2" fillId="46" borderId="36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/>
    </xf>
    <xf numFmtId="3" fontId="2" fillId="46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46" borderId="24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/>
    </xf>
    <xf numFmtId="0" fontId="7" fillId="40" borderId="44" xfId="0" applyFont="1" applyFill="1" applyBorder="1" applyAlignment="1" quotePrefix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3" fontId="2" fillId="46" borderId="47" xfId="0" applyNumberFormat="1" applyFont="1" applyFill="1" applyBorder="1" applyAlignment="1">
      <alignment horizontal="right" vertical="center" wrapText="1"/>
    </xf>
    <xf numFmtId="3" fontId="2" fillId="46" borderId="35" xfId="0" applyNumberFormat="1" applyFont="1" applyFill="1" applyBorder="1" applyAlignment="1">
      <alignment horizontal="right" vertical="center" wrapText="1"/>
    </xf>
    <xf numFmtId="0" fontId="2" fillId="40" borderId="0" xfId="0" applyFont="1" applyFill="1" applyBorder="1" applyAlignment="1">
      <alignment horizontal="center" vertical="center"/>
    </xf>
    <xf numFmtId="0" fontId="5" fillId="0" borderId="36" xfId="0" applyFont="1" applyBorder="1" applyAlignment="1" quotePrefix="1">
      <alignment horizontal="center" vertical="center"/>
    </xf>
    <xf numFmtId="0" fontId="5" fillId="0" borderId="48" xfId="0" applyFont="1" applyBorder="1" applyAlignment="1" quotePrefix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3" fontId="2" fillId="46" borderId="4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3" fontId="2" fillId="0" borderId="48" xfId="0" applyNumberFormat="1" applyFont="1" applyBorder="1" applyAlignment="1">
      <alignment horizontal="right" vertical="center"/>
    </xf>
    <xf numFmtId="0" fontId="5" fillId="40" borderId="36" xfId="0" applyFont="1" applyFill="1" applyBorder="1" applyAlignment="1">
      <alignment horizontal="center" vertical="center"/>
    </xf>
    <xf numFmtId="3" fontId="36" fillId="40" borderId="19" xfId="0" applyNumberFormat="1" applyFont="1" applyFill="1" applyBorder="1" applyAlignment="1">
      <alignment horizontal="right" vertical="center" wrapText="1"/>
    </xf>
    <xf numFmtId="0" fontId="36" fillId="0" borderId="11" xfId="0" applyFont="1" applyBorder="1" applyAlignment="1">
      <alignment horizontal="center" vertical="center" wrapText="1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4" fillId="16" borderId="11" xfId="0" applyNumberFormat="1" applyFont="1" applyFill="1" applyBorder="1" applyAlignment="1">
      <alignment horizontal="right" vertical="center" wrapText="1"/>
    </xf>
    <xf numFmtId="0" fontId="36" fillId="45" borderId="11" xfId="0" applyFont="1" applyFill="1" applyBorder="1" applyAlignment="1">
      <alignment horizontal="center" vertical="center"/>
    </xf>
    <xf numFmtId="0" fontId="7" fillId="45" borderId="11" xfId="0" applyFont="1" applyFill="1" applyBorder="1" applyAlignment="1" quotePrefix="1">
      <alignment horizontal="center" vertical="center"/>
    </xf>
    <xf numFmtId="0" fontId="5" fillId="10" borderId="11" xfId="0" applyFont="1" applyFill="1" applyBorder="1" applyAlignment="1" quotePrefix="1">
      <alignment horizontal="center" vertical="center"/>
    </xf>
    <xf numFmtId="3" fontId="37" fillId="10" borderId="11" xfId="0" applyNumberFormat="1" applyFont="1" applyFill="1" applyBorder="1" applyAlignment="1">
      <alignment vertical="center" wrapText="1"/>
    </xf>
    <xf numFmtId="0" fontId="36" fillId="40" borderId="13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 wrapText="1"/>
    </xf>
    <xf numFmtId="0" fontId="36" fillId="40" borderId="13" xfId="0" applyFont="1" applyFill="1" applyBorder="1" applyAlignment="1" quotePrefix="1">
      <alignment horizontal="center" vertical="center" wrapText="1"/>
    </xf>
    <xf numFmtId="0" fontId="36" fillId="40" borderId="19" xfId="0" applyFont="1" applyFill="1" applyBorder="1" applyAlignment="1" quotePrefix="1">
      <alignment horizontal="center" vertical="center" wrapText="1"/>
    </xf>
    <xf numFmtId="0" fontId="36" fillId="40" borderId="48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36" fillId="40" borderId="48" xfId="0" applyFont="1" applyFill="1" applyBorder="1" applyAlignment="1" quotePrefix="1">
      <alignment horizontal="center" vertical="center" wrapText="1"/>
    </xf>
    <xf numFmtId="3" fontId="36" fillId="40" borderId="48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5" fillId="0" borderId="44" xfId="0" applyFont="1" applyBorder="1" applyAlignment="1" quotePrefix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48" xfId="0" applyFont="1" applyBorder="1" applyAlignment="1">
      <alignment vertical="center" wrapText="1"/>
    </xf>
    <xf numFmtId="0" fontId="5" fillId="47" borderId="4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2" fillId="46" borderId="10" xfId="0" applyNumberFormat="1" applyFont="1" applyFill="1" applyBorder="1" applyAlignment="1">
      <alignment horizontal="right" vertical="center" wrapText="1"/>
    </xf>
    <xf numFmtId="0" fontId="7" fillId="4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40" borderId="15" xfId="0" applyFont="1" applyFill="1" applyBorder="1" applyAlignment="1">
      <alignment horizontal="center" vertical="center"/>
    </xf>
    <xf numFmtId="0" fontId="7" fillId="40" borderId="15" xfId="0" applyFont="1" applyFill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4" fillId="40" borderId="36" xfId="0" applyNumberFormat="1" applyFont="1" applyFill="1" applyBorder="1" applyAlignment="1">
      <alignment horizontal="right" vertical="center"/>
    </xf>
    <xf numFmtId="3" fontId="2" fillId="40" borderId="36" xfId="0" applyNumberFormat="1" applyFont="1" applyFill="1" applyBorder="1" applyAlignment="1">
      <alignment horizontal="right" vertical="center"/>
    </xf>
    <xf numFmtId="0" fontId="7" fillId="40" borderId="48" xfId="0" applyFont="1" applyFill="1" applyBorder="1" applyAlignment="1" quotePrefix="1">
      <alignment horizontal="center" vertical="center"/>
    </xf>
    <xf numFmtId="0" fontId="5" fillId="40" borderId="48" xfId="0" applyFont="1" applyFill="1" applyBorder="1" applyAlignment="1">
      <alignment horizontal="center" vertical="center"/>
    </xf>
    <xf numFmtId="3" fontId="4" fillId="40" borderId="48" xfId="0" applyNumberFormat="1" applyFont="1" applyFill="1" applyBorder="1" applyAlignment="1">
      <alignment horizontal="right" vertical="center"/>
    </xf>
    <xf numFmtId="3" fontId="2" fillId="40" borderId="48" xfId="0" applyNumberFormat="1" applyFont="1" applyFill="1" applyBorder="1" applyAlignment="1">
      <alignment horizontal="right" vertical="center"/>
    </xf>
    <xf numFmtId="0" fontId="7" fillId="40" borderId="0" xfId="0" applyFont="1" applyFill="1" applyBorder="1" applyAlignment="1">
      <alignment horizontal="center" vertical="center"/>
    </xf>
    <xf numFmtId="0" fontId="7" fillId="40" borderId="0" xfId="0" applyFont="1" applyFill="1" applyBorder="1" applyAlignment="1" quotePrefix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3" fontId="4" fillId="40" borderId="0" xfId="0" applyNumberFormat="1" applyFont="1" applyFill="1" applyBorder="1" applyAlignment="1">
      <alignment horizontal="right" vertical="center"/>
    </xf>
    <xf numFmtId="3" fontId="2" fillId="40" borderId="0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/>
    </xf>
    <xf numFmtId="0" fontId="7" fillId="48" borderId="25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7" fillId="49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50" borderId="26" xfId="0" applyFont="1" applyFill="1" applyBorder="1" applyAlignment="1">
      <alignment horizontal="left" vertical="center" wrapText="1"/>
    </xf>
    <xf numFmtId="0" fontId="5" fillId="0" borderId="26" xfId="52" applyFont="1" applyBorder="1" applyAlignment="1">
      <alignment vertical="center" wrapText="1"/>
      <protection/>
    </xf>
    <xf numFmtId="0" fontId="5" fillId="0" borderId="28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38" borderId="26" xfId="0" applyFont="1" applyFill="1" applyBorder="1" applyAlignment="1">
      <alignment horizontal="left" vertical="center"/>
    </xf>
    <xf numFmtId="0" fontId="5" fillId="38" borderId="50" xfId="0" applyFont="1" applyFill="1" applyBorder="1" applyAlignment="1">
      <alignment horizontal="left" vertical="center"/>
    </xf>
    <xf numFmtId="0" fontId="5" fillId="38" borderId="20" xfId="0" applyFont="1" applyFill="1" applyBorder="1" applyAlignment="1">
      <alignment horizontal="left" vertical="center"/>
    </xf>
    <xf numFmtId="0" fontId="43" fillId="38" borderId="42" xfId="0" applyFont="1" applyFill="1" applyBorder="1" applyAlignment="1">
      <alignment horizontal="center" vertical="center" wrapText="1"/>
    </xf>
    <xf numFmtId="0" fontId="43" fillId="38" borderId="52" xfId="0" applyFont="1" applyFill="1" applyBorder="1" applyAlignment="1">
      <alignment horizontal="center" vertical="center" wrapText="1"/>
    </xf>
    <xf numFmtId="0" fontId="43" fillId="38" borderId="53" xfId="0" applyFont="1" applyFill="1" applyBorder="1" applyAlignment="1">
      <alignment horizontal="center" vertical="center" wrapText="1"/>
    </xf>
    <xf numFmtId="0" fontId="43" fillId="38" borderId="54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49" borderId="33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5" fillId="38" borderId="26" xfId="0" applyFont="1" applyFill="1" applyBorder="1" applyAlignment="1">
      <alignment horizontal="left" vertical="center" wrapText="1"/>
    </xf>
    <xf numFmtId="0" fontId="5" fillId="38" borderId="50" xfId="0" applyFont="1" applyFill="1" applyBorder="1" applyAlignment="1">
      <alignment horizontal="left" vertical="center" wrapText="1"/>
    </xf>
    <xf numFmtId="0" fontId="5" fillId="38" borderId="20" xfId="0" applyFont="1" applyFill="1" applyBorder="1" applyAlignment="1">
      <alignment horizontal="left" vertical="center" wrapText="1"/>
    </xf>
    <xf numFmtId="0" fontId="36" fillId="38" borderId="33" xfId="0" applyFont="1" applyFill="1" applyBorder="1" applyAlignment="1">
      <alignment horizontal="center" vertical="center"/>
    </xf>
    <xf numFmtId="0" fontId="36" fillId="38" borderId="48" xfId="0" applyFont="1" applyFill="1" applyBorder="1" applyAlignment="1">
      <alignment horizontal="center" vertical="center"/>
    </xf>
    <xf numFmtId="0" fontId="36" fillId="38" borderId="55" xfId="0" applyFont="1" applyFill="1" applyBorder="1" applyAlignment="1">
      <alignment horizontal="center" vertical="center"/>
    </xf>
    <xf numFmtId="0" fontId="36" fillId="38" borderId="45" xfId="0" applyFont="1" applyFill="1" applyBorder="1" applyAlignment="1">
      <alignment horizontal="center" vertical="center"/>
    </xf>
    <xf numFmtId="0" fontId="36" fillId="38" borderId="0" xfId="0" applyFont="1" applyFill="1" applyBorder="1" applyAlignment="1">
      <alignment horizontal="center" vertical="center"/>
    </xf>
    <xf numFmtId="0" fontId="36" fillId="38" borderId="57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0" fontId="36" fillId="38" borderId="5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8" borderId="26" xfId="0" applyFont="1" applyFill="1" applyBorder="1" applyAlignment="1">
      <alignment vertical="center" wrapText="1"/>
    </xf>
    <xf numFmtId="0" fontId="11" fillId="38" borderId="50" xfId="0" applyFont="1" applyFill="1" applyBorder="1" applyAlignment="1">
      <alignment vertical="center" wrapText="1"/>
    </xf>
    <xf numFmtId="0" fontId="11" fillId="38" borderId="2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2" fillId="0" borderId="1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44" fillId="0" borderId="14" xfId="0" applyNumberFormat="1" applyFont="1" applyBorder="1" applyAlignment="1">
      <alignment vertical="center"/>
    </xf>
    <xf numFmtId="3" fontId="44" fillId="0" borderId="17" xfId="0" applyNumberFormat="1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9" borderId="50" xfId="0" applyFont="1" applyFill="1" applyBorder="1" applyAlignment="1">
      <alignment horizontal="left" vertical="top" wrapText="1"/>
    </xf>
    <xf numFmtId="0" fontId="5" fillId="39" borderId="20" xfId="0" applyFont="1" applyFill="1" applyBorder="1" applyAlignment="1">
      <alignment horizontal="left" vertical="top" wrapText="1"/>
    </xf>
    <xf numFmtId="0" fontId="7" fillId="37" borderId="14" xfId="0" applyFont="1" applyFill="1" applyBorder="1" applyAlignment="1">
      <alignment horizontal="left" vertical="center"/>
    </xf>
    <xf numFmtId="0" fontId="7" fillId="37" borderId="16" xfId="0" applyFont="1" applyFill="1" applyBorder="1" applyAlignment="1">
      <alignment horizontal="left" vertical="center"/>
    </xf>
    <xf numFmtId="0" fontId="7" fillId="37" borderId="17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5" fillId="39" borderId="51" xfId="0" applyFont="1" applyFill="1" applyBorder="1" applyAlignment="1">
      <alignment horizontal="left" vertical="top" wrapText="1"/>
    </xf>
    <xf numFmtId="0" fontId="5" fillId="39" borderId="47" xfId="0" applyFont="1" applyFill="1" applyBorder="1" applyAlignment="1">
      <alignment horizontal="left" vertical="top" wrapText="1"/>
    </xf>
    <xf numFmtId="0" fontId="5" fillId="39" borderId="50" xfId="0" applyFont="1" applyFill="1" applyBorder="1" applyAlignment="1">
      <alignment horizontal="left" vertical="top"/>
    </xf>
    <xf numFmtId="0" fontId="5" fillId="39" borderId="20" xfId="0" applyFont="1" applyFill="1" applyBorder="1" applyAlignment="1">
      <alignment horizontal="left" vertical="top"/>
    </xf>
    <xf numFmtId="0" fontId="5" fillId="33" borderId="50" xfId="0" applyFont="1" applyFill="1" applyBorder="1" applyAlignment="1" quotePrefix="1">
      <alignment horizontal="left" vertical="top" indent="1"/>
    </xf>
    <xf numFmtId="0" fontId="11" fillId="0" borderId="5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36" fillId="38" borderId="26" xfId="0" applyFont="1" applyFill="1" applyBorder="1" applyAlignment="1">
      <alignment horizontal="left" vertical="center" wrapText="1"/>
    </xf>
    <xf numFmtId="0" fontId="36" fillId="38" borderId="50" xfId="0" applyFont="1" applyFill="1" applyBorder="1" applyAlignment="1">
      <alignment horizontal="left" vertical="center" wrapText="1"/>
    </xf>
    <xf numFmtId="0" fontId="36" fillId="38" borderId="20" xfId="0" applyFont="1" applyFill="1" applyBorder="1" applyAlignment="1">
      <alignment horizontal="left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left" vertical="top" indent="1"/>
    </xf>
    <xf numFmtId="0" fontId="5" fillId="33" borderId="20" xfId="0" applyFont="1" applyFill="1" applyBorder="1" applyAlignment="1">
      <alignment horizontal="left" vertical="top" indent="1"/>
    </xf>
    <xf numFmtId="0" fontId="5" fillId="39" borderId="37" xfId="0" applyFont="1" applyFill="1" applyBorder="1" applyAlignment="1">
      <alignment horizontal="left" vertical="top"/>
    </xf>
    <xf numFmtId="0" fontId="5" fillId="39" borderId="38" xfId="0" applyFont="1" applyFill="1" applyBorder="1" applyAlignment="1">
      <alignment horizontal="left" vertical="top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8" borderId="28" xfId="0" applyFont="1" applyFill="1" applyBorder="1" applyAlignment="1">
      <alignment horizontal="left" vertical="center" wrapText="1"/>
    </xf>
    <xf numFmtId="0" fontId="5" fillId="38" borderId="51" xfId="0" applyFont="1" applyFill="1" applyBorder="1" applyAlignment="1">
      <alignment horizontal="left" vertical="center" wrapText="1"/>
    </xf>
    <xf numFmtId="0" fontId="5" fillId="38" borderId="47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2" fillId="38" borderId="42" xfId="0" applyFont="1" applyFill="1" applyBorder="1" applyAlignment="1">
      <alignment horizontal="center" vertical="top" wrapText="1"/>
    </xf>
    <xf numFmtId="0" fontId="42" fillId="38" borderId="52" xfId="0" applyFont="1" applyFill="1" applyBorder="1" applyAlignment="1">
      <alignment horizontal="center" vertical="top" wrapText="1"/>
    </xf>
    <xf numFmtId="0" fontId="36" fillId="38" borderId="36" xfId="0" applyFont="1" applyFill="1" applyBorder="1" applyAlignment="1">
      <alignment horizontal="center" vertical="center" wrapText="1"/>
    </xf>
    <xf numFmtId="0" fontId="36" fillId="38" borderId="15" xfId="0" applyFont="1" applyFill="1" applyBorder="1" applyAlignment="1">
      <alignment horizontal="center" vertical="center" wrapText="1"/>
    </xf>
    <xf numFmtId="0" fontId="43" fillId="38" borderId="43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6" fillId="38" borderId="13" xfId="0" applyFont="1" applyFill="1" applyBorder="1" applyAlignment="1">
      <alignment horizontal="center" vertical="center" wrapText="1"/>
    </xf>
    <xf numFmtId="0" fontId="36" fillId="38" borderId="44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/>
    </xf>
    <xf numFmtId="0" fontId="36" fillId="38" borderId="13" xfId="0" applyFont="1" applyFill="1" applyBorder="1" applyAlignment="1">
      <alignment horizontal="center" vertical="center"/>
    </xf>
    <xf numFmtId="0" fontId="36" fillId="38" borderId="15" xfId="0" applyFont="1" applyFill="1" applyBorder="1" applyAlignment="1">
      <alignment horizontal="center" vertical="center"/>
    </xf>
    <xf numFmtId="0" fontId="36" fillId="39" borderId="33" xfId="0" applyFont="1" applyFill="1" applyBorder="1" applyAlignment="1">
      <alignment horizontal="center" vertical="center" wrapText="1"/>
    </xf>
    <xf numFmtId="0" fontId="36" fillId="39" borderId="55" xfId="0" applyFont="1" applyFill="1" applyBorder="1" applyAlignment="1">
      <alignment horizontal="center" vertical="center" wrapText="1"/>
    </xf>
    <xf numFmtId="0" fontId="36" fillId="39" borderId="59" xfId="0" applyFont="1" applyFill="1" applyBorder="1" applyAlignment="1">
      <alignment horizontal="center" vertical="center" wrapText="1"/>
    </xf>
    <xf numFmtId="0" fontId="36" fillId="39" borderId="60" xfId="0" applyFont="1" applyFill="1" applyBorder="1" applyAlignment="1">
      <alignment horizontal="center" vertical="center" wrapText="1"/>
    </xf>
    <xf numFmtId="0" fontId="7" fillId="43" borderId="14" xfId="0" applyFont="1" applyFill="1" applyBorder="1" applyAlignment="1">
      <alignment horizontal="left" vertical="center"/>
    </xf>
    <xf numFmtId="0" fontId="7" fillId="43" borderId="16" xfId="0" applyFont="1" applyFill="1" applyBorder="1" applyAlignment="1">
      <alignment horizontal="left" vertical="center"/>
    </xf>
    <xf numFmtId="0" fontId="7" fillId="43" borderId="17" xfId="0" applyFont="1" applyFill="1" applyBorder="1" applyAlignment="1">
      <alignment horizontal="left" vertical="center"/>
    </xf>
    <xf numFmtId="0" fontId="5" fillId="0" borderId="5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5" fillId="47" borderId="27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5" fillId="0" borderId="28" xfId="52" applyFont="1" applyBorder="1" applyAlignment="1">
      <alignment vertical="center" wrapText="1"/>
      <protection/>
    </xf>
    <xf numFmtId="0" fontId="7" fillId="49" borderId="16" xfId="0" applyFont="1" applyFill="1" applyBorder="1" applyAlignment="1">
      <alignment horizontal="left" vertical="center" wrapText="1"/>
    </xf>
    <xf numFmtId="0" fontId="7" fillId="49" borderId="17" xfId="0" applyFont="1" applyFill="1" applyBorder="1" applyAlignment="1">
      <alignment horizontal="left" vertical="center" wrapText="1"/>
    </xf>
    <xf numFmtId="0" fontId="5" fillId="47" borderId="26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50" borderId="28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33" borderId="28" xfId="0" applyFont="1" applyFill="1" applyBorder="1" applyAlignment="1" quotePrefix="1">
      <alignment horizontal="left" vertical="center" wrapText="1" indent="1"/>
    </xf>
    <xf numFmtId="0" fontId="3" fillId="33" borderId="51" xfId="0" applyFont="1" applyFill="1" applyBorder="1" applyAlignment="1" quotePrefix="1">
      <alignment horizontal="left" vertical="center" wrapText="1" indent="1"/>
    </xf>
    <xf numFmtId="0" fontId="3" fillId="33" borderId="47" xfId="0" applyFont="1" applyFill="1" applyBorder="1" applyAlignment="1" quotePrefix="1">
      <alignment horizontal="left" vertical="center" wrapText="1" indent="1"/>
    </xf>
    <xf numFmtId="0" fontId="3" fillId="33" borderId="26" xfId="0" applyFont="1" applyFill="1" applyBorder="1" applyAlignment="1" quotePrefix="1">
      <alignment horizontal="left" vertical="center" wrapText="1" indent="1"/>
    </xf>
    <xf numFmtId="0" fontId="3" fillId="33" borderId="50" xfId="0" applyFont="1" applyFill="1" applyBorder="1" applyAlignment="1" quotePrefix="1">
      <alignment horizontal="left" vertical="center" wrapText="1" indent="1"/>
    </xf>
    <xf numFmtId="0" fontId="3" fillId="33" borderId="20" xfId="0" applyFont="1" applyFill="1" applyBorder="1" applyAlignment="1" quotePrefix="1">
      <alignment horizontal="left" vertical="center" wrapText="1" indent="1"/>
    </xf>
    <xf numFmtId="0" fontId="33" fillId="36" borderId="14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7" xfId="0" applyFont="1" applyFill="1" applyBorder="1" applyAlignment="1">
      <alignment horizontal="left" vertical="center" wrapText="1"/>
    </xf>
    <xf numFmtId="0" fontId="33" fillId="35" borderId="14" xfId="0" applyFont="1" applyFill="1" applyBorder="1" applyAlignment="1">
      <alignment horizontal="left" vertical="center" wrapText="1"/>
    </xf>
    <xf numFmtId="0" fontId="33" fillId="35" borderId="16" xfId="0" applyFont="1" applyFill="1" applyBorder="1" applyAlignment="1">
      <alignment horizontal="left" vertical="center" wrapText="1"/>
    </xf>
    <xf numFmtId="0" fontId="33" fillId="35" borderId="17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 quotePrefix="1">
      <alignment horizontal="left" vertical="center" wrapText="1" indent="1"/>
    </xf>
    <xf numFmtId="0" fontId="3" fillId="33" borderId="37" xfId="0" applyFont="1" applyFill="1" applyBorder="1" applyAlignment="1" quotePrefix="1">
      <alignment horizontal="left" vertical="center" wrapText="1" indent="1"/>
    </xf>
    <xf numFmtId="0" fontId="3" fillId="33" borderId="38" xfId="0" applyFont="1" applyFill="1" applyBorder="1" applyAlignment="1" quotePrefix="1">
      <alignment horizontal="left" vertical="center" wrapText="1" inden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7" fillId="51" borderId="62" xfId="0" applyFont="1" applyFill="1" applyBorder="1" applyAlignment="1">
      <alignment horizontal="left" vertical="center" wrapText="1"/>
    </xf>
    <xf numFmtId="0" fontId="7" fillId="51" borderId="63" xfId="0" applyFont="1" applyFill="1" applyBorder="1" applyAlignment="1">
      <alignment horizontal="left" vertical="center" wrapText="1"/>
    </xf>
    <xf numFmtId="0" fontId="7" fillId="51" borderId="64" xfId="0" applyFont="1" applyFill="1" applyBorder="1" applyAlignment="1">
      <alignment horizontal="left" vertical="center" wrapText="1"/>
    </xf>
    <xf numFmtId="0" fontId="36" fillId="0" borderId="33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7" borderId="14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7" fillId="52" borderId="65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16" borderId="63" xfId="0" applyFill="1" applyBorder="1" applyAlignment="1">
      <alignment horizontal="left" vertical="center" wrapText="1"/>
    </xf>
    <xf numFmtId="0" fontId="0" fillId="16" borderId="64" xfId="0" applyFill="1" applyBorder="1" applyAlignment="1">
      <alignment horizontal="left" vertical="center" wrapText="1"/>
    </xf>
    <xf numFmtId="0" fontId="0" fillId="10" borderId="66" xfId="0" applyFill="1" applyBorder="1" applyAlignment="1">
      <alignment horizontal="left" vertical="center" wrapText="1"/>
    </xf>
    <xf numFmtId="0" fontId="0" fillId="10" borderId="67" xfId="0" applyFill="1" applyBorder="1" applyAlignment="1">
      <alignment horizontal="left" vertical="center" wrapText="1"/>
    </xf>
    <xf numFmtId="0" fontId="36" fillId="0" borderId="25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52" borderId="66" xfId="0" applyFont="1" applyFill="1" applyBorder="1" applyAlignment="1">
      <alignment horizontal="left" vertical="center" wrapText="1"/>
    </xf>
    <xf numFmtId="0" fontId="7" fillId="52" borderId="67" xfId="0" applyFont="1" applyFill="1" applyBorder="1" applyAlignment="1">
      <alignment horizontal="left" vertical="center" wrapText="1"/>
    </xf>
    <xf numFmtId="0" fontId="36" fillId="0" borderId="48" xfId="0" applyFont="1" applyBorder="1" applyAlignment="1">
      <alignment vertical="center" wrapText="1"/>
    </xf>
    <xf numFmtId="0" fontId="36" fillId="0" borderId="55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6" fillId="0" borderId="49" xfId="0" applyFont="1" applyBorder="1" applyAlignment="1">
      <alignment vertical="center" wrapText="1"/>
    </xf>
    <xf numFmtId="0" fontId="36" fillId="0" borderId="46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7" fillId="53" borderId="62" xfId="0" applyFont="1" applyFill="1" applyBorder="1" applyAlignment="1">
      <alignment horizontal="left" vertical="center" wrapText="1"/>
    </xf>
    <xf numFmtId="0" fontId="0" fillId="40" borderId="63" xfId="0" applyFill="1" applyBorder="1" applyAlignment="1">
      <alignment horizontal="left" vertical="center" wrapText="1"/>
    </xf>
    <xf numFmtId="0" fontId="0" fillId="40" borderId="64" xfId="0" applyFill="1" applyBorder="1" applyAlignment="1">
      <alignment horizontal="left" vertical="center" wrapText="1"/>
    </xf>
    <xf numFmtId="0" fontId="36" fillId="0" borderId="37" xfId="0" applyFont="1" applyBorder="1" applyAlignment="1">
      <alignment vertical="center" wrapText="1"/>
    </xf>
    <xf numFmtId="0" fontId="36" fillId="0" borderId="38" xfId="0" applyFont="1" applyBorder="1" applyAlignment="1">
      <alignment vertical="center" wrapText="1"/>
    </xf>
    <xf numFmtId="0" fontId="3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6" xfId="0" applyFont="1" applyFill="1" applyBorder="1" applyAlignment="1">
      <alignment horizontal="center" vertical="center" wrapText="1"/>
    </xf>
    <xf numFmtId="0" fontId="36" fillId="38" borderId="17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left" vertical="center"/>
    </xf>
    <xf numFmtId="0" fontId="36" fillId="38" borderId="4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showZeros="0" tabSelected="1" zoomScalePageLayoutView="0" workbookViewId="0" topLeftCell="A245">
      <selection activeCell="Q30" sqref="Q30"/>
    </sheetView>
  </sheetViews>
  <sheetFormatPr defaultColWidth="9.00390625" defaultRowHeight="12.75"/>
  <cols>
    <col min="1" max="1" width="6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00390625" style="0" customWidth="1"/>
    <col min="8" max="8" width="11.375" style="0" customWidth="1"/>
    <col min="9" max="9" width="10.75390625" style="0" customWidth="1"/>
    <col min="10" max="10" width="9.875" style="0" customWidth="1"/>
    <col min="11" max="11" width="10.875" style="0" customWidth="1"/>
    <col min="12" max="12" width="10.375" style="0" customWidth="1"/>
    <col min="13" max="13" width="7.625" style="0" customWidth="1"/>
    <col min="14" max="14" width="8.75390625" style="0" customWidth="1"/>
    <col min="15" max="15" width="7.875" style="0" customWidth="1"/>
    <col min="16" max="16" width="10.375" style="0" customWidth="1"/>
  </cols>
  <sheetData>
    <row r="1" spans="1:15" s="2" customFormat="1" ht="12.75" customHeight="1">
      <c r="A1" s="24"/>
      <c r="B1" s="24"/>
      <c r="C1" s="24"/>
      <c r="D1" s="24"/>
      <c r="E1" s="24"/>
      <c r="F1" s="24"/>
      <c r="G1" s="24"/>
      <c r="H1" s="24"/>
      <c r="I1" s="24"/>
      <c r="J1" s="10" t="s">
        <v>119</v>
      </c>
      <c r="K1" s="11"/>
      <c r="L1" s="11"/>
      <c r="M1" s="3"/>
      <c r="N1" s="3"/>
      <c r="O1" s="3"/>
    </row>
    <row r="2" spans="1:15" s="2" customFormat="1" ht="14.25" customHeight="1">
      <c r="A2" s="24"/>
      <c r="B2" s="24"/>
      <c r="C2" s="24"/>
      <c r="D2" s="24"/>
      <c r="E2" s="24"/>
      <c r="F2" s="24"/>
      <c r="G2" s="24"/>
      <c r="H2" s="24"/>
      <c r="I2" s="24"/>
      <c r="J2" s="433" t="s">
        <v>251</v>
      </c>
      <c r="K2" s="434"/>
      <c r="L2" s="434"/>
      <c r="M2" s="3"/>
      <c r="N2" s="3"/>
      <c r="O2" s="3"/>
    </row>
    <row r="3" spans="1:15" s="2" customFormat="1" ht="13.5" customHeight="1">
      <c r="A3" s="24"/>
      <c r="B3" s="24"/>
      <c r="C3" s="24"/>
      <c r="D3" s="24"/>
      <c r="E3" s="24"/>
      <c r="F3" s="24"/>
      <c r="G3" s="24"/>
      <c r="H3" s="24"/>
      <c r="I3" s="24"/>
      <c r="J3" s="4" t="s">
        <v>48</v>
      </c>
      <c r="K3" s="4"/>
      <c r="L3" s="4"/>
      <c r="M3" s="3"/>
      <c r="N3" s="3"/>
      <c r="O3" s="3"/>
    </row>
    <row r="4" spans="1:15" s="2" customFormat="1" ht="14.25" customHeight="1">
      <c r="A4" s="24"/>
      <c r="B4" s="24"/>
      <c r="C4" s="24"/>
      <c r="D4" s="24"/>
      <c r="E4" s="24"/>
      <c r="F4" s="24"/>
      <c r="G4" s="24"/>
      <c r="H4" s="24"/>
      <c r="I4" s="24"/>
      <c r="J4" s="4" t="s">
        <v>249</v>
      </c>
      <c r="K4" s="4"/>
      <c r="L4" s="4"/>
      <c r="M4" s="3"/>
      <c r="N4" s="3"/>
      <c r="O4" s="3"/>
    </row>
    <row r="5" spans="1:15" s="2" customFormat="1" ht="6" customHeight="1">
      <c r="A5" s="227"/>
      <c r="B5" s="227"/>
      <c r="C5" s="227"/>
      <c r="D5" s="227"/>
      <c r="E5" s="227"/>
      <c r="F5" s="227"/>
      <c r="G5" s="227"/>
      <c r="H5" s="227"/>
      <c r="I5" s="227"/>
      <c r="J5" s="226"/>
      <c r="K5" s="226"/>
      <c r="L5" s="226"/>
      <c r="M5" s="227"/>
      <c r="N5" s="227"/>
      <c r="O5" s="227"/>
    </row>
    <row r="6" spans="1:15" s="2" customFormat="1" ht="14.25" customHeight="1" hidden="1">
      <c r="A6" s="227"/>
      <c r="B6" s="227"/>
      <c r="C6" s="227"/>
      <c r="D6" s="227"/>
      <c r="E6" s="227"/>
      <c r="F6" s="227"/>
      <c r="G6" s="227"/>
      <c r="H6" s="227"/>
      <c r="I6" s="227"/>
      <c r="J6" s="226"/>
      <c r="K6" s="226"/>
      <c r="L6" s="226"/>
      <c r="M6" s="227"/>
      <c r="N6" s="227"/>
      <c r="O6" s="227"/>
    </row>
    <row r="7" spans="1:15" s="2" customFormat="1" ht="15" customHeight="1">
      <c r="A7" s="435" t="s">
        <v>128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3"/>
      <c r="N7" s="3"/>
      <c r="O7" s="3"/>
    </row>
    <row r="8" spans="1:15" ht="2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12.75">
      <c r="A9" s="393" t="s">
        <v>49</v>
      </c>
      <c r="B9" s="394"/>
      <c r="C9" s="395"/>
      <c r="D9" s="409" t="s">
        <v>63</v>
      </c>
      <c r="E9" s="409"/>
      <c r="F9" s="409"/>
      <c r="G9" s="409"/>
      <c r="H9" s="410"/>
      <c r="I9" s="401" t="s">
        <v>64</v>
      </c>
      <c r="J9" s="401"/>
      <c r="K9" s="401" t="s">
        <v>65</v>
      </c>
      <c r="L9" s="401"/>
      <c r="M9" s="198"/>
      <c r="N9" s="195"/>
      <c r="O9" s="196"/>
      <c r="P9" s="129"/>
    </row>
    <row r="10" spans="1:16" ht="12.75">
      <c r="A10" s="49" t="s">
        <v>24</v>
      </c>
      <c r="B10" s="49" t="s">
        <v>50</v>
      </c>
      <c r="C10" s="49" t="s">
        <v>51</v>
      </c>
      <c r="D10" s="411"/>
      <c r="E10" s="411"/>
      <c r="F10" s="411"/>
      <c r="G10" s="411"/>
      <c r="H10" s="412"/>
      <c r="I10" s="99" t="s">
        <v>52</v>
      </c>
      <c r="J10" s="99" t="s">
        <v>53</v>
      </c>
      <c r="K10" s="99" t="s">
        <v>52</v>
      </c>
      <c r="L10" s="138" t="s">
        <v>53</v>
      </c>
      <c r="M10" s="195"/>
      <c r="N10" s="195"/>
      <c r="O10" s="196"/>
      <c r="P10" s="129"/>
    </row>
    <row r="11" spans="1:16" ht="15" customHeight="1">
      <c r="A11" s="176" t="s">
        <v>1</v>
      </c>
      <c r="B11" s="177"/>
      <c r="C11" s="177"/>
      <c r="D11" s="385" t="s">
        <v>145</v>
      </c>
      <c r="E11" s="386"/>
      <c r="F11" s="386"/>
      <c r="G11" s="386"/>
      <c r="H11" s="387"/>
      <c r="I11" s="175">
        <f>I12</f>
        <v>100000</v>
      </c>
      <c r="J11" s="175">
        <f>J14</f>
        <v>282540</v>
      </c>
      <c r="K11" s="175">
        <f>K12</f>
        <v>0</v>
      </c>
      <c r="L11" s="175">
        <f>L14</f>
        <v>0</v>
      </c>
      <c r="M11" s="195"/>
      <c r="N11" s="224"/>
      <c r="O11" s="196"/>
      <c r="P11" s="129"/>
    </row>
    <row r="12" spans="1:16" ht="15" customHeight="1">
      <c r="A12" s="262"/>
      <c r="B12" s="263" t="s">
        <v>161</v>
      </c>
      <c r="C12" s="262"/>
      <c r="D12" s="370" t="s">
        <v>162</v>
      </c>
      <c r="E12" s="371"/>
      <c r="F12" s="371"/>
      <c r="G12" s="371"/>
      <c r="H12" s="372"/>
      <c r="I12" s="261">
        <f>SUM(I13:I16)</f>
        <v>100000</v>
      </c>
      <c r="J12" s="261"/>
      <c r="K12" s="261">
        <f>SUM(K13:K16)</f>
        <v>0</v>
      </c>
      <c r="L12" s="261">
        <f>SUM(L13:L16)</f>
        <v>0</v>
      </c>
      <c r="M12" s="266"/>
      <c r="N12" s="224"/>
      <c r="O12" s="267"/>
      <c r="P12" s="129"/>
    </row>
    <row r="13" spans="1:16" ht="38.25" customHeight="1">
      <c r="A13" s="269"/>
      <c r="B13" s="268"/>
      <c r="C13" s="167">
        <v>2830</v>
      </c>
      <c r="D13" s="382" t="s">
        <v>157</v>
      </c>
      <c r="E13" s="383"/>
      <c r="F13" s="383"/>
      <c r="G13" s="383"/>
      <c r="H13" s="384"/>
      <c r="I13" s="264">
        <v>100000</v>
      </c>
      <c r="J13" s="265"/>
      <c r="K13" s="265"/>
      <c r="L13" s="265"/>
      <c r="M13" s="266"/>
      <c r="N13" s="224"/>
      <c r="O13" s="267"/>
      <c r="P13" s="129"/>
    </row>
    <row r="14" spans="1:16" ht="15" customHeight="1">
      <c r="A14" s="179"/>
      <c r="B14" s="180" t="s">
        <v>144</v>
      </c>
      <c r="C14" s="179"/>
      <c r="D14" s="370" t="s">
        <v>146</v>
      </c>
      <c r="E14" s="371"/>
      <c r="F14" s="371"/>
      <c r="G14" s="371"/>
      <c r="H14" s="372"/>
      <c r="I14" s="178">
        <f>SUM(I15:I16)</f>
        <v>0</v>
      </c>
      <c r="J14" s="212">
        <f>SUM(J15:J16)</f>
        <v>282540</v>
      </c>
      <c r="K14" s="212">
        <f>SUM(K15:K16)</f>
        <v>0</v>
      </c>
      <c r="L14" s="212">
        <f>SUM(L15:L16)</f>
        <v>0</v>
      </c>
      <c r="M14" s="195"/>
      <c r="N14" s="195"/>
      <c r="O14" s="196"/>
      <c r="P14" s="129"/>
    </row>
    <row r="15" spans="1:16" ht="12.75" customHeight="1">
      <c r="A15" s="203"/>
      <c r="B15" s="202"/>
      <c r="C15" s="167">
        <v>6050</v>
      </c>
      <c r="D15" s="382" t="s">
        <v>139</v>
      </c>
      <c r="E15" s="383"/>
      <c r="F15" s="383"/>
      <c r="G15" s="383"/>
      <c r="H15" s="384"/>
      <c r="I15" s="193"/>
      <c r="J15" s="194">
        <v>162000</v>
      </c>
      <c r="K15" s="194"/>
      <c r="L15" s="194"/>
      <c r="M15" s="195"/>
      <c r="N15" s="195"/>
      <c r="O15" s="196"/>
      <c r="P15" s="129"/>
    </row>
    <row r="16" spans="1:16" ht="12.75">
      <c r="A16" s="203"/>
      <c r="B16" s="202"/>
      <c r="C16" s="167">
        <v>6050</v>
      </c>
      <c r="D16" s="382" t="s">
        <v>143</v>
      </c>
      <c r="E16" s="383"/>
      <c r="F16" s="383"/>
      <c r="G16" s="383"/>
      <c r="H16" s="384"/>
      <c r="I16" s="210"/>
      <c r="J16" s="211">
        <v>120540</v>
      </c>
      <c r="K16" s="211"/>
      <c r="L16" s="211"/>
      <c r="M16" s="195"/>
      <c r="N16" s="195"/>
      <c r="O16" s="196"/>
      <c r="P16" s="129"/>
    </row>
    <row r="17" spans="1:16" ht="15" customHeight="1">
      <c r="A17" s="176">
        <v>600</v>
      </c>
      <c r="B17" s="177"/>
      <c r="C17" s="177"/>
      <c r="D17" s="385" t="s">
        <v>127</v>
      </c>
      <c r="E17" s="386"/>
      <c r="F17" s="386"/>
      <c r="G17" s="386"/>
      <c r="H17" s="387"/>
      <c r="I17" s="175">
        <f>I18</f>
        <v>20000</v>
      </c>
      <c r="J17" s="175">
        <f>J21</f>
        <v>1949657</v>
      </c>
      <c r="K17" s="175">
        <f>K18</f>
        <v>20000</v>
      </c>
      <c r="L17" s="175">
        <f>L21</f>
        <v>1929572</v>
      </c>
      <c r="M17" s="195"/>
      <c r="N17" s="224"/>
      <c r="O17" s="196"/>
      <c r="P17" s="197"/>
    </row>
    <row r="18" spans="1:16" ht="15" customHeight="1">
      <c r="A18" s="298"/>
      <c r="B18" s="299">
        <v>60004</v>
      </c>
      <c r="C18" s="298"/>
      <c r="D18" s="370" t="s">
        <v>230</v>
      </c>
      <c r="E18" s="371"/>
      <c r="F18" s="371"/>
      <c r="G18" s="371"/>
      <c r="H18" s="372"/>
      <c r="I18" s="297">
        <f>I19</f>
        <v>20000</v>
      </c>
      <c r="J18" s="297"/>
      <c r="K18" s="297">
        <f>K20</f>
        <v>20000</v>
      </c>
      <c r="L18" s="297"/>
      <c r="M18" s="266"/>
      <c r="N18" s="224"/>
      <c r="O18" s="267"/>
      <c r="P18" s="197"/>
    </row>
    <row r="19" spans="1:16" ht="22.5" customHeight="1">
      <c r="A19" s="287"/>
      <c r="B19" s="301"/>
      <c r="C19" s="167">
        <v>2310</v>
      </c>
      <c r="D19" s="382" t="s">
        <v>231</v>
      </c>
      <c r="E19" s="383"/>
      <c r="F19" s="383"/>
      <c r="G19" s="383"/>
      <c r="H19" s="384"/>
      <c r="I19" s="304">
        <v>20000</v>
      </c>
      <c r="J19" s="305"/>
      <c r="K19" s="305"/>
      <c r="L19" s="305"/>
      <c r="M19" s="266"/>
      <c r="N19" s="224"/>
      <c r="O19" s="267"/>
      <c r="P19" s="197"/>
    </row>
    <row r="20" spans="1:16" ht="15" customHeight="1">
      <c r="A20" s="287"/>
      <c r="B20" s="301"/>
      <c r="C20" s="167">
        <v>4300</v>
      </c>
      <c r="D20" s="390" t="s">
        <v>131</v>
      </c>
      <c r="E20" s="391"/>
      <c r="F20" s="391"/>
      <c r="G20" s="391"/>
      <c r="H20" s="392"/>
      <c r="I20" s="304"/>
      <c r="J20" s="305"/>
      <c r="K20" s="305">
        <v>20000</v>
      </c>
      <c r="L20" s="305"/>
      <c r="M20" s="266"/>
      <c r="N20" s="224"/>
      <c r="O20" s="267"/>
      <c r="P20" s="197"/>
    </row>
    <row r="21" spans="1:16" ht="15" customHeight="1">
      <c r="A21" s="179"/>
      <c r="B21" s="180">
        <v>60016</v>
      </c>
      <c r="C21" s="179"/>
      <c r="D21" s="370" t="s">
        <v>140</v>
      </c>
      <c r="E21" s="371"/>
      <c r="F21" s="371"/>
      <c r="G21" s="371"/>
      <c r="H21" s="372"/>
      <c r="I21" s="178"/>
      <c r="J21" s="212">
        <f>SUM(J22:J24)</f>
        <v>1949657</v>
      </c>
      <c r="K21" s="212"/>
      <c r="L21" s="212">
        <f>L24+L22</f>
        <v>1929572</v>
      </c>
      <c r="M21" s="195"/>
      <c r="N21" s="224"/>
      <c r="O21" s="196"/>
      <c r="P21" s="129"/>
    </row>
    <row r="22" spans="1:16" ht="12.75" customHeight="1">
      <c r="A22" s="287"/>
      <c r="B22" s="289"/>
      <c r="C22" s="167">
        <v>6050</v>
      </c>
      <c r="D22" s="382" t="s">
        <v>175</v>
      </c>
      <c r="E22" s="383"/>
      <c r="F22" s="383"/>
      <c r="G22" s="383"/>
      <c r="H22" s="384"/>
      <c r="I22" s="264"/>
      <c r="J22" s="265">
        <v>58000</v>
      </c>
      <c r="K22" s="265"/>
      <c r="L22" s="265"/>
      <c r="M22" s="266"/>
      <c r="N22" s="266"/>
      <c r="O22" s="267"/>
      <c r="P22" s="129"/>
    </row>
    <row r="23" spans="1:16" ht="12.75" customHeight="1">
      <c r="A23" s="215"/>
      <c r="B23" s="216"/>
      <c r="C23" s="167">
        <v>6050</v>
      </c>
      <c r="D23" s="382" t="s">
        <v>148</v>
      </c>
      <c r="E23" s="383"/>
      <c r="F23" s="383"/>
      <c r="G23" s="383"/>
      <c r="H23" s="384"/>
      <c r="I23" s="264"/>
      <c r="J23" s="265">
        <v>1891657</v>
      </c>
      <c r="K23" s="265"/>
      <c r="L23" s="265"/>
      <c r="M23" s="219"/>
      <c r="N23" s="219"/>
      <c r="O23" s="220"/>
      <c r="P23" s="129"/>
    </row>
    <row r="24" spans="1:16" ht="13.5" customHeight="1">
      <c r="A24" s="287"/>
      <c r="B24" s="286"/>
      <c r="C24" s="248">
        <v>6060</v>
      </c>
      <c r="D24" s="390" t="s">
        <v>172</v>
      </c>
      <c r="E24" s="391"/>
      <c r="F24" s="391"/>
      <c r="G24" s="391"/>
      <c r="H24" s="392"/>
      <c r="I24" s="271"/>
      <c r="J24" s="272"/>
      <c r="K24" s="272"/>
      <c r="L24" s="272">
        <v>1929572</v>
      </c>
      <c r="M24" s="266"/>
      <c r="N24" s="266"/>
      <c r="O24" s="267"/>
      <c r="P24" s="129"/>
    </row>
    <row r="25" spans="1:16" ht="15" customHeight="1">
      <c r="A25" s="176">
        <v>700</v>
      </c>
      <c r="B25" s="177"/>
      <c r="C25" s="177"/>
      <c r="D25" s="385" t="s">
        <v>170</v>
      </c>
      <c r="E25" s="386"/>
      <c r="F25" s="386"/>
      <c r="G25" s="386"/>
      <c r="H25" s="387"/>
      <c r="I25" s="260"/>
      <c r="J25" s="260"/>
      <c r="K25" s="260">
        <f>K26</f>
        <v>664121</v>
      </c>
      <c r="L25" s="260"/>
      <c r="M25" s="266"/>
      <c r="N25" s="266"/>
      <c r="O25" s="267"/>
      <c r="P25" s="129"/>
    </row>
    <row r="26" spans="1:16" ht="14.25" customHeight="1">
      <c r="A26" s="262"/>
      <c r="B26" s="263">
        <v>70005</v>
      </c>
      <c r="C26" s="262"/>
      <c r="D26" s="370" t="s">
        <v>171</v>
      </c>
      <c r="E26" s="371"/>
      <c r="F26" s="371"/>
      <c r="G26" s="371"/>
      <c r="H26" s="372"/>
      <c r="I26" s="261"/>
      <c r="J26" s="261">
        <f>J34</f>
        <v>0</v>
      </c>
      <c r="K26" s="261">
        <f>K27</f>
        <v>664121</v>
      </c>
      <c r="L26" s="261">
        <f>SUM(L27:L28)</f>
        <v>0</v>
      </c>
      <c r="M26" s="266"/>
      <c r="N26" s="266"/>
      <c r="O26" s="267"/>
      <c r="P26" s="129"/>
    </row>
    <row r="27" spans="1:16" ht="12.75" customHeight="1">
      <c r="A27" s="287"/>
      <c r="B27" s="289"/>
      <c r="C27" s="167">
        <v>4590</v>
      </c>
      <c r="D27" s="382" t="s">
        <v>176</v>
      </c>
      <c r="E27" s="383"/>
      <c r="F27" s="383"/>
      <c r="G27" s="383"/>
      <c r="H27" s="384"/>
      <c r="I27" s="210"/>
      <c r="J27" s="270"/>
      <c r="K27" s="270">
        <v>664121</v>
      </c>
      <c r="L27" s="270"/>
      <c r="M27" s="266"/>
      <c r="N27" s="266"/>
      <c r="O27" s="267"/>
      <c r="P27" s="129"/>
    </row>
    <row r="28" spans="1:16" ht="15" customHeight="1">
      <c r="A28" s="176">
        <v>750</v>
      </c>
      <c r="B28" s="177"/>
      <c r="C28" s="177"/>
      <c r="D28" s="385" t="s">
        <v>153</v>
      </c>
      <c r="E28" s="386"/>
      <c r="F28" s="386"/>
      <c r="G28" s="386"/>
      <c r="H28" s="387"/>
      <c r="I28" s="260">
        <f>I33</f>
        <v>261000</v>
      </c>
      <c r="J28" s="260">
        <f>J33+J46</f>
        <v>0</v>
      </c>
      <c r="K28" s="260">
        <f>K33+K36+K31+K29</f>
        <v>304163</v>
      </c>
      <c r="L28" s="260"/>
      <c r="M28" s="219"/>
      <c r="N28" s="219"/>
      <c r="O28" s="220"/>
      <c r="P28" s="129"/>
    </row>
    <row r="29" spans="1:16" ht="15" customHeight="1">
      <c r="A29" s="298"/>
      <c r="B29" s="299">
        <v>75011</v>
      </c>
      <c r="C29" s="298"/>
      <c r="D29" s="370" t="s">
        <v>238</v>
      </c>
      <c r="E29" s="371"/>
      <c r="F29" s="371"/>
      <c r="G29" s="371"/>
      <c r="H29" s="372"/>
      <c r="I29" s="297"/>
      <c r="J29" s="297">
        <f>SUM(J30:J33)</f>
        <v>0</v>
      </c>
      <c r="K29" s="297">
        <f>K30</f>
        <v>43163</v>
      </c>
      <c r="L29" s="297">
        <f>SUM(L30:L32)</f>
        <v>0</v>
      </c>
      <c r="M29" s="266"/>
      <c r="N29" s="266"/>
      <c r="O29" s="267"/>
      <c r="P29" s="129"/>
    </row>
    <row r="30" spans="1:16" ht="15" customHeight="1">
      <c r="A30" s="287"/>
      <c r="B30" s="344"/>
      <c r="C30" s="167">
        <v>4010</v>
      </c>
      <c r="D30" s="379" t="s">
        <v>242</v>
      </c>
      <c r="E30" s="380"/>
      <c r="F30" s="380"/>
      <c r="G30" s="380"/>
      <c r="H30" s="381"/>
      <c r="I30" s="304"/>
      <c r="J30" s="305"/>
      <c r="K30" s="305">
        <v>43163</v>
      </c>
      <c r="L30" s="305"/>
      <c r="M30" s="266"/>
      <c r="N30" s="266"/>
      <c r="O30" s="267"/>
      <c r="P30" s="129"/>
    </row>
    <row r="31" spans="1:16" ht="15" customHeight="1">
      <c r="A31" s="298"/>
      <c r="B31" s="299">
        <v>75022</v>
      </c>
      <c r="C31" s="298"/>
      <c r="D31" s="370" t="s">
        <v>228</v>
      </c>
      <c r="E31" s="371"/>
      <c r="F31" s="371"/>
      <c r="G31" s="371"/>
      <c r="H31" s="372"/>
      <c r="I31" s="297"/>
      <c r="J31" s="297">
        <f>SUM(J32:J35)</f>
        <v>0</v>
      </c>
      <c r="K31" s="297">
        <f>K32</f>
        <v>81000</v>
      </c>
      <c r="L31" s="297">
        <f>SUM(L32:L34)</f>
        <v>0</v>
      </c>
      <c r="M31" s="266"/>
      <c r="N31" s="266"/>
      <c r="O31" s="267"/>
      <c r="P31" s="129"/>
    </row>
    <row r="32" spans="1:16" ht="15" customHeight="1">
      <c r="A32" s="287"/>
      <c r="B32" s="301"/>
      <c r="C32" s="167">
        <v>3030</v>
      </c>
      <c r="D32" s="379" t="s">
        <v>229</v>
      </c>
      <c r="E32" s="380"/>
      <c r="F32" s="380"/>
      <c r="G32" s="380"/>
      <c r="H32" s="381"/>
      <c r="I32" s="304"/>
      <c r="J32" s="305"/>
      <c r="K32" s="305">
        <v>81000</v>
      </c>
      <c r="L32" s="305"/>
      <c r="M32" s="266"/>
      <c r="N32" s="266"/>
      <c r="O32" s="267"/>
      <c r="P32" s="129"/>
    </row>
    <row r="33" spans="1:16" ht="15" customHeight="1">
      <c r="A33" s="262"/>
      <c r="B33" s="263">
        <v>75023</v>
      </c>
      <c r="C33" s="262"/>
      <c r="D33" s="370" t="s">
        <v>166</v>
      </c>
      <c r="E33" s="371"/>
      <c r="F33" s="371"/>
      <c r="G33" s="371"/>
      <c r="H33" s="372"/>
      <c r="I33" s="261">
        <f>SUM(I34:I36)</f>
        <v>261000</v>
      </c>
      <c r="J33" s="261">
        <f>SUM(J34:J37)</f>
        <v>0</v>
      </c>
      <c r="K33" s="261">
        <f>K35</f>
        <v>90000</v>
      </c>
      <c r="L33" s="261">
        <f>SUM(L34:L36)</f>
        <v>0</v>
      </c>
      <c r="M33" s="266"/>
      <c r="N33" s="266"/>
      <c r="O33" s="267"/>
      <c r="P33" s="129"/>
    </row>
    <row r="34" spans="1:16" ht="12.75" customHeight="1">
      <c r="A34" s="276"/>
      <c r="B34" s="275"/>
      <c r="C34" s="167">
        <v>4010</v>
      </c>
      <c r="D34" s="379" t="s">
        <v>168</v>
      </c>
      <c r="E34" s="380"/>
      <c r="F34" s="380"/>
      <c r="G34" s="380"/>
      <c r="H34" s="381"/>
      <c r="I34" s="264">
        <v>261000</v>
      </c>
      <c r="J34" s="265"/>
      <c r="K34" s="265"/>
      <c r="L34" s="265"/>
      <c r="M34" s="266"/>
      <c r="N34" s="266"/>
      <c r="O34" s="267"/>
      <c r="P34" s="129"/>
    </row>
    <row r="35" spans="1:16" ht="12" customHeight="1">
      <c r="A35" s="276"/>
      <c r="B35" s="275"/>
      <c r="C35" s="248">
        <v>4300</v>
      </c>
      <c r="D35" s="390" t="s">
        <v>131</v>
      </c>
      <c r="E35" s="391"/>
      <c r="F35" s="391"/>
      <c r="G35" s="391"/>
      <c r="H35" s="392"/>
      <c r="I35" s="264"/>
      <c r="J35" s="265"/>
      <c r="K35" s="265">
        <v>90000</v>
      </c>
      <c r="L35" s="265"/>
      <c r="M35" s="266"/>
      <c r="N35" s="266"/>
      <c r="O35" s="267" t="s">
        <v>215</v>
      </c>
      <c r="P35" s="129"/>
    </row>
    <row r="36" spans="1:16" ht="15" customHeight="1">
      <c r="A36" s="298"/>
      <c r="B36" s="299">
        <v>75075</v>
      </c>
      <c r="C36" s="298"/>
      <c r="D36" s="370" t="s">
        <v>221</v>
      </c>
      <c r="E36" s="371"/>
      <c r="F36" s="371"/>
      <c r="G36" s="371"/>
      <c r="H36" s="372"/>
      <c r="I36" s="297"/>
      <c r="J36" s="297">
        <f>SUM(J37:J47)</f>
        <v>0</v>
      </c>
      <c r="K36" s="297">
        <f>K37</f>
        <v>90000</v>
      </c>
      <c r="L36" s="297">
        <f>SUM(L37:L45)</f>
        <v>0</v>
      </c>
      <c r="M36" s="266"/>
      <c r="N36" s="266"/>
      <c r="O36" s="267"/>
      <c r="P36" s="129"/>
    </row>
    <row r="37" spans="1:16" ht="12.75" customHeight="1">
      <c r="A37" s="276"/>
      <c r="B37" s="275"/>
      <c r="C37" s="167">
        <v>4300</v>
      </c>
      <c r="D37" s="382" t="s">
        <v>131</v>
      </c>
      <c r="E37" s="383"/>
      <c r="F37" s="383"/>
      <c r="G37" s="383"/>
      <c r="H37" s="384"/>
      <c r="I37" s="264"/>
      <c r="J37" s="265"/>
      <c r="K37" s="265">
        <v>90000</v>
      </c>
      <c r="L37" s="265"/>
      <c r="M37" s="266"/>
      <c r="N37" s="266"/>
      <c r="O37" s="267"/>
      <c r="P37" s="129"/>
    </row>
    <row r="38" spans="1:16" ht="12.75" customHeight="1">
      <c r="A38" s="176">
        <v>751</v>
      </c>
      <c r="B38" s="177"/>
      <c r="C38" s="177"/>
      <c r="D38" s="385" t="s">
        <v>235</v>
      </c>
      <c r="E38" s="386"/>
      <c r="F38" s="386"/>
      <c r="G38" s="386"/>
      <c r="H38" s="387"/>
      <c r="I38" s="296">
        <f>I39</f>
        <v>100</v>
      </c>
      <c r="J38" s="296"/>
      <c r="K38" s="296">
        <f>K39</f>
        <v>100</v>
      </c>
      <c r="L38" s="296"/>
      <c r="M38" s="266"/>
      <c r="N38" s="266"/>
      <c r="O38" s="267"/>
      <c r="P38" s="129"/>
    </row>
    <row r="39" spans="1:16" ht="12.75" customHeight="1">
      <c r="A39" s="298"/>
      <c r="B39" s="299">
        <v>75101</v>
      </c>
      <c r="C39" s="298"/>
      <c r="D39" s="370" t="s">
        <v>236</v>
      </c>
      <c r="E39" s="371"/>
      <c r="F39" s="371"/>
      <c r="G39" s="371"/>
      <c r="H39" s="372"/>
      <c r="I39" s="297">
        <f>I41</f>
        <v>100</v>
      </c>
      <c r="J39" s="297"/>
      <c r="K39" s="297">
        <f>K40</f>
        <v>100</v>
      </c>
      <c r="L39" s="297">
        <f>SUM(L40:L40)</f>
        <v>0</v>
      </c>
      <c r="M39" s="266"/>
      <c r="N39" s="266"/>
      <c r="O39" s="267"/>
      <c r="P39" s="129"/>
    </row>
    <row r="40" spans="1:16" ht="12.75" customHeight="1">
      <c r="A40" s="287"/>
      <c r="B40" s="344"/>
      <c r="C40" s="167">
        <v>4110</v>
      </c>
      <c r="D40" s="524" t="s">
        <v>243</v>
      </c>
      <c r="E40" s="525"/>
      <c r="F40" s="525"/>
      <c r="G40" s="525"/>
      <c r="H40" s="526"/>
      <c r="I40" s="304"/>
      <c r="J40" s="305"/>
      <c r="K40" s="305">
        <v>100</v>
      </c>
      <c r="L40" s="305"/>
      <c r="M40" s="266"/>
      <c r="N40" s="266"/>
      <c r="O40" s="267"/>
      <c r="P40" s="129"/>
    </row>
    <row r="41" spans="1:16" ht="12.75" customHeight="1">
      <c r="A41" s="287"/>
      <c r="B41" s="344"/>
      <c r="C41" s="254">
        <v>4170</v>
      </c>
      <c r="D41" s="518" t="s">
        <v>244</v>
      </c>
      <c r="E41" s="519"/>
      <c r="F41" s="519"/>
      <c r="G41" s="519"/>
      <c r="H41" s="520"/>
      <c r="I41" s="302">
        <v>100</v>
      </c>
      <c r="J41" s="303"/>
      <c r="K41" s="303"/>
      <c r="L41" s="303"/>
      <c r="M41" s="266"/>
      <c r="N41" s="266"/>
      <c r="O41" s="267"/>
      <c r="P41" s="129"/>
    </row>
    <row r="42" spans="1:16" ht="15" customHeight="1">
      <c r="A42" s="315"/>
      <c r="B42" s="315"/>
      <c r="C42" s="316"/>
      <c r="D42" s="348"/>
      <c r="E42" s="343"/>
      <c r="F42" s="343"/>
      <c r="G42" s="343"/>
      <c r="H42" s="343"/>
      <c r="I42" s="318"/>
      <c r="J42" s="321"/>
      <c r="K42" s="321"/>
      <c r="L42" s="321"/>
      <c r="M42" s="266"/>
      <c r="N42" s="266"/>
      <c r="O42" s="267"/>
      <c r="P42" s="129"/>
    </row>
    <row r="43" spans="1:16" ht="15.75" customHeight="1">
      <c r="A43" s="393" t="s">
        <v>49</v>
      </c>
      <c r="B43" s="394"/>
      <c r="C43" s="395"/>
      <c r="D43" s="528" t="s">
        <v>63</v>
      </c>
      <c r="E43" s="409"/>
      <c r="F43" s="409"/>
      <c r="G43" s="409"/>
      <c r="H43" s="410"/>
      <c r="I43" s="393" t="s">
        <v>64</v>
      </c>
      <c r="J43" s="395"/>
      <c r="K43" s="393" t="s">
        <v>65</v>
      </c>
      <c r="L43" s="395"/>
      <c r="M43" s="266"/>
      <c r="N43" s="266"/>
      <c r="O43" s="267"/>
      <c r="P43" s="129"/>
    </row>
    <row r="44" spans="1:16" ht="12.75" customHeight="1">
      <c r="A44" s="349" t="s">
        <v>24</v>
      </c>
      <c r="B44" s="349" t="s">
        <v>50</v>
      </c>
      <c r="C44" s="349" t="s">
        <v>51</v>
      </c>
      <c r="D44" s="529"/>
      <c r="E44" s="411"/>
      <c r="F44" s="411"/>
      <c r="G44" s="411"/>
      <c r="H44" s="412"/>
      <c r="I44" s="99" t="s">
        <v>52</v>
      </c>
      <c r="J44" s="99" t="s">
        <v>53</v>
      </c>
      <c r="K44" s="99" t="s">
        <v>52</v>
      </c>
      <c r="L44" s="99" t="s">
        <v>53</v>
      </c>
      <c r="M44" s="266"/>
      <c r="N44" s="266"/>
      <c r="O44" s="267"/>
      <c r="P44" s="129"/>
    </row>
    <row r="45" spans="1:16" ht="26.25" customHeight="1">
      <c r="A45" s="176">
        <v>754</v>
      </c>
      <c r="B45" s="177"/>
      <c r="C45" s="177"/>
      <c r="D45" s="385" t="s">
        <v>211</v>
      </c>
      <c r="E45" s="522"/>
      <c r="F45" s="522"/>
      <c r="G45" s="522"/>
      <c r="H45" s="523"/>
      <c r="I45" s="296"/>
      <c r="J45" s="296"/>
      <c r="K45" s="296">
        <f>K46</f>
        <v>100000</v>
      </c>
      <c r="L45" s="296"/>
      <c r="M45" s="266"/>
      <c r="N45" s="266"/>
      <c r="O45" s="267"/>
      <c r="P45" s="129"/>
    </row>
    <row r="46" spans="1:16" ht="15.75" customHeight="1">
      <c r="A46" s="262"/>
      <c r="B46" s="263">
        <v>75421</v>
      </c>
      <c r="C46" s="262"/>
      <c r="D46" s="370" t="s">
        <v>212</v>
      </c>
      <c r="E46" s="371"/>
      <c r="F46" s="371"/>
      <c r="G46" s="371"/>
      <c r="H46" s="372"/>
      <c r="I46" s="261">
        <f>SUM(I47:I47)</f>
        <v>0</v>
      </c>
      <c r="J46" s="261"/>
      <c r="K46" s="261">
        <f>K47</f>
        <v>100000</v>
      </c>
      <c r="L46" s="261">
        <f>SUM(L47:L47)</f>
        <v>0</v>
      </c>
      <c r="M46" s="266"/>
      <c r="N46" s="266"/>
      <c r="O46" s="267"/>
      <c r="P46" s="129"/>
    </row>
    <row r="47" spans="1:16" ht="16.5" customHeight="1">
      <c r="A47" s="276"/>
      <c r="B47" s="275"/>
      <c r="C47" s="254">
        <v>4270</v>
      </c>
      <c r="D47" s="373" t="s">
        <v>214</v>
      </c>
      <c r="E47" s="374"/>
      <c r="F47" s="374"/>
      <c r="G47" s="374"/>
      <c r="H47" s="375"/>
      <c r="I47" s="302"/>
      <c r="J47" s="303"/>
      <c r="K47" s="303">
        <v>100000</v>
      </c>
      <c r="L47" s="303"/>
      <c r="M47" s="266"/>
      <c r="N47" s="266"/>
      <c r="O47" s="267"/>
      <c r="P47" s="129"/>
    </row>
    <row r="48" spans="1:16" ht="18" customHeight="1">
      <c r="A48" s="176">
        <v>801</v>
      </c>
      <c r="B48" s="177"/>
      <c r="C48" s="177"/>
      <c r="D48" s="385" t="s">
        <v>156</v>
      </c>
      <c r="E48" s="386"/>
      <c r="F48" s="386"/>
      <c r="G48" s="386"/>
      <c r="H48" s="387"/>
      <c r="I48" s="175">
        <f>I74+I80+I84+I94+I96</f>
        <v>206895</v>
      </c>
      <c r="J48" s="175"/>
      <c r="K48" s="175">
        <f>K49+K74+K56+K62+K78+K82+K84+K87+K96</f>
        <v>4930527</v>
      </c>
      <c r="L48" s="175"/>
      <c r="M48" s="220"/>
      <c r="N48" s="220"/>
      <c r="O48" s="220"/>
      <c r="P48" s="129"/>
    </row>
    <row r="49" spans="1:16" ht="16.5" customHeight="1">
      <c r="A49" s="213"/>
      <c r="B49" s="214">
        <v>80101</v>
      </c>
      <c r="C49" s="213"/>
      <c r="D49" s="370" t="s">
        <v>147</v>
      </c>
      <c r="E49" s="371"/>
      <c r="F49" s="371"/>
      <c r="G49" s="371"/>
      <c r="H49" s="372"/>
      <c r="I49" s="212"/>
      <c r="J49" s="212"/>
      <c r="K49" s="212">
        <f>SUM(K50:K55)</f>
        <v>3000000</v>
      </c>
      <c r="L49" s="212"/>
      <c r="M49" s="220"/>
      <c r="N49" s="220"/>
      <c r="O49" s="220"/>
      <c r="P49" s="129"/>
    </row>
    <row r="50" spans="1:16" ht="27.75" customHeight="1">
      <c r="A50" s="314"/>
      <c r="B50" s="314"/>
      <c r="C50" s="167">
        <v>2540</v>
      </c>
      <c r="D50" s="382" t="s">
        <v>167</v>
      </c>
      <c r="E50" s="383"/>
      <c r="F50" s="383"/>
      <c r="G50" s="383"/>
      <c r="H50" s="384"/>
      <c r="I50" s="304"/>
      <c r="J50" s="304"/>
      <c r="K50" s="304">
        <v>250000</v>
      </c>
      <c r="L50" s="304"/>
      <c r="M50" s="220"/>
      <c r="N50" s="220"/>
      <c r="O50" s="220"/>
      <c r="P50" s="129"/>
    </row>
    <row r="51" spans="1:16" ht="35.25" customHeight="1">
      <c r="A51" s="301"/>
      <c r="B51" s="301"/>
      <c r="C51" s="167">
        <v>2590</v>
      </c>
      <c r="D51" s="388" t="s">
        <v>203</v>
      </c>
      <c r="E51" s="383"/>
      <c r="F51" s="383"/>
      <c r="G51" s="383"/>
      <c r="H51" s="384"/>
      <c r="I51" s="305"/>
      <c r="J51" s="305"/>
      <c r="K51" s="305">
        <v>70000</v>
      </c>
      <c r="L51" s="305"/>
      <c r="M51" s="267"/>
      <c r="N51" s="267"/>
      <c r="O51" s="267"/>
      <c r="P51" s="129"/>
    </row>
    <row r="52" spans="1:16" ht="13.5" customHeight="1">
      <c r="A52" s="301"/>
      <c r="B52" s="301"/>
      <c r="C52" s="167">
        <v>4010</v>
      </c>
      <c r="D52" s="379" t="s">
        <v>168</v>
      </c>
      <c r="E52" s="380"/>
      <c r="F52" s="380"/>
      <c r="G52" s="380"/>
      <c r="H52" s="381"/>
      <c r="I52" s="305"/>
      <c r="J52" s="305"/>
      <c r="K52" s="305">
        <v>1900000</v>
      </c>
      <c r="L52" s="305"/>
      <c r="M52" s="267"/>
      <c r="N52" s="267"/>
      <c r="O52" s="267"/>
      <c r="P52" s="129"/>
    </row>
    <row r="53" spans="1:16" ht="13.5" customHeight="1">
      <c r="A53" s="301"/>
      <c r="B53" s="301"/>
      <c r="C53" s="167">
        <v>4110</v>
      </c>
      <c r="D53" s="379" t="s">
        <v>152</v>
      </c>
      <c r="E53" s="380"/>
      <c r="F53" s="380"/>
      <c r="G53" s="380"/>
      <c r="H53" s="381"/>
      <c r="I53" s="305"/>
      <c r="J53" s="305"/>
      <c r="K53" s="305">
        <v>630000</v>
      </c>
      <c r="L53" s="305"/>
      <c r="M53" s="267"/>
      <c r="N53" s="267"/>
      <c r="O53" s="267"/>
      <c r="P53" s="129"/>
    </row>
    <row r="54" spans="1:16" ht="12.75" customHeight="1">
      <c r="A54" s="301"/>
      <c r="B54" s="301"/>
      <c r="C54" s="167">
        <v>4120</v>
      </c>
      <c r="D54" s="382" t="s">
        <v>164</v>
      </c>
      <c r="E54" s="383"/>
      <c r="F54" s="383"/>
      <c r="G54" s="383"/>
      <c r="H54" s="384"/>
      <c r="I54" s="305"/>
      <c r="J54" s="305"/>
      <c r="K54" s="305">
        <v>70000</v>
      </c>
      <c r="L54" s="305"/>
      <c r="M54" s="267"/>
      <c r="N54" s="267"/>
      <c r="O54" s="267"/>
      <c r="P54" s="129"/>
    </row>
    <row r="55" spans="1:16" ht="12.75" customHeight="1">
      <c r="A55" s="300"/>
      <c r="B55" s="300"/>
      <c r="C55" s="248">
        <v>4300</v>
      </c>
      <c r="D55" s="390" t="s">
        <v>131</v>
      </c>
      <c r="E55" s="391"/>
      <c r="F55" s="391"/>
      <c r="G55" s="391"/>
      <c r="H55" s="392"/>
      <c r="I55" s="307"/>
      <c r="J55" s="307"/>
      <c r="K55" s="307">
        <v>80000</v>
      </c>
      <c r="L55" s="307"/>
      <c r="M55" s="267"/>
      <c r="N55" s="267"/>
      <c r="O55" s="267"/>
      <c r="P55" s="129"/>
    </row>
    <row r="56" spans="1:16" ht="30.75" customHeight="1">
      <c r="A56" s="262"/>
      <c r="B56" s="263">
        <v>80101</v>
      </c>
      <c r="C56" s="262"/>
      <c r="D56" s="370" t="s">
        <v>200</v>
      </c>
      <c r="E56" s="371"/>
      <c r="F56" s="371"/>
      <c r="G56" s="371"/>
      <c r="H56" s="372"/>
      <c r="I56" s="261"/>
      <c r="J56" s="261">
        <f>SUM(J57:J74)</f>
        <v>0</v>
      </c>
      <c r="K56" s="261">
        <f>SUM(K57:K61)</f>
        <v>142495</v>
      </c>
      <c r="L56" s="261">
        <f>SUM(L57:L74)</f>
        <v>0</v>
      </c>
      <c r="M56" s="267"/>
      <c r="N56" s="267"/>
      <c r="O56" s="267"/>
      <c r="P56" s="129"/>
    </row>
    <row r="57" spans="1:16" ht="15" customHeight="1">
      <c r="A57" s="286"/>
      <c r="B57" s="286"/>
      <c r="C57" s="167">
        <v>4111</v>
      </c>
      <c r="D57" s="379" t="s">
        <v>152</v>
      </c>
      <c r="E57" s="380"/>
      <c r="F57" s="380"/>
      <c r="G57" s="380"/>
      <c r="H57" s="381"/>
      <c r="I57" s="264"/>
      <c r="J57" s="264"/>
      <c r="K57" s="264">
        <v>1871</v>
      </c>
      <c r="L57" s="264"/>
      <c r="M57" s="225"/>
      <c r="N57" s="267"/>
      <c r="O57" s="267"/>
      <c r="P57" s="129"/>
    </row>
    <row r="58" spans="1:16" ht="12" customHeight="1">
      <c r="A58" s="286"/>
      <c r="B58" s="286"/>
      <c r="C58" s="167">
        <v>4121</v>
      </c>
      <c r="D58" s="382" t="s">
        <v>164</v>
      </c>
      <c r="E58" s="383"/>
      <c r="F58" s="383"/>
      <c r="G58" s="383"/>
      <c r="H58" s="384"/>
      <c r="I58" s="264"/>
      <c r="J58" s="264"/>
      <c r="K58" s="264">
        <v>245</v>
      </c>
      <c r="L58" s="264"/>
      <c r="M58" s="225"/>
      <c r="N58" s="267"/>
      <c r="O58" s="267"/>
      <c r="P58" s="129"/>
    </row>
    <row r="59" spans="1:16" ht="12.75" customHeight="1">
      <c r="A59" s="286"/>
      <c r="B59" s="286"/>
      <c r="C59" s="167">
        <v>4171</v>
      </c>
      <c r="D59" s="379" t="s">
        <v>142</v>
      </c>
      <c r="E59" s="380"/>
      <c r="F59" s="380"/>
      <c r="G59" s="380"/>
      <c r="H59" s="381"/>
      <c r="I59" s="264"/>
      <c r="J59" s="264"/>
      <c r="K59" s="264">
        <v>10000</v>
      </c>
      <c r="L59" s="264"/>
      <c r="M59" s="225"/>
      <c r="N59" s="267"/>
      <c r="O59" s="267"/>
      <c r="P59" s="129"/>
    </row>
    <row r="60" spans="1:16" ht="12.75" customHeight="1">
      <c r="A60" s="301"/>
      <c r="B60" s="301"/>
      <c r="C60" s="167">
        <v>4211</v>
      </c>
      <c r="D60" s="382" t="s">
        <v>150</v>
      </c>
      <c r="E60" s="383"/>
      <c r="F60" s="383"/>
      <c r="G60" s="383"/>
      <c r="H60" s="384"/>
      <c r="I60" s="304"/>
      <c r="J60" s="304"/>
      <c r="K60" s="304">
        <v>4781</v>
      </c>
      <c r="L60" s="304"/>
      <c r="M60" s="225"/>
      <c r="N60" s="267"/>
      <c r="O60" s="267"/>
      <c r="P60" s="129"/>
    </row>
    <row r="61" spans="1:16" ht="23.25" customHeight="1">
      <c r="A61" s="286"/>
      <c r="B61" s="286"/>
      <c r="C61" s="167">
        <v>4701</v>
      </c>
      <c r="D61" s="379" t="s">
        <v>202</v>
      </c>
      <c r="E61" s="380"/>
      <c r="F61" s="380"/>
      <c r="G61" s="380"/>
      <c r="H61" s="381"/>
      <c r="I61" s="264"/>
      <c r="J61" s="264"/>
      <c r="K61" s="264">
        <v>125598</v>
      </c>
      <c r="L61" s="264"/>
      <c r="M61" s="225"/>
      <c r="N61" s="267"/>
      <c r="O61" s="267"/>
      <c r="P61" s="129"/>
    </row>
    <row r="62" spans="1:16" ht="54.75" customHeight="1">
      <c r="A62" s="298"/>
      <c r="B62" s="299">
        <v>80101</v>
      </c>
      <c r="C62" s="298"/>
      <c r="D62" s="370" t="s">
        <v>179</v>
      </c>
      <c r="E62" s="371"/>
      <c r="F62" s="371"/>
      <c r="G62" s="371"/>
      <c r="H62" s="372"/>
      <c r="I62" s="297"/>
      <c r="J62" s="297">
        <f>SUM(J63:J99)</f>
        <v>0</v>
      </c>
      <c r="K62" s="297">
        <f>SUM(K63:K69)</f>
        <v>88137</v>
      </c>
      <c r="L62" s="297">
        <f>SUM(L63:L99)</f>
        <v>0</v>
      </c>
      <c r="M62" s="267"/>
      <c r="N62" s="267"/>
      <c r="O62" s="267"/>
      <c r="P62" s="129"/>
    </row>
    <row r="63" spans="1:16" ht="12.75" customHeight="1">
      <c r="A63" s="301"/>
      <c r="B63" s="301"/>
      <c r="C63" s="167">
        <v>4111</v>
      </c>
      <c r="D63" s="379" t="s">
        <v>152</v>
      </c>
      <c r="E63" s="380"/>
      <c r="F63" s="380"/>
      <c r="G63" s="380"/>
      <c r="H63" s="381"/>
      <c r="I63" s="304"/>
      <c r="J63" s="304"/>
      <c r="K63" s="304">
        <v>936</v>
      </c>
      <c r="L63" s="304"/>
      <c r="M63" s="225"/>
      <c r="N63" s="267"/>
      <c r="O63" s="267"/>
      <c r="P63" s="129"/>
    </row>
    <row r="64" spans="1:16" ht="12.75" customHeight="1">
      <c r="A64" s="301"/>
      <c r="B64" s="301"/>
      <c r="C64" s="167">
        <v>4121</v>
      </c>
      <c r="D64" s="382" t="s">
        <v>164</v>
      </c>
      <c r="E64" s="383"/>
      <c r="F64" s="383"/>
      <c r="G64" s="383"/>
      <c r="H64" s="384"/>
      <c r="I64" s="304"/>
      <c r="J64" s="304"/>
      <c r="K64" s="304">
        <v>123</v>
      </c>
      <c r="L64" s="304"/>
      <c r="M64" s="225"/>
      <c r="N64" s="267"/>
      <c r="O64" s="267"/>
      <c r="P64" s="129"/>
    </row>
    <row r="65" spans="1:16" ht="12.75" customHeight="1">
      <c r="A65" s="301"/>
      <c r="B65" s="301"/>
      <c r="C65" s="167">
        <v>4171</v>
      </c>
      <c r="D65" s="379" t="s">
        <v>142</v>
      </c>
      <c r="E65" s="380"/>
      <c r="F65" s="380"/>
      <c r="G65" s="380"/>
      <c r="H65" s="381"/>
      <c r="I65" s="304"/>
      <c r="J65" s="304"/>
      <c r="K65" s="304">
        <v>5000</v>
      </c>
      <c r="L65" s="304"/>
      <c r="M65" s="225"/>
      <c r="N65" s="267"/>
      <c r="O65" s="267"/>
      <c r="P65" s="129"/>
    </row>
    <row r="66" spans="1:16" ht="12.75" customHeight="1">
      <c r="A66" s="301"/>
      <c r="B66" s="301"/>
      <c r="C66" s="167">
        <v>4211</v>
      </c>
      <c r="D66" s="382" t="s">
        <v>150</v>
      </c>
      <c r="E66" s="383"/>
      <c r="F66" s="383"/>
      <c r="G66" s="383"/>
      <c r="H66" s="384"/>
      <c r="I66" s="304"/>
      <c r="J66" s="304"/>
      <c r="K66" s="304">
        <v>3000</v>
      </c>
      <c r="L66" s="304"/>
      <c r="M66" s="225"/>
      <c r="N66" s="267"/>
      <c r="O66" s="267"/>
      <c r="P66" s="129"/>
    </row>
    <row r="67" spans="1:16" ht="12.75" customHeight="1">
      <c r="A67" s="301"/>
      <c r="B67" s="301"/>
      <c r="C67" s="167">
        <v>4301</v>
      </c>
      <c r="D67" s="376" t="s">
        <v>131</v>
      </c>
      <c r="E67" s="377"/>
      <c r="F67" s="377"/>
      <c r="G67" s="377"/>
      <c r="H67" s="378"/>
      <c r="I67" s="312"/>
      <c r="J67" s="312"/>
      <c r="K67" s="312">
        <v>2000</v>
      </c>
      <c r="L67" s="312"/>
      <c r="M67" s="225"/>
      <c r="N67" s="267"/>
      <c r="O67" s="267"/>
      <c r="P67" s="129"/>
    </row>
    <row r="68" spans="1:16" ht="12.75" customHeight="1">
      <c r="A68" s="301"/>
      <c r="B68" s="301"/>
      <c r="C68" s="167">
        <v>4431</v>
      </c>
      <c r="D68" s="379" t="s">
        <v>201</v>
      </c>
      <c r="E68" s="380"/>
      <c r="F68" s="380"/>
      <c r="G68" s="380"/>
      <c r="H68" s="381"/>
      <c r="I68" s="312"/>
      <c r="J68" s="312"/>
      <c r="K68" s="312">
        <v>1000</v>
      </c>
      <c r="L68" s="312"/>
      <c r="M68" s="225"/>
      <c r="N68" s="267"/>
      <c r="O68" s="267"/>
      <c r="P68" s="129"/>
    </row>
    <row r="69" spans="1:16" ht="12.75" customHeight="1">
      <c r="A69" s="301"/>
      <c r="B69" s="301"/>
      <c r="C69" s="254">
        <v>4701</v>
      </c>
      <c r="D69" s="373" t="s">
        <v>202</v>
      </c>
      <c r="E69" s="374"/>
      <c r="F69" s="374"/>
      <c r="G69" s="374"/>
      <c r="H69" s="375"/>
      <c r="I69" s="210"/>
      <c r="J69" s="210"/>
      <c r="K69" s="210">
        <v>76078</v>
      </c>
      <c r="L69" s="210"/>
      <c r="M69" s="225"/>
      <c r="N69" s="267"/>
      <c r="O69" s="267"/>
      <c r="P69" s="129"/>
    </row>
    <row r="70" spans="1:16" ht="81.75" customHeight="1">
      <c r="A70" s="315"/>
      <c r="B70" s="315"/>
      <c r="C70" s="316"/>
      <c r="D70" s="320"/>
      <c r="E70" s="320"/>
      <c r="F70" s="320"/>
      <c r="G70" s="320"/>
      <c r="H70" s="320"/>
      <c r="I70" s="318"/>
      <c r="J70" s="318"/>
      <c r="K70" s="318"/>
      <c r="L70" s="318"/>
      <c r="M70" s="225"/>
      <c r="N70" s="267"/>
      <c r="O70" s="267"/>
      <c r="P70" s="129"/>
    </row>
    <row r="71" spans="1:16" ht="12" customHeight="1">
      <c r="A71" s="290"/>
      <c r="B71" s="290"/>
      <c r="C71" s="277"/>
      <c r="D71" s="319"/>
      <c r="E71" s="319"/>
      <c r="F71" s="319"/>
      <c r="G71" s="319"/>
      <c r="H71" s="319"/>
      <c r="I71" s="278"/>
      <c r="J71" s="278"/>
      <c r="K71" s="278"/>
      <c r="L71" s="278"/>
      <c r="M71" s="225"/>
      <c r="N71" s="267"/>
      <c r="O71" s="267"/>
      <c r="P71" s="129"/>
    </row>
    <row r="72" spans="1:16" ht="12.75" customHeight="1">
      <c r="A72" s="393" t="s">
        <v>49</v>
      </c>
      <c r="B72" s="394"/>
      <c r="C72" s="395"/>
      <c r="D72" s="409" t="s">
        <v>63</v>
      </c>
      <c r="E72" s="409"/>
      <c r="F72" s="409"/>
      <c r="G72" s="409"/>
      <c r="H72" s="410"/>
      <c r="I72" s="401" t="s">
        <v>64</v>
      </c>
      <c r="J72" s="401"/>
      <c r="K72" s="401" t="s">
        <v>65</v>
      </c>
      <c r="L72" s="401"/>
      <c r="M72" s="225"/>
      <c r="N72" s="267"/>
      <c r="O72" s="267"/>
      <c r="P72" s="129"/>
    </row>
    <row r="73" spans="1:16" ht="12.75" customHeight="1">
      <c r="A73" s="349" t="s">
        <v>24</v>
      </c>
      <c r="B73" s="349" t="s">
        <v>50</v>
      </c>
      <c r="C73" s="349" t="s">
        <v>51</v>
      </c>
      <c r="D73" s="411"/>
      <c r="E73" s="411"/>
      <c r="F73" s="411"/>
      <c r="G73" s="411"/>
      <c r="H73" s="412"/>
      <c r="I73" s="99" t="s">
        <v>52</v>
      </c>
      <c r="J73" s="99" t="s">
        <v>53</v>
      </c>
      <c r="K73" s="99" t="s">
        <v>52</v>
      </c>
      <c r="L73" s="99" t="s">
        <v>53</v>
      </c>
      <c r="M73" s="225"/>
      <c r="N73" s="267"/>
      <c r="O73" s="267"/>
      <c r="P73" s="129"/>
    </row>
    <row r="74" spans="1:16" ht="13.5" customHeight="1">
      <c r="A74" s="262"/>
      <c r="B74" s="263">
        <v>80104</v>
      </c>
      <c r="C74" s="262"/>
      <c r="D74" s="370" t="s">
        <v>151</v>
      </c>
      <c r="E74" s="371"/>
      <c r="F74" s="371"/>
      <c r="G74" s="371"/>
      <c r="H74" s="372"/>
      <c r="I74" s="261">
        <f>SUM(I75:I79)</f>
        <v>40000</v>
      </c>
      <c r="J74" s="261">
        <f>SUM(J75:J79)</f>
        <v>0</v>
      </c>
      <c r="K74" s="261">
        <f>K75+K76</f>
        <v>791000</v>
      </c>
      <c r="L74" s="261">
        <f>SUM(L75:L79)</f>
        <v>0</v>
      </c>
      <c r="M74" s="225"/>
      <c r="N74" s="220"/>
      <c r="O74" s="220"/>
      <c r="P74" s="129"/>
    </row>
    <row r="75" spans="1:16" ht="24" customHeight="1">
      <c r="A75" s="268"/>
      <c r="B75" s="268"/>
      <c r="C75" s="167">
        <v>2310</v>
      </c>
      <c r="D75" s="379" t="s">
        <v>224</v>
      </c>
      <c r="E75" s="380"/>
      <c r="F75" s="380"/>
      <c r="G75" s="380"/>
      <c r="H75" s="381"/>
      <c r="I75" s="264"/>
      <c r="J75" s="264"/>
      <c r="K75" s="264">
        <v>83000</v>
      </c>
      <c r="L75" s="264"/>
      <c r="M75" s="220"/>
      <c r="N75" s="220"/>
      <c r="O75" s="220"/>
      <c r="P75" s="129"/>
    </row>
    <row r="76" spans="1:16" ht="24" customHeight="1">
      <c r="A76" s="301"/>
      <c r="B76" s="301"/>
      <c r="C76" s="167">
        <v>2540</v>
      </c>
      <c r="D76" s="379" t="s">
        <v>167</v>
      </c>
      <c r="E76" s="380"/>
      <c r="F76" s="380"/>
      <c r="G76" s="380"/>
      <c r="H76" s="381"/>
      <c r="I76" s="304"/>
      <c r="J76" s="304"/>
      <c r="K76" s="304">
        <v>708000</v>
      </c>
      <c r="L76" s="304"/>
      <c r="M76" s="267"/>
      <c r="N76" s="267"/>
      <c r="O76" s="267"/>
      <c r="P76" s="129"/>
    </row>
    <row r="77" spans="1:16" ht="42.75" customHeight="1">
      <c r="A77" s="275"/>
      <c r="B77" s="275"/>
      <c r="C77" s="248">
        <v>2590</v>
      </c>
      <c r="D77" s="527" t="s">
        <v>203</v>
      </c>
      <c r="E77" s="391"/>
      <c r="F77" s="391"/>
      <c r="G77" s="391"/>
      <c r="H77" s="392"/>
      <c r="I77" s="264">
        <v>40000</v>
      </c>
      <c r="J77" s="264"/>
      <c r="K77" s="264"/>
      <c r="L77" s="264"/>
      <c r="M77" s="267"/>
      <c r="N77" s="267"/>
      <c r="O77" s="267"/>
      <c r="P77" s="129"/>
    </row>
    <row r="78" spans="1:16" ht="30.75" customHeight="1">
      <c r="A78" s="298"/>
      <c r="B78" s="299">
        <v>80106</v>
      </c>
      <c r="C78" s="298"/>
      <c r="D78" s="370" t="s">
        <v>204</v>
      </c>
      <c r="E78" s="371"/>
      <c r="F78" s="371"/>
      <c r="G78" s="371"/>
      <c r="H78" s="372"/>
      <c r="I78" s="297"/>
      <c r="J78" s="297">
        <f>SUM(J79:J81)</f>
        <v>0</v>
      </c>
      <c r="K78" s="297">
        <f>K79</f>
        <v>21000</v>
      </c>
      <c r="L78" s="297">
        <f>SUM(L79:L81)</f>
        <v>0</v>
      </c>
      <c r="M78" s="259"/>
      <c r="N78" s="259"/>
      <c r="O78" s="259"/>
      <c r="P78" s="129"/>
    </row>
    <row r="79" spans="1:16" ht="24.75" customHeight="1">
      <c r="A79" s="300"/>
      <c r="B79" s="300"/>
      <c r="C79" s="248">
        <v>2540</v>
      </c>
      <c r="D79" s="396" t="s">
        <v>167</v>
      </c>
      <c r="E79" s="397"/>
      <c r="F79" s="397"/>
      <c r="G79" s="397"/>
      <c r="H79" s="398"/>
      <c r="I79" s="306"/>
      <c r="J79" s="306"/>
      <c r="K79" s="306">
        <v>21000</v>
      </c>
      <c r="L79" s="306"/>
      <c r="M79" s="256"/>
      <c r="N79" s="256"/>
      <c r="O79" s="220"/>
      <c r="P79" s="129"/>
    </row>
    <row r="80" spans="1:16" ht="15" customHeight="1">
      <c r="A80" s="298"/>
      <c r="B80" s="299">
        <v>80110</v>
      </c>
      <c r="C80" s="298"/>
      <c r="D80" s="370" t="s">
        <v>205</v>
      </c>
      <c r="E80" s="371"/>
      <c r="F80" s="371"/>
      <c r="G80" s="371"/>
      <c r="H80" s="372"/>
      <c r="I80" s="297">
        <f>I81</f>
        <v>78000</v>
      </c>
      <c r="J80" s="297">
        <f>SUM(J81:J85)</f>
        <v>0</v>
      </c>
      <c r="K80" s="297"/>
      <c r="L80" s="297">
        <f>SUM(L81:L85)</f>
        <v>0</v>
      </c>
      <c r="M80" s="267"/>
      <c r="N80" s="267"/>
      <c r="O80" s="267"/>
      <c r="P80" s="129"/>
    </row>
    <row r="81" spans="1:16" ht="24" customHeight="1">
      <c r="A81" s="301"/>
      <c r="B81" s="301"/>
      <c r="C81" s="167">
        <v>2540</v>
      </c>
      <c r="D81" s="379" t="s">
        <v>167</v>
      </c>
      <c r="E81" s="380"/>
      <c r="F81" s="380"/>
      <c r="G81" s="380"/>
      <c r="H81" s="381"/>
      <c r="I81" s="304">
        <v>78000</v>
      </c>
      <c r="J81" s="304"/>
      <c r="K81" s="304"/>
      <c r="L81" s="304"/>
      <c r="M81" s="267"/>
      <c r="N81" s="267"/>
      <c r="O81" s="267"/>
      <c r="P81" s="129"/>
    </row>
    <row r="82" spans="1:16" ht="15" customHeight="1">
      <c r="A82" s="298"/>
      <c r="B82" s="299">
        <v>80113</v>
      </c>
      <c r="C82" s="298"/>
      <c r="D82" s="370" t="s">
        <v>213</v>
      </c>
      <c r="E82" s="371"/>
      <c r="F82" s="371"/>
      <c r="G82" s="371"/>
      <c r="H82" s="372"/>
      <c r="I82" s="297"/>
      <c r="J82" s="297">
        <f>SUM(J83:J87)</f>
        <v>0</v>
      </c>
      <c r="K82" s="297">
        <f>K83</f>
        <v>250000</v>
      </c>
      <c r="L82" s="297">
        <f>SUM(L83:L87)</f>
        <v>0</v>
      </c>
      <c r="M82" s="267"/>
      <c r="N82" s="267"/>
      <c r="O82" s="267"/>
      <c r="P82" s="129"/>
    </row>
    <row r="83" spans="1:16" ht="12" customHeight="1">
      <c r="A83" s="301"/>
      <c r="B83" s="301"/>
      <c r="C83" s="254">
        <v>4300</v>
      </c>
      <c r="D83" s="376" t="s">
        <v>131</v>
      </c>
      <c r="E83" s="377"/>
      <c r="F83" s="377"/>
      <c r="G83" s="377"/>
      <c r="H83" s="378"/>
      <c r="I83" s="302"/>
      <c r="J83" s="302"/>
      <c r="K83" s="302">
        <v>250000</v>
      </c>
      <c r="L83" s="302"/>
      <c r="M83" s="267"/>
      <c r="N83" s="267"/>
      <c r="O83" s="267"/>
      <c r="P83" s="129"/>
    </row>
    <row r="84" spans="1:16" ht="63" customHeight="1">
      <c r="A84" s="298"/>
      <c r="B84" s="299">
        <v>80149</v>
      </c>
      <c r="C84" s="298"/>
      <c r="D84" s="370" t="s">
        <v>206</v>
      </c>
      <c r="E84" s="371"/>
      <c r="F84" s="371"/>
      <c r="G84" s="371"/>
      <c r="H84" s="372"/>
      <c r="I84" s="297">
        <f>I86</f>
        <v>40000</v>
      </c>
      <c r="J84" s="297">
        <f>SUM(J85:J88)</f>
        <v>0</v>
      </c>
      <c r="K84" s="297">
        <f>K85</f>
        <v>241000</v>
      </c>
      <c r="L84" s="297">
        <f>SUM(L85:L88)</f>
        <v>0</v>
      </c>
      <c r="M84" s="267"/>
      <c r="N84" s="267"/>
      <c r="O84" s="267"/>
      <c r="P84" s="129"/>
    </row>
    <row r="85" spans="1:16" ht="24" customHeight="1">
      <c r="A85" s="301"/>
      <c r="B85" s="301"/>
      <c r="C85" s="167">
        <v>2540</v>
      </c>
      <c r="D85" s="379" t="s">
        <v>167</v>
      </c>
      <c r="E85" s="380"/>
      <c r="F85" s="380"/>
      <c r="G85" s="380"/>
      <c r="H85" s="381"/>
      <c r="I85" s="304"/>
      <c r="J85" s="304"/>
      <c r="K85" s="304">
        <v>241000</v>
      </c>
      <c r="L85" s="304"/>
      <c r="M85" s="267"/>
      <c r="N85" s="267"/>
      <c r="O85" s="267"/>
      <c r="P85" s="129"/>
    </row>
    <row r="86" spans="1:16" ht="42.75" customHeight="1">
      <c r="A86" s="301"/>
      <c r="B86" s="301"/>
      <c r="C86" s="248">
        <v>2590</v>
      </c>
      <c r="D86" s="527" t="s">
        <v>203</v>
      </c>
      <c r="E86" s="391"/>
      <c r="F86" s="391"/>
      <c r="G86" s="391"/>
      <c r="H86" s="392"/>
      <c r="I86" s="312">
        <v>40000</v>
      </c>
      <c r="J86" s="312"/>
      <c r="K86" s="312"/>
      <c r="L86" s="312"/>
      <c r="M86" s="267"/>
      <c r="N86" s="267"/>
      <c r="O86" s="267"/>
      <c r="P86" s="129"/>
    </row>
    <row r="87" spans="1:16" ht="69" customHeight="1">
      <c r="A87" s="298"/>
      <c r="B87" s="299">
        <v>80150</v>
      </c>
      <c r="C87" s="298"/>
      <c r="D87" s="370" t="s">
        <v>207</v>
      </c>
      <c r="E87" s="371"/>
      <c r="F87" s="371"/>
      <c r="G87" s="371"/>
      <c r="H87" s="372"/>
      <c r="I87" s="297"/>
      <c r="J87" s="297">
        <f>SUM(J88:J95)</f>
        <v>0</v>
      </c>
      <c r="K87" s="297">
        <f>SUM(K88:K95)</f>
        <v>388000</v>
      </c>
      <c r="L87" s="297">
        <f>SUM(L88:L95)</f>
        <v>0</v>
      </c>
      <c r="M87" s="267"/>
      <c r="N87" s="267"/>
      <c r="O87" s="267"/>
      <c r="P87" s="129"/>
    </row>
    <row r="88" spans="1:16" ht="25.5" customHeight="1">
      <c r="A88" s="301"/>
      <c r="B88" s="301"/>
      <c r="C88" s="254">
        <v>2540</v>
      </c>
      <c r="D88" s="373" t="s">
        <v>167</v>
      </c>
      <c r="E88" s="374"/>
      <c r="F88" s="374"/>
      <c r="G88" s="374"/>
      <c r="H88" s="375"/>
      <c r="I88" s="302"/>
      <c r="J88" s="302"/>
      <c r="K88" s="302">
        <v>388000</v>
      </c>
      <c r="L88" s="302"/>
      <c r="M88" s="267"/>
      <c r="N88" s="267"/>
      <c r="O88" s="267"/>
      <c r="P88" s="129"/>
    </row>
    <row r="89" spans="1:16" ht="45" customHeight="1">
      <c r="A89" s="315"/>
      <c r="B89" s="315"/>
      <c r="C89" s="316"/>
      <c r="D89" s="320"/>
      <c r="E89" s="320"/>
      <c r="F89" s="320"/>
      <c r="G89" s="320"/>
      <c r="H89" s="320"/>
      <c r="I89" s="318"/>
      <c r="J89" s="318"/>
      <c r="K89" s="318"/>
      <c r="L89" s="318"/>
      <c r="M89" s="267"/>
      <c r="N89" s="267"/>
      <c r="O89" s="267"/>
      <c r="P89" s="129"/>
    </row>
    <row r="90" spans="1:16" ht="38.25" customHeight="1">
      <c r="A90" s="290"/>
      <c r="B90" s="290"/>
      <c r="C90" s="277"/>
      <c r="D90" s="319"/>
      <c r="E90" s="319"/>
      <c r="F90" s="319"/>
      <c r="G90" s="319"/>
      <c r="H90" s="319"/>
      <c r="I90" s="278"/>
      <c r="J90" s="278"/>
      <c r="K90" s="278"/>
      <c r="L90" s="278"/>
      <c r="M90" s="267"/>
      <c r="N90" s="267"/>
      <c r="O90" s="267"/>
      <c r="P90" s="129"/>
    </row>
    <row r="91" spans="1:16" ht="25.5" customHeight="1">
      <c r="A91" s="290"/>
      <c r="B91" s="290"/>
      <c r="C91" s="277"/>
      <c r="D91" s="319"/>
      <c r="E91" s="319"/>
      <c r="F91" s="319"/>
      <c r="G91" s="319"/>
      <c r="H91" s="319"/>
      <c r="I91" s="278"/>
      <c r="J91" s="278"/>
      <c r="K91" s="278"/>
      <c r="L91" s="278"/>
      <c r="M91" s="267"/>
      <c r="N91" s="267"/>
      <c r="O91" s="267"/>
      <c r="P91" s="129"/>
    </row>
    <row r="92" spans="1:16" ht="14.25" customHeight="1">
      <c r="A92" s="393" t="s">
        <v>49</v>
      </c>
      <c r="B92" s="394"/>
      <c r="C92" s="395"/>
      <c r="D92" s="409" t="s">
        <v>63</v>
      </c>
      <c r="E92" s="409"/>
      <c r="F92" s="409"/>
      <c r="G92" s="409"/>
      <c r="H92" s="410"/>
      <c r="I92" s="401" t="s">
        <v>64</v>
      </c>
      <c r="J92" s="401"/>
      <c r="K92" s="401" t="s">
        <v>65</v>
      </c>
      <c r="L92" s="401"/>
      <c r="M92" s="267"/>
      <c r="N92" s="267"/>
      <c r="O92" s="267"/>
      <c r="P92" s="129"/>
    </row>
    <row r="93" spans="1:16" ht="15.75" customHeight="1">
      <c r="A93" s="349" t="s">
        <v>24</v>
      </c>
      <c r="B93" s="349" t="s">
        <v>50</v>
      </c>
      <c r="C93" s="349" t="s">
        <v>51</v>
      </c>
      <c r="D93" s="411"/>
      <c r="E93" s="411"/>
      <c r="F93" s="411"/>
      <c r="G93" s="411"/>
      <c r="H93" s="412"/>
      <c r="I93" s="99" t="s">
        <v>52</v>
      </c>
      <c r="J93" s="99" t="s">
        <v>53</v>
      </c>
      <c r="K93" s="99" t="s">
        <v>52</v>
      </c>
      <c r="L93" s="99" t="s">
        <v>53</v>
      </c>
      <c r="M93" s="267"/>
      <c r="N93" s="267"/>
      <c r="O93" s="267"/>
      <c r="P93" s="129"/>
    </row>
    <row r="94" spans="1:16" ht="99" customHeight="1">
      <c r="A94" s="298"/>
      <c r="B94" s="299">
        <v>80152</v>
      </c>
      <c r="C94" s="298"/>
      <c r="D94" s="370" t="s">
        <v>208</v>
      </c>
      <c r="E94" s="371"/>
      <c r="F94" s="371"/>
      <c r="G94" s="371"/>
      <c r="H94" s="372"/>
      <c r="I94" s="297">
        <f>SUM(I95:I95)</f>
        <v>40000</v>
      </c>
      <c r="J94" s="297">
        <f>SUM(J95:J95)</f>
        <v>0</v>
      </c>
      <c r="K94" s="297"/>
      <c r="L94" s="297">
        <f>SUM(L95:L95)</f>
        <v>0</v>
      </c>
      <c r="M94" s="267"/>
      <c r="N94" s="267"/>
      <c r="O94" s="267"/>
      <c r="P94" s="129"/>
    </row>
    <row r="95" spans="1:16" ht="24.75" customHeight="1">
      <c r="A95" s="301"/>
      <c r="B95" s="301"/>
      <c r="C95" s="167">
        <v>2540</v>
      </c>
      <c r="D95" s="379" t="s">
        <v>167</v>
      </c>
      <c r="E95" s="380"/>
      <c r="F95" s="380"/>
      <c r="G95" s="380"/>
      <c r="H95" s="381"/>
      <c r="I95" s="304">
        <v>40000</v>
      </c>
      <c r="J95" s="304"/>
      <c r="K95" s="304"/>
      <c r="L95" s="304"/>
      <c r="M95" s="267"/>
      <c r="N95" s="267"/>
      <c r="O95" s="267"/>
      <c r="P95" s="129"/>
    </row>
    <row r="96" spans="1:16" ht="44.25" customHeight="1">
      <c r="A96" s="298"/>
      <c r="B96" s="299">
        <v>80153</v>
      </c>
      <c r="C96" s="298"/>
      <c r="D96" s="370" t="s">
        <v>232</v>
      </c>
      <c r="E96" s="371"/>
      <c r="F96" s="371"/>
      <c r="G96" s="371"/>
      <c r="H96" s="372"/>
      <c r="I96" s="297">
        <f>I97</f>
        <v>8895</v>
      </c>
      <c r="J96" s="297">
        <f>SUM(J97:J100)</f>
        <v>0</v>
      </c>
      <c r="K96" s="297">
        <f>K98</f>
        <v>8895</v>
      </c>
      <c r="L96" s="297">
        <f>SUM(L97:L100)</f>
        <v>0</v>
      </c>
      <c r="M96" s="267"/>
      <c r="N96" s="267"/>
      <c r="O96" s="267"/>
      <c r="P96" s="129"/>
    </row>
    <row r="97" spans="1:16" ht="16.5" customHeight="1">
      <c r="A97" s="344"/>
      <c r="B97" s="344"/>
      <c r="C97" s="167">
        <v>4240</v>
      </c>
      <c r="D97" s="379" t="s">
        <v>252</v>
      </c>
      <c r="E97" s="380"/>
      <c r="F97" s="380"/>
      <c r="G97" s="380"/>
      <c r="H97" s="381"/>
      <c r="I97" s="304">
        <v>8895</v>
      </c>
      <c r="J97" s="304"/>
      <c r="K97" s="304"/>
      <c r="L97" s="304"/>
      <c r="M97" s="267"/>
      <c r="N97" s="267"/>
      <c r="O97" s="267"/>
      <c r="P97" s="129"/>
    </row>
    <row r="98" spans="1:16" ht="37.5" customHeight="1">
      <c r="A98" s="344"/>
      <c r="B98" s="344"/>
      <c r="C98" s="248">
        <v>2830</v>
      </c>
      <c r="D98" s="382" t="s">
        <v>253</v>
      </c>
      <c r="E98" s="383"/>
      <c r="F98" s="383"/>
      <c r="G98" s="383"/>
      <c r="H98" s="384"/>
      <c r="I98" s="312"/>
      <c r="J98" s="312"/>
      <c r="K98" s="312">
        <v>8895</v>
      </c>
      <c r="L98" s="312"/>
      <c r="M98" s="267"/>
      <c r="N98" s="267"/>
      <c r="O98" s="267"/>
      <c r="P98" s="129"/>
    </row>
    <row r="99" spans="1:16" ht="15" customHeight="1">
      <c r="A99" s="249">
        <v>851</v>
      </c>
      <c r="B99" s="250"/>
      <c r="C99" s="250"/>
      <c r="D99" s="413" t="s">
        <v>173</v>
      </c>
      <c r="E99" s="414"/>
      <c r="F99" s="414"/>
      <c r="G99" s="414"/>
      <c r="H99" s="415"/>
      <c r="I99" s="251">
        <f>I100</f>
        <v>5422</v>
      </c>
      <c r="J99" s="251"/>
      <c r="K99" s="251"/>
      <c r="L99" s="251"/>
      <c r="M99" s="267"/>
      <c r="N99" s="267"/>
      <c r="O99" s="267"/>
      <c r="P99" s="129"/>
    </row>
    <row r="100" spans="1:18" ht="28.5" customHeight="1">
      <c r="A100" s="262"/>
      <c r="B100" s="263">
        <v>85195</v>
      </c>
      <c r="C100" s="262"/>
      <c r="D100" s="370" t="s">
        <v>188</v>
      </c>
      <c r="E100" s="399"/>
      <c r="F100" s="399"/>
      <c r="G100" s="399"/>
      <c r="H100" s="400"/>
      <c r="I100" s="297">
        <f>I101+I102</f>
        <v>5422</v>
      </c>
      <c r="J100" s="261"/>
      <c r="K100" s="261"/>
      <c r="L100" s="261"/>
      <c r="M100" s="267"/>
      <c r="N100" s="267"/>
      <c r="O100" s="267"/>
      <c r="P100" s="129"/>
      <c r="Q100" s="294"/>
      <c r="R100" s="295"/>
    </row>
    <row r="101" spans="1:16" ht="14.25" customHeight="1">
      <c r="A101" s="289"/>
      <c r="B101" s="289"/>
      <c r="C101" s="167">
        <v>4210</v>
      </c>
      <c r="D101" s="382" t="s">
        <v>150</v>
      </c>
      <c r="E101" s="383"/>
      <c r="F101" s="383"/>
      <c r="G101" s="383"/>
      <c r="H101" s="384"/>
      <c r="I101" s="369">
        <v>305</v>
      </c>
      <c r="J101" s="265"/>
      <c r="K101" s="291"/>
      <c r="L101" s="265"/>
      <c r="M101" s="267"/>
      <c r="N101" s="267"/>
      <c r="O101" s="267"/>
      <c r="P101" s="129"/>
    </row>
    <row r="102" spans="1:16" ht="15" customHeight="1">
      <c r="A102" s="289"/>
      <c r="B102" s="289"/>
      <c r="C102" s="254">
        <v>4300</v>
      </c>
      <c r="D102" s="376" t="s">
        <v>131</v>
      </c>
      <c r="E102" s="377"/>
      <c r="F102" s="377"/>
      <c r="G102" s="377"/>
      <c r="H102" s="378"/>
      <c r="I102" s="302">
        <v>5117</v>
      </c>
      <c r="J102" s="234"/>
      <c r="K102" s="234"/>
      <c r="L102" s="234"/>
      <c r="M102" s="267"/>
      <c r="N102" s="267"/>
      <c r="O102" s="267"/>
      <c r="P102" s="129"/>
    </row>
    <row r="103" spans="1:16" ht="13.5" customHeight="1">
      <c r="A103" s="176">
        <v>852</v>
      </c>
      <c r="B103" s="177"/>
      <c r="C103" s="177"/>
      <c r="D103" s="385" t="s">
        <v>155</v>
      </c>
      <c r="E103" s="386"/>
      <c r="F103" s="386"/>
      <c r="G103" s="386"/>
      <c r="H103" s="387"/>
      <c r="I103" s="260">
        <f>I113</f>
        <v>3146</v>
      </c>
      <c r="J103" s="260"/>
      <c r="K103" s="260">
        <f>K104+K108+K111+K113</f>
        <v>196033</v>
      </c>
      <c r="L103" s="260"/>
      <c r="M103" s="220"/>
      <c r="N103" s="220"/>
      <c r="O103" s="220"/>
      <c r="P103" s="129"/>
    </row>
    <row r="104" spans="1:16" ht="24" customHeight="1">
      <c r="A104" s="262"/>
      <c r="B104" s="263">
        <v>85214</v>
      </c>
      <c r="C104" s="262"/>
      <c r="D104" s="370" t="s">
        <v>189</v>
      </c>
      <c r="E104" s="399"/>
      <c r="F104" s="399"/>
      <c r="G104" s="399"/>
      <c r="H104" s="400"/>
      <c r="I104" s="261"/>
      <c r="J104" s="261"/>
      <c r="K104" s="261">
        <f>K105+K107+K106</f>
        <v>140000</v>
      </c>
      <c r="L104" s="261"/>
      <c r="M104" s="267"/>
      <c r="N104" s="267"/>
      <c r="O104" s="267"/>
      <c r="P104" s="129"/>
    </row>
    <row r="105" spans="1:16" ht="13.5" customHeight="1">
      <c r="A105" s="268"/>
      <c r="B105" s="268"/>
      <c r="C105" s="167">
        <v>3110</v>
      </c>
      <c r="D105" s="389" t="s">
        <v>190</v>
      </c>
      <c r="E105" s="383"/>
      <c r="F105" s="383"/>
      <c r="G105" s="383"/>
      <c r="H105" s="384"/>
      <c r="I105" s="228"/>
      <c r="J105" s="270"/>
      <c r="K105" s="258">
        <v>15000</v>
      </c>
      <c r="L105" s="257"/>
      <c r="M105" s="267"/>
      <c r="N105" s="267"/>
      <c r="O105" s="267"/>
      <c r="P105" s="129"/>
    </row>
    <row r="106" spans="1:16" ht="13.5" customHeight="1">
      <c r="A106" s="301"/>
      <c r="B106" s="301"/>
      <c r="C106" s="254">
        <v>3110</v>
      </c>
      <c r="D106" s="389" t="s">
        <v>191</v>
      </c>
      <c r="E106" s="383"/>
      <c r="F106" s="383"/>
      <c r="G106" s="383"/>
      <c r="H106" s="384"/>
      <c r="I106" s="279"/>
      <c r="J106" s="270"/>
      <c r="K106" s="258">
        <v>10000</v>
      </c>
      <c r="L106" s="303"/>
      <c r="M106" s="267"/>
      <c r="N106" s="267"/>
      <c r="O106" s="267"/>
      <c r="P106" s="129"/>
    </row>
    <row r="107" spans="1:16" ht="13.5" customHeight="1">
      <c r="A107" s="268"/>
      <c r="B107" s="268"/>
      <c r="C107" s="254">
        <v>4330</v>
      </c>
      <c r="D107" s="389" t="s">
        <v>227</v>
      </c>
      <c r="E107" s="383"/>
      <c r="F107" s="383"/>
      <c r="G107" s="383"/>
      <c r="H107" s="384"/>
      <c r="I107" s="279"/>
      <c r="J107" s="257"/>
      <c r="K107" s="258">
        <v>115000</v>
      </c>
      <c r="L107" s="257"/>
      <c r="M107" s="267"/>
      <c r="N107" s="267"/>
      <c r="O107" s="267"/>
      <c r="P107" s="129"/>
    </row>
    <row r="108" spans="1:16" ht="14.25" customHeight="1">
      <c r="A108" s="298"/>
      <c r="B108" s="299">
        <v>85219</v>
      </c>
      <c r="C108" s="298"/>
      <c r="D108" s="370" t="s">
        <v>192</v>
      </c>
      <c r="E108" s="399"/>
      <c r="F108" s="399"/>
      <c r="G108" s="399"/>
      <c r="H108" s="400"/>
      <c r="I108" s="297"/>
      <c r="J108" s="297"/>
      <c r="K108" s="297">
        <f>SUM(K109:K110)</f>
        <v>47000</v>
      </c>
      <c r="L108" s="297"/>
      <c r="M108" s="267"/>
      <c r="N108" s="267"/>
      <c r="O108" s="267"/>
      <c r="P108" s="129"/>
    </row>
    <row r="109" spans="1:16" ht="12.75" customHeight="1">
      <c r="A109" s="301"/>
      <c r="B109" s="301"/>
      <c r="C109" s="167">
        <v>4170</v>
      </c>
      <c r="D109" s="379" t="s">
        <v>142</v>
      </c>
      <c r="E109" s="380"/>
      <c r="F109" s="380"/>
      <c r="G109" s="380"/>
      <c r="H109" s="381"/>
      <c r="I109" s="228"/>
      <c r="J109" s="305"/>
      <c r="K109" s="291">
        <v>27000</v>
      </c>
      <c r="L109" s="305"/>
      <c r="M109" s="267"/>
      <c r="N109" s="267"/>
      <c r="O109" s="267"/>
      <c r="P109" s="129"/>
    </row>
    <row r="110" spans="1:16" ht="12.75" customHeight="1">
      <c r="A110" s="301"/>
      <c r="B110" s="301"/>
      <c r="C110" s="248">
        <v>4300</v>
      </c>
      <c r="D110" s="390" t="s">
        <v>131</v>
      </c>
      <c r="E110" s="391"/>
      <c r="F110" s="391"/>
      <c r="G110" s="391"/>
      <c r="H110" s="392"/>
      <c r="I110" s="310"/>
      <c r="J110" s="307"/>
      <c r="K110" s="311">
        <v>20000</v>
      </c>
      <c r="L110" s="307"/>
      <c r="M110" s="267"/>
      <c r="N110" s="267"/>
      <c r="O110" s="267"/>
      <c r="P110" s="129"/>
    </row>
    <row r="111" spans="1:16" ht="14.25" customHeight="1">
      <c r="A111" s="298"/>
      <c r="B111" s="299">
        <v>85295</v>
      </c>
      <c r="C111" s="298"/>
      <c r="D111" s="370" t="s">
        <v>163</v>
      </c>
      <c r="E111" s="399"/>
      <c r="F111" s="399"/>
      <c r="G111" s="399"/>
      <c r="H111" s="400"/>
      <c r="I111" s="297"/>
      <c r="J111" s="297"/>
      <c r="K111" s="297">
        <f>K112</f>
        <v>2000</v>
      </c>
      <c r="L111" s="297"/>
      <c r="M111" s="267"/>
      <c r="N111" s="267"/>
      <c r="O111" s="267"/>
      <c r="P111" s="129"/>
    </row>
    <row r="112" spans="1:16" ht="13.5" customHeight="1">
      <c r="A112" s="300"/>
      <c r="B112" s="300"/>
      <c r="C112" s="248">
        <v>3110</v>
      </c>
      <c r="D112" s="521" t="s">
        <v>193</v>
      </c>
      <c r="E112" s="391"/>
      <c r="F112" s="391"/>
      <c r="G112" s="391"/>
      <c r="H112" s="392"/>
      <c r="I112" s="310"/>
      <c r="J112" s="293"/>
      <c r="K112" s="311">
        <v>2000</v>
      </c>
      <c r="L112" s="307"/>
      <c r="M112" s="267"/>
      <c r="N112" s="267"/>
      <c r="O112" s="267"/>
      <c r="P112" s="129"/>
    </row>
    <row r="113" spans="1:16" ht="36" customHeight="1">
      <c r="A113" s="298"/>
      <c r="B113" s="299">
        <v>85295</v>
      </c>
      <c r="C113" s="298"/>
      <c r="D113" s="370" t="s">
        <v>199</v>
      </c>
      <c r="E113" s="399"/>
      <c r="F113" s="399"/>
      <c r="G113" s="399"/>
      <c r="H113" s="400"/>
      <c r="I113" s="297">
        <f>SUM(I114:I119)</f>
        <v>3146</v>
      </c>
      <c r="J113" s="297">
        <f>SUM(J114:J119)</f>
        <v>0</v>
      </c>
      <c r="K113" s="297">
        <f>SUM(K114:K119)</f>
        <v>7033</v>
      </c>
      <c r="L113" s="297"/>
      <c r="M113" s="267"/>
      <c r="N113" s="267"/>
      <c r="O113" s="267"/>
      <c r="P113" s="129"/>
    </row>
    <row r="114" spans="1:16" ht="12" customHeight="1">
      <c r="A114" s="280"/>
      <c r="B114" s="281"/>
      <c r="C114" s="167">
        <v>4017</v>
      </c>
      <c r="D114" s="379" t="s">
        <v>168</v>
      </c>
      <c r="E114" s="380"/>
      <c r="F114" s="380"/>
      <c r="G114" s="380"/>
      <c r="H114" s="381"/>
      <c r="I114" s="304"/>
      <c r="J114" s="304"/>
      <c r="K114" s="304">
        <v>2827</v>
      </c>
      <c r="L114" s="304"/>
      <c r="M114" s="267"/>
      <c r="N114" s="267"/>
      <c r="O114" s="267"/>
      <c r="P114" s="129"/>
    </row>
    <row r="115" spans="1:16" ht="13.5" customHeight="1">
      <c r="A115" s="309"/>
      <c r="B115" s="308"/>
      <c r="C115" s="167">
        <v>4117</v>
      </c>
      <c r="D115" s="379" t="s">
        <v>152</v>
      </c>
      <c r="E115" s="380"/>
      <c r="F115" s="380"/>
      <c r="G115" s="380"/>
      <c r="H115" s="381"/>
      <c r="I115" s="304"/>
      <c r="J115" s="304"/>
      <c r="K115" s="304">
        <v>319</v>
      </c>
      <c r="L115" s="304"/>
      <c r="M115" s="267"/>
      <c r="N115" s="267"/>
      <c r="O115" s="267"/>
      <c r="P115" s="129"/>
    </row>
    <row r="116" spans="1:16" ht="13.5" customHeight="1">
      <c r="A116" s="309"/>
      <c r="B116" s="308"/>
      <c r="C116" s="167">
        <v>4127</v>
      </c>
      <c r="D116" s="382" t="s">
        <v>164</v>
      </c>
      <c r="E116" s="383"/>
      <c r="F116" s="383"/>
      <c r="G116" s="383"/>
      <c r="H116" s="384"/>
      <c r="I116" s="304">
        <v>41</v>
      </c>
      <c r="J116" s="304"/>
      <c r="K116" s="304"/>
      <c r="L116" s="304"/>
      <c r="M116" s="267"/>
      <c r="N116" s="267"/>
      <c r="O116" s="267"/>
      <c r="P116" s="129"/>
    </row>
    <row r="117" spans="1:16" ht="13.5" customHeight="1">
      <c r="A117" s="309"/>
      <c r="B117" s="308"/>
      <c r="C117" s="254">
        <v>4177</v>
      </c>
      <c r="D117" s="373" t="s">
        <v>142</v>
      </c>
      <c r="E117" s="374"/>
      <c r="F117" s="374"/>
      <c r="G117" s="374"/>
      <c r="H117" s="375"/>
      <c r="I117" s="302">
        <v>3105</v>
      </c>
      <c r="J117" s="302"/>
      <c r="K117" s="302"/>
      <c r="L117" s="302"/>
      <c r="M117" s="267"/>
      <c r="N117" s="267"/>
      <c r="O117" s="267"/>
      <c r="P117" s="129"/>
    </row>
    <row r="118" spans="1:16" ht="13.5" customHeight="1">
      <c r="A118" s="309"/>
      <c r="B118" s="308"/>
      <c r="C118" s="254">
        <v>4217</v>
      </c>
      <c r="D118" s="382" t="s">
        <v>150</v>
      </c>
      <c r="E118" s="383"/>
      <c r="F118" s="383"/>
      <c r="G118" s="383"/>
      <c r="H118" s="384"/>
      <c r="I118" s="302"/>
      <c r="J118" s="302"/>
      <c r="K118" s="302">
        <v>3387</v>
      </c>
      <c r="L118" s="302"/>
      <c r="M118" s="267"/>
      <c r="N118" s="267"/>
      <c r="O118" s="267"/>
      <c r="P118" s="129"/>
    </row>
    <row r="119" spans="1:16" ht="13.5" customHeight="1">
      <c r="A119" s="355"/>
      <c r="B119" s="356"/>
      <c r="C119" s="248">
        <v>4417</v>
      </c>
      <c r="D119" s="396" t="s">
        <v>237</v>
      </c>
      <c r="E119" s="397"/>
      <c r="F119" s="397"/>
      <c r="G119" s="397"/>
      <c r="H119" s="398"/>
      <c r="I119" s="306"/>
      <c r="J119" s="306"/>
      <c r="K119" s="306">
        <v>500</v>
      </c>
      <c r="L119" s="306"/>
      <c r="M119" s="267"/>
      <c r="N119" s="267"/>
      <c r="O119" s="267"/>
      <c r="P119" s="129"/>
    </row>
    <row r="120" spans="1:16" ht="5.25" customHeight="1">
      <c r="A120" s="352"/>
      <c r="B120" s="353"/>
      <c r="C120" s="350"/>
      <c r="D120" s="354"/>
      <c r="E120" s="354"/>
      <c r="F120" s="354"/>
      <c r="G120" s="354"/>
      <c r="H120" s="354"/>
      <c r="I120" s="351"/>
      <c r="J120" s="351"/>
      <c r="K120" s="351"/>
      <c r="L120" s="351"/>
      <c r="M120" s="267"/>
      <c r="N120" s="267"/>
      <c r="O120" s="267"/>
      <c r="P120" s="129"/>
    </row>
    <row r="121" spans="1:16" ht="13.5" customHeight="1">
      <c r="A121" s="393" t="s">
        <v>49</v>
      </c>
      <c r="B121" s="394"/>
      <c r="C121" s="395"/>
      <c r="D121" s="409" t="s">
        <v>63</v>
      </c>
      <c r="E121" s="409"/>
      <c r="F121" s="409"/>
      <c r="G121" s="409"/>
      <c r="H121" s="410"/>
      <c r="I121" s="401" t="s">
        <v>64</v>
      </c>
      <c r="J121" s="401"/>
      <c r="K121" s="401" t="s">
        <v>65</v>
      </c>
      <c r="L121" s="401"/>
      <c r="M121" s="267"/>
      <c r="N121" s="267"/>
      <c r="O121" s="267"/>
      <c r="P121" s="129"/>
    </row>
    <row r="122" spans="1:16" ht="13.5" customHeight="1">
      <c r="A122" s="342" t="s">
        <v>24</v>
      </c>
      <c r="B122" s="342" t="s">
        <v>50</v>
      </c>
      <c r="C122" s="342" t="s">
        <v>51</v>
      </c>
      <c r="D122" s="411"/>
      <c r="E122" s="411"/>
      <c r="F122" s="411"/>
      <c r="G122" s="411"/>
      <c r="H122" s="412"/>
      <c r="I122" s="99" t="s">
        <v>52</v>
      </c>
      <c r="J122" s="99" t="s">
        <v>53</v>
      </c>
      <c r="K122" s="99" t="s">
        <v>52</v>
      </c>
      <c r="L122" s="99" t="s">
        <v>53</v>
      </c>
      <c r="M122" s="267"/>
      <c r="N122" s="267"/>
      <c r="O122" s="267"/>
      <c r="P122" s="129"/>
    </row>
    <row r="123" spans="1:16" ht="13.5" customHeight="1">
      <c r="A123" s="176">
        <v>853</v>
      </c>
      <c r="B123" s="177"/>
      <c r="C123" s="177"/>
      <c r="D123" s="385" t="s">
        <v>233</v>
      </c>
      <c r="E123" s="386"/>
      <c r="F123" s="386"/>
      <c r="G123" s="386"/>
      <c r="H123" s="387"/>
      <c r="I123" s="296">
        <f>I124</f>
        <v>5717</v>
      </c>
      <c r="J123" s="296"/>
      <c r="K123" s="296">
        <f>K124</f>
        <v>5717</v>
      </c>
      <c r="L123" s="296"/>
      <c r="M123" s="267"/>
      <c r="N123" s="267"/>
      <c r="O123" s="267"/>
      <c r="P123" s="129"/>
    </row>
    <row r="124" spans="1:16" ht="13.5" customHeight="1">
      <c r="A124" s="298"/>
      <c r="B124" s="299">
        <v>85395</v>
      </c>
      <c r="C124" s="298"/>
      <c r="D124" s="370" t="s">
        <v>246</v>
      </c>
      <c r="E124" s="371"/>
      <c r="F124" s="371"/>
      <c r="G124" s="371"/>
      <c r="H124" s="372"/>
      <c r="I124" s="297">
        <f>I126</f>
        <v>5717</v>
      </c>
      <c r="J124" s="297"/>
      <c r="K124" s="297">
        <f>K125</f>
        <v>5717</v>
      </c>
      <c r="L124" s="297">
        <f>SUM(L125:L129)</f>
        <v>0</v>
      </c>
      <c r="M124" s="267"/>
      <c r="N124" s="267"/>
      <c r="O124" s="267"/>
      <c r="P124" s="129"/>
    </row>
    <row r="125" spans="1:16" ht="13.5" customHeight="1">
      <c r="A125" s="309"/>
      <c r="B125" s="308"/>
      <c r="C125" s="282">
        <v>4017</v>
      </c>
      <c r="D125" s="379" t="s">
        <v>168</v>
      </c>
      <c r="E125" s="380"/>
      <c r="F125" s="380"/>
      <c r="G125" s="380"/>
      <c r="H125" s="381"/>
      <c r="I125" s="304"/>
      <c r="J125" s="304"/>
      <c r="K125" s="304">
        <v>5717</v>
      </c>
      <c r="L125" s="304"/>
      <c r="M125" s="267"/>
      <c r="N125" s="267"/>
      <c r="O125" s="267"/>
      <c r="P125" s="129"/>
    </row>
    <row r="126" spans="1:16" ht="13.5" customHeight="1">
      <c r="A126" s="309"/>
      <c r="B126" s="308"/>
      <c r="C126" s="282">
        <v>4177</v>
      </c>
      <c r="D126" s="379" t="s">
        <v>234</v>
      </c>
      <c r="E126" s="380"/>
      <c r="F126" s="380"/>
      <c r="G126" s="380"/>
      <c r="H126" s="381"/>
      <c r="I126" s="304">
        <v>5717</v>
      </c>
      <c r="J126" s="304"/>
      <c r="K126" s="304"/>
      <c r="L126" s="304"/>
      <c r="M126" s="267"/>
      <c r="N126" s="267"/>
      <c r="O126" s="267"/>
      <c r="P126" s="129"/>
    </row>
    <row r="127" spans="1:16" ht="13.5" customHeight="1">
      <c r="A127" s="176">
        <v>854</v>
      </c>
      <c r="B127" s="177"/>
      <c r="C127" s="177"/>
      <c r="D127" s="385" t="s">
        <v>209</v>
      </c>
      <c r="E127" s="386"/>
      <c r="F127" s="386"/>
      <c r="G127" s="386"/>
      <c r="H127" s="387"/>
      <c r="I127" s="260">
        <f>I128</f>
        <v>30000</v>
      </c>
      <c r="J127" s="260"/>
      <c r="K127" s="260">
        <f>K131+K128</f>
        <v>58000</v>
      </c>
      <c r="L127" s="260"/>
      <c r="M127" s="267"/>
      <c r="N127" s="267"/>
      <c r="O127" s="267"/>
      <c r="P127" s="129"/>
    </row>
    <row r="128" spans="1:16" ht="13.5" customHeight="1">
      <c r="A128" s="298"/>
      <c r="B128" s="299">
        <v>85401</v>
      </c>
      <c r="C128" s="298"/>
      <c r="D128" s="370" t="s">
        <v>216</v>
      </c>
      <c r="E128" s="371"/>
      <c r="F128" s="371"/>
      <c r="G128" s="371"/>
      <c r="H128" s="372"/>
      <c r="I128" s="297">
        <f>I129</f>
        <v>30000</v>
      </c>
      <c r="J128" s="297"/>
      <c r="K128" s="297">
        <f>K130</f>
        <v>30000</v>
      </c>
      <c r="L128" s="297">
        <f>SUM(L129:L133)</f>
        <v>0</v>
      </c>
      <c r="M128" s="267"/>
      <c r="N128" s="267"/>
      <c r="O128" s="267"/>
      <c r="P128" s="129"/>
    </row>
    <row r="129" spans="1:16" ht="13.5" customHeight="1">
      <c r="A129" s="309"/>
      <c r="B129" s="308"/>
      <c r="C129" s="282">
        <v>3020</v>
      </c>
      <c r="D129" s="379" t="s">
        <v>217</v>
      </c>
      <c r="E129" s="380"/>
      <c r="F129" s="380"/>
      <c r="G129" s="380"/>
      <c r="H129" s="381"/>
      <c r="I129" s="304">
        <v>30000</v>
      </c>
      <c r="J129" s="304"/>
      <c r="K129" s="304"/>
      <c r="L129" s="304"/>
      <c r="M129" s="267"/>
      <c r="N129" s="267"/>
      <c r="O129" s="267"/>
      <c r="P129" s="129"/>
    </row>
    <row r="130" spans="1:16" ht="13.5" customHeight="1">
      <c r="A130" s="309"/>
      <c r="B130" s="308"/>
      <c r="C130" s="282">
        <v>4010</v>
      </c>
      <c r="D130" s="379" t="s">
        <v>168</v>
      </c>
      <c r="E130" s="380"/>
      <c r="F130" s="380"/>
      <c r="G130" s="380"/>
      <c r="H130" s="381"/>
      <c r="I130" s="304"/>
      <c r="J130" s="304"/>
      <c r="K130" s="304">
        <v>30000</v>
      </c>
      <c r="L130" s="304"/>
      <c r="M130" s="267"/>
      <c r="N130" s="267"/>
      <c r="O130" s="267"/>
      <c r="P130" s="129"/>
    </row>
    <row r="131" spans="1:16" ht="15.75" customHeight="1">
      <c r="A131" s="262"/>
      <c r="B131" s="263">
        <v>85404</v>
      </c>
      <c r="C131" s="262"/>
      <c r="D131" s="370" t="s">
        <v>210</v>
      </c>
      <c r="E131" s="371"/>
      <c r="F131" s="371"/>
      <c r="G131" s="371"/>
      <c r="H131" s="372"/>
      <c r="I131" s="261"/>
      <c r="J131" s="261"/>
      <c r="K131" s="261">
        <f>SUM(K132:K133)</f>
        <v>28000</v>
      </c>
      <c r="L131" s="261">
        <f>SUM(L132:L141)</f>
        <v>0</v>
      </c>
      <c r="M131" s="267"/>
      <c r="N131" s="267"/>
      <c r="O131" s="267"/>
      <c r="P131" s="129"/>
    </row>
    <row r="132" spans="1:16" ht="30" customHeight="1">
      <c r="A132" s="301"/>
      <c r="B132" s="301"/>
      <c r="C132" s="167">
        <v>2540</v>
      </c>
      <c r="D132" s="379" t="s">
        <v>167</v>
      </c>
      <c r="E132" s="380"/>
      <c r="F132" s="380"/>
      <c r="G132" s="380"/>
      <c r="H132" s="381"/>
      <c r="I132" s="304"/>
      <c r="J132" s="304"/>
      <c r="K132" s="304">
        <v>17000</v>
      </c>
      <c r="L132" s="304"/>
      <c r="M132" s="267"/>
      <c r="N132" s="267"/>
      <c r="O132" s="267"/>
      <c r="P132" s="129"/>
    </row>
    <row r="133" spans="1:16" ht="39.75" customHeight="1">
      <c r="A133" s="301"/>
      <c r="B133" s="301"/>
      <c r="C133" s="167">
        <v>2590</v>
      </c>
      <c r="D133" s="388" t="s">
        <v>203</v>
      </c>
      <c r="E133" s="383"/>
      <c r="F133" s="383"/>
      <c r="G133" s="383"/>
      <c r="H133" s="384"/>
      <c r="I133" s="304"/>
      <c r="J133" s="304"/>
      <c r="K133" s="304">
        <v>11000</v>
      </c>
      <c r="L133" s="304"/>
      <c r="M133" s="267"/>
      <c r="N133" s="267"/>
      <c r="O133" s="267"/>
      <c r="P133" s="129"/>
    </row>
    <row r="134" spans="1:16" ht="15.75" customHeight="1">
      <c r="A134" s="176">
        <v>855</v>
      </c>
      <c r="B134" s="177"/>
      <c r="C134" s="177"/>
      <c r="D134" s="385" t="s">
        <v>149</v>
      </c>
      <c r="E134" s="386"/>
      <c r="F134" s="386"/>
      <c r="G134" s="386"/>
      <c r="H134" s="387"/>
      <c r="I134" s="260">
        <f>I135+I141</f>
        <v>526420</v>
      </c>
      <c r="J134" s="260"/>
      <c r="K134" s="260">
        <f>K141+K137+K139</f>
        <v>82200</v>
      </c>
      <c r="L134" s="260"/>
      <c r="M134" s="220"/>
      <c r="N134" s="220"/>
      <c r="O134" s="220"/>
      <c r="P134" s="129"/>
    </row>
    <row r="135" spans="1:16" ht="15.75" customHeight="1">
      <c r="A135" s="298"/>
      <c r="B135" s="299">
        <v>85504</v>
      </c>
      <c r="C135" s="298"/>
      <c r="D135" s="370" t="s">
        <v>241</v>
      </c>
      <c r="E135" s="371"/>
      <c r="F135" s="371"/>
      <c r="G135" s="371"/>
      <c r="H135" s="372"/>
      <c r="I135" s="297">
        <f>I136</f>
        <v>515220</v>
      </c>
      <c r="J135" s="297"/>
      <c r="K135" s="297"/>
      <c r="L135" s="297">
        <f>SUM(L136:L136)</f>
        <v>0</v>
      </c>
      <c r="M135" s="267"/>
      <c r="N135" s="267"/>
      <c r="O135" s="267"/>
      <c r="P135" s="129"/>
    </row>
    <row r="136" spans="1:16" ht="15.75" customHeight="1">
      <c r="A136" s="309"/>
      <c r="B136" s="308"/>
      <c r="C136" s="282">
        <v>3110</v>
      </c>
      <c r="D136" s="379" t="s">
        <v>193</v>
      </c>
      <c r="E136" s="380"/>
      <c r="F136" s="380"/>
      <c r="G136" s="380"/>
      <c r="H136" s="381"/>
      <c r="I136" s="304">
        <v>515220</v>
      </c>
      <c r="J136" s="304"/>
      <c r="K136" s="304"/>
      <c r="L136" s="304"/>
      <c r="M136" s="267"/>
      <c r="N136" s="267"/>
      <c r="O136" s="267"/>
      <c r="P136" s="129"/>
    </row>
    <row r="137" spans="1:16" ht="15.75" customHeight="1">
      <c r="A137" s="298"/>
      <c r="B137" s="299">
        <v>85505</v>
      </c>
      <c r="C137" s="298"/>
      <c r="D137" s="370" t="s">
        <v>247</v>
      </c>
      <c r="E137" s="371"/>
      <c r="F137" s="371"/>
      <c r="G137" s="371"/>
      <c r="H137" s="372"/>
      <c r="I137" s="297"/>
      <c r="J137" s="297"/>
      <c r="K137" s="297">
        <f>K138</f>
        <v>60000</v>
      </c>
      <c r="L137" s="297">
        <f>SUM(L138:L138)</f>
        <v>0</v>
      </c>
      <c r="M137" s="267"/>
      <c r="N137" s="267"/>
      <c r="O137" s="267"/>
      <c r="P137" s="129"/>
    </row>
    <row r="138" spans="1:16" ht="39.75" customHeight="1">
      <c r="A138" s="309"/>
      <c r="B138" s="308"/>
      <c r="C138" s="167">
        <v>2830</v>
      </c>
      <c r="D138" s="382" t="s">
        <v>157</v>
      </c>
      <c r="E138" s="383"/>
      <c r="F138" s="383"/>
      <c r="G138" s="383"/>
      <c r="H138" s="384"/>
      <c r="I138" s="304"/>
      <c r="J138" s="304"/>
      <c r="K138" s="304">
        <v>60000</v>
      </c>
      <c r="L138" s="304"/>
      <c r="M138" s="267"/>
      <c r="N138" s="267"/>
      <c r="O138" s="267"/>
      <c r="P138" s="129"/>
    </row>
    <row r="139" spans="1:16" ht="17.25" customHeight="1">
      <c r="A139" s="298"/>
      <c r="B139" s="299">
        <v>85506</v>
      </c>
      <c r="C139" s="298"/>
      <c r="D139" s="370" t="s">
        <v>248</v>
      </c>
      <c r="E139" s="371"/>
      <c r="F139" s="371"/>
      <c r="G139" s="371"/>
      <c r="H139" s="372"/>
      <c r="I139" s="297"/>
      <c r="J139" s="297"/>
      <c r="K139" s="297">
        <f>K140</f>
        <v>2000</v>
      </c>
      <c r="L139" s="312"/>
      <c r="M139" s="267"/>
      <c r="N139" s="267"/>
      <c r="O139" s="267"/>
      <c r="P139" s="129"/>
    </row>
    <row r="140" spans="1:16" ht="39.75" customHeight="1">
      <c r="A140" s="309"/>
      <c r="B140" s="308"/>
      <c r="C140" s="167">
        <v>2830</v>
      </c>
      <c r="D140" s="382" t="s">
        <v>157</v>
      </c>
      <c r="E140" s="383"/>
      <c r="F140" s="383"/>
      <c r="G140" s="383"/>
      <c r="H140" s="384"/>
      <c r="I140" s="304"/>
      <c r="J140" s="304"/>
      <c r="K140" s="304">
        <v>2000</v>
      </c>
      <c r="L140" s="312"/>
      <c r="M140" s="267"/>
      <c r="N140" s="267"/>
      <c r="O140" s="267"/>
      <c r="P140" s="129"/>
    </row>
    <row r="141" spans="1:16" ht="13.5" customHeight="1">
      <c r="A141" s="262"/>
      <c r="B141" s="263">
        <v>85510</v>
      </c>
      <c r="C141" s="262"/>
      <c r="D141" s="370" t="s">
        <v>194</v>
      </c>
      <c r="E141" s="371"/>
      <c r="F141" s="371"/>
      <c r="G141" s="371"/>
      <c r="H141" s="372"/>
      <c r="I141" s="261">
        <f>SUM(I142:I147)</f>
        <v>11200</v>
      </c>
      <c r="J141" s="297">
        <f>SUM(J142:J147)</f>
        <v>0</v>
      </c>
      <c r="K141" s="297">
        <f>SUM(K142:K147)</f>
        <v>20200</v>
      </c>
      <c r="L141" s="261">
        <f>SUM(L142:L142)</f>
        <v>0</v>
      </c>
      <c r="M141" s="267"/>
      <c r="N141" s="267"/>
      <c r="O141" s="267"/>
      <c r="P141" s="129"/>
    </row>
    <row r="142" spans="1:16" ht="13.5" customHeight="1">
      <c r="A142" s="209"/>
      <c r="B142" s="221"/>
      <c r="C142" s="282">
        <v>4010</v>
      </c>
      <c r="D142" s="379" t="s">
        <v>168</v>
      </c>
      <c r="E142" s="380"/>
      <c r="F142" s="380"/>
      <c r="G142" s="380"/>
      <c r="H142" s="381"/>
      <c r="I142" s="304"/>
      <c r="J142" s="304"/>
      <c r="K142" s="304">
        <v>18000</v>
      </c>
      <c r="L142" s="304"/>
      <c r="M142" s="267"/>
      <c r="N142" s="267"/>
      <c r="O142" s="267"/>
      <c r="P142" s="129"/>
    </row>
    <row r="143" spans="1:16" ht="13.5" customHeight="1">
      <c r="A143" s="309"/>
      <c r="B143" s="308"/>
      <c r="C143" s="167">
        <v>4110</v>
      </c>
      <c r="D143" s="379" t="s">
        <v>152</v>
      </c>
      <c r="E143" s="380"/>
      <c r="F143" s="380"/>
      <c r="G143" s="380"/>
      <c r="H143" s="381"/>
      <c r="I143" s="304">
        <v>7000</v>
      </c>
      <c r="J143" s="304"/>
      <c r="K143" s="304"/>
      <c r="L143" s="304"/>
      <c r="M143" s="267"/>
      <c r="N143" s="267"/>
      <c r="O143" s="267"/>
      <c r="P143" s="129"/>
    </row>
    <row r="144" spans="1:16" ht="13.5" customHeight="1">
      <c r="A144" s="309"/>
      <c r="B144" s="308"/>
      <c r="C144" s="167">
        <v>4170</v>
      </c>
      <c r="D144" s="379" t="s">
        <v>142</v>
      </c>
      <c r="E144" s="380"/>
      <c r="F144" s="380"/>
      <c r="G144" s="380"/>
      <c r="H144" s="381"/>
      <c r="I144" s="304">
        <v>2000</v>
      </c>
      <c r="J144" s="304"/>
      <c r="K144" s="304"/>
      <c r="L144" s="304"/>
      <c r="M144" s="267"/>
      <c r="N144" s="267"/>
      <c r="O144" s="267"/>
      <c r="P144" s="129"/>
    </row>
    <row r="145" spans="1:16" ht="13.5" customHeight="1">
      <c r="A145" s="309"/>
      <c r="B145" s="308"/>
      <c r="C145" s="167">
        <v>4210</v>
      </c>
      <c r="D145" s="382" t="s">
        <v>150</v>
      </c>
      <c r="E145" s="383"/>
      <c r="F145" s="383"/>
      <c r="G145" s="383"/>
      <c r="H145" s="384"/>
      <c r="I145" s="304"/>
      <c r="J145" s="304"/>
      <c r="K145" s="304">
        <v>2200</v>
      </c>
      <c r="L145" s="304"/>
      <c r="M145" s="267"/>
      <c r="N145" s="267"/>
      <c r="O145" s="267"/>
      <c r="P145" s="129"/>
    </row>
    <row r="146" spans="1:16" ht="13.5" customHeight="1">
      <c r="A146" s="309"/>
      <c r="B146" s="308"/>
      <c r="C146" s="282">
        <v>4270</v>
      </c>
      <c r="D146" s="382" t="s">
        <v>198</v>
      </c>
      <c r="E146" s="383"/>
      <c r="F146" s="383"/>
      <c r="G146" s="383"/>
      <c r="H146" s="384"/>
      <c r="I146" s="304">
        <v>300</v>
      </c>
      <c r="J146" s="304"/>
      <c r="K146" s="304"/>
      <c r="L146" s="304"/>
      <c r="M146" s="267"/>
      <c r="N146" s="267"/>
      <c r="O146" s="267"/>
      <c r="P146" s="129"/>
    </row>
    <row r="147" spans="1:16" ht="13.5" customHeight="1">
      <c r="A147" s="309"/>
      <c r="B147" s="308"/>
      <c r="C147" s="322">
        <v>4300</v>
      </c>
      <c r="D147" s="376" t="s">
        <v>131</v>
      </c>
      <c r="E147" s="377"/>
      <c r="F147" s="377"/>
      <c r="G147" s="377"/>
      <c r="H147" s="378"/>
      <c r="I147" s="302">
        <v>1900</v>
      </c>
      <c r="J147" s="302"/>
      <c r="K147" s="302"/>
      <c r="L147" s="302"/>
      <c r="M147" s="267"/>
      <c r="N147" s="267"/>
      <c r="O147" s="267"/>
      <c r="P147" s="129"/>
    </row>
    <row r="148" spans="1:16" ht="14.25" customHeight="1">
      <c r="A148" s="176">
        <v>900</v>
      </c>
      <c r="B148" s="177"/>
      <c r="C148" s="177"/>
      <c r="D148" s="385" t="s">
        <v>154</v>
      </c>
      <c r="E148" s="516"/>
      <c r="F148" s="516"/>
      <c r="G148" s="516"/>
      <c r="H148" s="517"/>
      <c r="I148" s="175">
        <f>I151</f>
        <v>0</v>
      </c>
      <c r="J148" s="175">
        <f>J157</f>
        <v>65475</v>
      </c>
      <c r="K148" s="175">
        <f>K151+K149+K157</f>
        <v>340000</v>
      </c>
      <c r="L148" s="175"/>
      <c r="M148" s="220"/>
      <c r="N148" s="225"/>
      <c r="O148" s="220"/>
      <c r="P148" s="129"/>
    </row>
    <row r="149" spans="1:16" ht="14.25" customHeight="1">
      <c r="A149" s="298"/>
      <c r="B149" s="299">
        <v>90001</v>
      </c>
      <c r="C149" s="298"/>
      <c r="D149" s="370" t="s">
        <v>222</v>
      </c>
      <c r="E149" s="371"/>
      <c r="F149" s="371"/>
      <c r="G149" s="371"/>
      <c r="H149" s="372"/>
      <c r="I149" s="297"/>
      <c r="J149" s="297">
        <f>J150</f>
        <v>0</v>
      </c>
      <c r="K149" s="297">
        <f>K150</f>
        <v>200000</v>
      </c>
      <c r="L149" s="297">
        <f>L150</f>
        <v>0</v>
      </c>
      <c r="M149" s="267"/>
      <c r="N149" s="225"/>
      <c r="O149" s="267"/>
      <c r="P149" s="129"/>
    </row>
    <row r="150" spans="1:16" ht="14.25" customHeight="1">
      <c r="A150" s="280"/>
      <c r="B150" s="281"/>
      <c r="C150" s="274">
        <v>4300</v>
      </c>
      <c r="D150" s="390" t="s">
        <v>131</v>
      </c>
      <c r="E150" s="391"/>
      <c r="F150" s="391"/>
      <c r="G150" s="391"/>
      <c r="H150" s="392"/>
      <c r="I150" s="283"/>
      <c r="J150" s="283"/>
      <c r="K150" s="284">
        <v>200000</v>
      </c>
      <c r="L150" s="283"/>
      <c r="M150" s="267"/>
      <c r="N150" s="225"/>
      <c r="O150" s="267"/>
      <c r="P150" s="129"/>
    </row>
    <row r="151" spans="1:16" ht="27.75" customHeight="1">
      <c r="A151" s="262"/>
      <c r="B151" s="263">
        <v>90002</v>
      </c>
      <c r="C151" s="262"/>
      <c r="D151" s="370" t="s">
        <v>165</v>
      </c>
      <c r="E151" s="371"/>
      <c r="F151" s="371"/>
      <c r="G151" s="371"/>
      <c r="H151" s="372"/>
      <c r="I151" s="261"/>
      <c r="J151" s="261">
        <f>J152</f>
        <v>0</v>
      </c>
      <c r="K151" s="261">
        <f>K152</f>
        <v>40000</v>
      </c>
      <c r="L151" s="261">
        <f>L152</f>
        <v>0</v>
      </c>
      <c r="M151" s="267"/>
      <c r="N151" s="225"/>
      <c r="O151" s="267"/>
      <c r="P151" s="129"/>
    </row>
    <row r="152" spans="1:16" ht="12.75" customHeight="1">
      <c r="A152" s="280"/>
      <c r="B152" s="281"/>
      <c r="C152" s="322">
        <v>4010</v>
      </c>
      <c r="D152" s="373" t="s">
        <v>168</v>
      </c>
      <c r="E152" s="374"/>
      <c r="F152" s="374"/>
      <c r="G152" s="374"/>
      <c r="H152" s="375"/>
      <c r="I152" s="358"/>
      <c r="J152" s="358"/>
      <c r="K152" s="359">
        <v>40000</v>
      </c>
      <c r="L152" s="358"/>
      <c r="M152" s="267"/>
      <c r="N152" s="225"/>
      <c r="O152" s="267"/>
      <c r="P152" s="129"/>
    </row>
    <row r="153" spans="1:16" ht="12.75" customHeight="1">
      <c r="A153" s="339"/>
      <c r="B153" s="360"/>
      <c r="C153" s="361"/>
      <c r="D153" s="320"/>
      <c r="E153" s="320"/>
      <c r="F153" s="320"/>
      <c r="G153" s="320"/>
      <c r="H153" s="320"/>
      <c r="I153" s="362"/>
      <c r="J153" s="362"/>
      <c r="K153" s="363"/>
      <c r="L153" s="362"/>
      <c r="M153" s="267"/>
      <c r="N153" s="225"/>
      <c r="O153" s="267"/>
      <c r="P153" s="129"/>
    </row>
    <row r="154" spans="1:16" ht="12.75" customHeight="1">
      <c r="A154" s="364"/>
      <c r="B154" s="365"/>
      <c r="C154" s="366"/>
      <c r="D154" s="319"/>
      <c r="E154" s="319"/>
      <c r="F154" s="319"/>
      <c r="G154" s="319"/>
      <c r="H154" s="319"/>
      <c r="I154" s="367"/>
      <c r="J154" s="367"/>
      <c r="K154" s="368"/>
      <c r="L154" s="367"/>
      <c r="M154" s="267"/>
      <c r="N154" s="225"/>
      <c r="O154" s="267"/>
      <c r="P154" s="129"/>
    </row>
    <row r="155" spans="1:16" ht="12.75" customHeight="1">
      <c r="A155" s="393" t="s">
        <v>49</v>
      </c>
      <c r="B155" s="394"/>
      <c r="C155" s="395"/>
      <c r="D155" s="409" t="s">
        <v>63</v>
      </c>
      <c r="E155" s="409"/>
      <c r="F155" s="409"/>
      <c r="G155" s="409"/>
      <c r="H155" s="410"/>
      <c r="I155" s="401" t="s">
        <v>64</v>
      </c>
      <c r="J155" s="401"/>
      <c r="K155" s="401" t="s">
        <v>65</v>
      </c>
      <c r="L155" s="401"/>
      <c r="M155" s="267"/>
      <c r="N155" s="225"/>
      <c r="O155" s="267"/>
      <c r="P155" s="129"/>
    </row>
    <row r="156" spans="1:16" ht="12.75" customHeight="1">
      <c r="A156" s="357" t="s">
        <v>24</v>
      </c>
      <c r="B156" s="357" t="s">
        <v>50</v>
      </c>
      <c r="C156" s="357" t="s">
        <v>51</v>
      </c>
      <c r="D156" s="411"/>
      <c r="E156" s="411"/>
      <c r="F156" s="411"/>
      <c r="G156" s="411"/>
      <c r="H156" s="412"/>
      <c r="I156" s="99" t="s">
        <v>52</v>
      </c>
      <c r="J156" s="99" t="s">
        <v>53</v>
      </c>
      <c r="K156" s="99" t="s">
        <v>52</v>
      </c>
      <c r="L156" s="99" t="s">
        <v>53</v>
      </c>
      <c r="M156" s="267"/>
      <c r="N156" s="225"/>
      <c r="O156" s="267"/>
      <c r="P156" s="129"/>
    </row>
    <row r="157" spans="1:16" ht="14.25" customHeight="1">
      <c r="A157" s="262"/>
      <c r="B157" s="263">
        <v>90015</v>
      </c>
      <c r="C157" s="262"/>
      <c r="D157" s="370" t="s">
        <v>181</v>
      </c>
      <c r="E157" s="371"/>
      <c r="F157" s="371"/>
      <c r="G157" s="371"/>
      <c r="H157" s="372"/>
      <c r="I157" s="261"/>
      <c r="J157" s="261">
        <f>J159</f>
        <v>65475</v>
      </c>
      <c r="K157" s="261">
        <f>K158</f>
        <v>100000</v>
      </c>
      <c r="L157" s="261"/>
      <c r="M157" s="196"/>
      <c r="N157" s="196"/>
      <c r="O157" s="196"/>
      <c r="P157" s="129"/>
    </row>
    <row r="158" spans="1:16" ht="13.5" customHeight="1">
      <c r="A158" s="314"/>
      <c r="B158" s="314"/>
      <c r="C158" s="167">
        <v>4260</v>
      </c>
      <c r="D158" s="382" t="s">
        <v>223</v>
      </c>
      <c r="E158" s="383"/>
      <c r="F158" s="383"/>
      <c r="G158" s="383"/>
      <c r="H158" s="384"/>
      <c r="I158" s="304"/>
      <c r="J158" s="304"/>
      <c r="K158" s="304">
        <v>100000</v>
      </c>
      <c r="L158" s="304"/>
      <c r="M158" s="220"/>
      <c r="N158" s="220"/>
      <c r="O158" s="220"/>
      <c r="P158" s="129"/>
    </row>
    <row r="159" spans="1:16" ht="13.5" customHeight="1">
      <c r="A159" s="300"/>
      <c r="B159" s="300"/>
      <c r="C159" s="248">
        <v>6050</v>
      </c>
      <c r="D159" s="390" t="s">
        <v>139</v>
      </c>
      <c r="E159" s="391"/>
      <c r="F159" s="391"/>
      <c r="G159" s="391"/>
      <c r="H159" s="392"/>
      <c r="I159" s="306"/>
      <c r="J159" s="306">
        <v>65475</v>
      </c>
      <c r="K159" s="306"/>
      <c r="L159" s="306"/>
      <c r="M159" s="267"/>
      <c r="N159" s="267"/>
      <c r="O159" s="267"/>
      <c r="P159" s="129"/>
    </row>
    <row r="160" spans="1:16" ht="15.75" customHeight="1">
      <c r="A160" s="176">
        <v>921</v>
      </c>
      <c r="B160" s="177"/>
      <c r="C160" s="177"/>
      <c r="D160" s="385" t="s">
        <v>169</v>
      </c>
      <c r="E160" s="386"/>
      <c r="F160" s="386"/>
      <c r="G160" s="386"/>
      <c r="H160" s="387"/>
      <c r="I160" s="260">
        <f>I161</f>
        <v>0</v>
      </c>
      <c r="J160" s="260"/>
      <c r="K160" s="260">
        <f>K163+K161</f>
        <v>450000</v>
      </c>
      <c r="L160" s="260">
        <f>L161</f>
        <v>0</v>
      </c>
      <c r="M160" s="267"/>
      <c r="N160" s="267"/>
      <c r="O160" s="267"/>
      <c r="P160" s="129"/>
    </row>
    <row r="161" spans="1:16" ht="17.25" customHeight="1">
      <c r="A161" s="262"/>
      <c r="B161" s="263">
        <v>92109</v>
      </c>
      <c r="C161" s="262"/>
      <c r="D161" s="370" t="s">
        <v>195</v>
      </c>
      <c r="E161" s="371"/>
      <c r="F161" s="371"/>
      <c r="G161" s="371"/>
      <c r="H161" s="372"/>
      <c r="I161" s="261">
        <f>I162</f>
        <v>0</v>
      </c>
      <c r="J161" s="261"/>
      <c r="K161" s="261">
        <f>K162</f>
        <v>350000</v>
      </c>
      <c r="L161" s="261">
        <f>L162</f>
        <v>0</v>
      </c>
      <c r="M161" s="267"/>
      <c r="N161" s="267"/>
      <c r="O161" s="267"/>
      <c r="P161" s="129"/>
    </row>
    <row r="162" spans="1:16" ht="13.5" customHeight="1">
      <c r="A162" s="286"/>
      <c r="B162" s="286"/>
      <c r="C162" s="254">
        <v>2480</v>
      </c>
      <c r="D162" s="376" t="s">
        <v>196</v>
      </c>
      <c r="E162" s="377"/>
      <c r="F162" s="377"/>
      <c r="G162" s="377"/>
      <c r="H162" s="378"/>
      <c r="I162" s="234"/>
      <c r="J162" s="257"/>
      <c r="K162" s="257">
        <v>350000</v>
      </c>
      <c r="L162" s="257"/>
      <c r="M162" s="267"/>
      <c r="N162" s="267"/>
      <c r="O162" s="267"/>
      <c r="P162" s="129"/>
    </row>
    <row r="163" spans="1:16" ht="17.25" customHeight="1">
      <c r="A163" s="298"/>
      <c r="B163" s="299">
        <v>92116</v>
      </c>
      <c r="C163" s="298"/>
      <c r="D163" s="370" t="s">
        <v>197</v>
      </c>
      <c r="E163" s="371"/>
      <c r="F163" s="371"/>
      <c r="G163" s="371"/>
      <c r="H163" s="372"/>
      <c r="I163" s="297">
        <f>I164</f>
        <v>0</v>
      </c>
      <c r="J163" s="297"/>
      <c r="K163" s="297">
        <f>K164</f>
        <v>100000</v>
      </c>
      <c r="L163" s="297">
        <f>L164</f>
        <v>0</v>
      </c>
      <c r="M163" s="267"/>
      <c r="N163" s="267"/>
      <c r="O163" s="267"/>
      <c r="P163" s="129"/>
    </row>
    <row r="164" spans="1:16" ht="14.25" customHeight="1">
      <c r="A164" s="300"/>
      <c r="B164" s="300"/>
      <c r="C164" s="248">
        <v>2480</v>
      </c>
      <c r="D164" s="390" t="s">
        <v>196</v>
      </c>
      <c r="E164" s="391"/>
      <c r="F164" s="391"/>
      <c r="G164" s="391"/>
      <c r="H164" s="392"/>
      <c r="I164" s="306"/>
      <c r="J164" s="307"/>
      <c r="K164" s="307">
        <v>100000</v>
      </c>
      <c r="L164" s="307"/>
      <c r="M164" s="267"/>
      <c r="N164" s="267"/>
      <c r="O164" s="267"/>
      <c r="P164" s="129"/>
    </row>
    <row r="165" spans="1:16" ht="16.5" customHeight="1">
      <c r="A165" s="176">
        <v>926</v>
      </c>
      <c r="B165" s="177"/>
      <c r="C165" s="177"/>
      <c r="D165" s="385" t="s">
        <v>137</v>
      </c>
      <c r="E165" s="386"/>
      <c r="F165" s="386"/>
      <c r="G165" s="386"/>
      <c r="H165" s="387"/>
      <c r="I165" s="175"/>
      <c r="J165" s="175"/>
      <c r="K165" s="175">
        <f>K166</f>
        <v>230000</v>
      </c>
      <c r="L165" s="175">
        <f>L166</f>
        <v>0</v>
      </c>
      <c r="M165" s="196"/>
      <c r="N165" s="196"/>
      <c r="O165" s="196"/>
      <c r="P165" s="129"/>
    </row>
    <row r="166" spans="1:16" ht="18" customHeight="1">
      <c r="A166" s="179"/>
      <c r="B166" s="180">
        <v>92605</v>
      </c>
      <c r="C166" s="179"/>
      <c r="D166" s="370" t="s">
        <v>138</v>
      </c>
      <c r="E166" s="371"/>
      <c r="F166" s="371"/>
      <c r="G166" s="371"/>
      <c r="H166" s="372"/>
      <c r="I166" s="178"/>
      <c r="J166" s="178"/>
      <c r="K166" s="178">
        <f>SUM(K167:K168)</f>
        <v>230000</v>
      </c>
      <c r="L166" s="178"/>
      <c r="M166" s="196"/>
      <c r="N166" s="196"/>
      <c r="O166" s="196"/>
      <c r="P166" s="129"/>
    </row>
    <row r="167" spans="1:16" ht="14.25" customHeight="1">
      <c r="A167" s="268"/>
      <c r="B167" s="268"/>
      <c r="C167" s="273">
        <v>4210</v>
      </c>
      <c r="D167" s="513" t="s">
        <v>150</v>
      </c>
      <c r="E167" s="514"/>
      <c r="F167" s="514"/>
      <c r="G167" s="514"/>
      <c r="H167" s="515"/>
      <c r="I167" s="264"/>
      <c r="J167" s="265"/>
      <c r="K167" s="265">
        <v>45000</v>
      </c>
      <c r="L167" s="265"/>
      <c r="M167" s="267"/>
      <c r="N167" s="267"/>
      <c r="O167" s="267"/>
      <c r="P167" s="129"/>
    </row>
    <row r="168" spans="1:16" ht="14.25" customHeight="1">
      <c r="A168" s="216"/>
      <c r="B168" s="216"/>
      <c r="C168" s="167">
        <v>4300</v>
      </c>
      <c r="D168" s="382" t="s">
        <v>131</v>
      </c>
      <c r="E168" s="383"/>
      <c r="F168" s="383"/>
      <c r="G168" s="383"/>
      <c r="H168" s="384"/>
      <c r="I168" s="217"/>
      <c r="J168" s="218"/>
      <c r="K168" s="218">
        <v>185000</v>
      </c>
      <c r="L168" s="218"/>
      <c r="M168" s="220"/>
      <c r="N168" s="220"/>
      <c r="O168" s="220"/>
      <c r="P168" s="129"/>
    </row>
    <row r="169" spans="1:16" ht="17.25" customHeight="1">
      <c r="A169" s="510" t="s">
        <v>66</v>
      </c>
      <c r="B169" s="511"/>
      <c r="C169" s="511"/>
      <c r="D169" s="511"/>
      <c r="E169" s="511"/>
      <c r="F169" s="511"/>
      <c r="G169" s="511"/>
      <c r="H169" s="512"/>
      <c r="I169" s="175">
        <f>I165+I160+I148+I134+I127+I103+I99+I48+I28+I25+I17+I11+I123+I45+I38</f>
        <v>1158700</v>
      </c>
      <c r="J169" s="296">
        <f>J165+J160+J148+J134+J127+J103+J99+J48+J28+J25+J17+J11+J123+J45</f>
        <v>2297672</v>
      </c>
      <c r="K169" s="296">
        <f>K165+K160+K148+K134+K127+K103+K99+K48+K28+K25+K17+K11+K123+K45+K38</f>
        <v>7380861</v>
      </c>
      <c r="L169" s="296">
        <f>L165+L160+L148+L134+L127+L103+L99+L48+L28+L25+L17+L11+L123+L45</f>
        <v>1929572</v>
      </c>
      <c r="M169" s="196"/>
      <c r="N169" s="196"/>
      <c r="O169" s="196"/>
      <c r="P169" s="197"/>
    </row>
    <row r="170" spans="12:16" ht="12.75" customHeight="1">
      <c r="L170" s="129"/>
      <c r="M170" s="196"/>
      <c r="N170" s="196"/>
      <c r="O170" s="196"/>
      <c r="P170" s="197"/>
    </row>
    <row r="171" spans="12:16" ht="12.75" customHeight="1">
      <c r="L171" s="129"/>
      <c r="M171" s="267"/>
      <c r="N171" s="267"/>
      <c r="O171" s="267"/>
      <c r="P171" s="197"/>
    </row>
    <row r="172" spans="12:16" ht="40.5" customHeight="1">
      <c r="L172" s="129"/>
      <c r="M172" s="267"/>
      <c r="N172" s="267"/>
      <c r="O172" s="267"/>
      <c r="P172" s="197"/>
    </row>
    <row r="173" spans="12:16" ht="38.25" customHeight="1">
      <c r="L173" s="129"/>
      <c r="M173" s="267"/>
      <c r="N173" s="267"/>
      <c r="O173" s="267"/>
      <c r="P173" s="197"/>
    </row>
    <row r="174" spans="12:16" ht="17.25" customHeight="1">
      <c r="L174" s="129"/>
      <c r="M174" s="267"/>
      <c r="N174" s="267"/>
      <c r="O174" s="267"/>
      <c r="P174" s="197"/>
    </row>
    <row r="175" spans="12:16" ht="39.75" customHeight="1">
      <c r="L175" s="129"/>
      <c r="M175" s="267"/>
      <c r="N175" s="267"/>
      <c r="O175" s="267"/>
      <c r="P175" s="197"/>
    </row>
    <row r="176" spans="12:16" ht="23.25" customHeight="1">
      <c r="L176" s="129"/>
      <c r="M176" s="267"/>
      <c r="N176" s="267"/>
      <c r="O176" s="267"/>
      <c r="P176" s="197"/>
    </row>
    <row r="177" spans="12:16" ht="23.25" customHeight="1">
      <c r="L177" s="129"/>
      <c r="M177" s="267"/>
      <c r="N177" s="267"/>
      <c r="O177" s="267"/>
      <c r="P177" s="197"/>
    </row>
    <row r="178" spans="12:16" ht="22.5" customHeight="1">
      <c r="L178" s="129"/>
      <c r="M178" s="267"/>
      <c r="N178" s="267"/>
      <c r="O178" s="267"/>
      <c r="P178" s="197"/>
    </row>
    <row r="179" spans="12:16" ht="12.75" customHeight="1">
      <c r="L179" s="129"/>
      <c r="M179" s="267"/>
      <c r="N179" s="267"/>
      <c r="O179" s="267"/>
      <c r="P179" s="197"/>
    </row>
    <row r="180" spans="12:16" ht="12.75" customHeight="1">
      <c r="L180" s="129"/>
      <c r="M180" s="267"/>
      <c r="N180" s="267"/>
      <c r="O180" s="267"/>
      <c r="P180" s="197"/>
    </row>
    <row r="181" spans="12:16" ht="12.75" customHeight="1">
      <c r="L181" s="129"/>
      <c r="M181" s="267"/>
      <c r="N181" s="267"/>
      <c r="O181" s="267"/>
      <c r="P181" s="197"/>
    </row>
    <row r="182" spans="12:16" ht="12.75" customHeight="1">
      <c r="L182" s="129"/>
      <c r="M182" s="267"/>
      <c r="N182" s="267"/>
      <c r="O182" s="267"/>
      <c r="P182" s="197"/>
    </row>
    <row r="183" spans="12:16" ht="12.75" customHeight="1">
      <c r="L183" s="129"/>
      <c r="M183" s="267"/>
      <c r="N183" s="267"/>
      <c r="O183" s="267"/>
      <c r="P183" s="197"/>
    </row>
    <row r="184" spans="12:16" ht="12.75" customHeight="1">
      <c r="L184" s="129"/>
      <c r="M184" s="267"/>
      <c r="N184" s="267"/>
      <c r="O184" s="267"/>
      <c r="P184" s="197"/>
    </row>
    <row r="185" spans="12:16" ht="12.75" customHeight="1">
      <c r="L185" s="129"/>
      <c r="M185" s="267"/>
      <c r="N185" s="267"/>
      <c r="O185" s="267"/>
      <c r="P185" s="197"/>
    </row>
    <row r="186" spans="12:16" ht="12.75" customHeight="1">
      <c r="L186" s="129"/>
      <c r="M186" s="267"/>
      <c r="N186" s="267"/>
      <c r="O186" s="267"/>
      <c r="P186" s="197"/>
    </row>
    <row r="187" spans="12:16" ht="23.25" customHeight="1">
      <c r="L187" s="129"/>
      <c r="M187" s="267"/>
      <c r="N187" s="267"/>
      <c r="O187" s="267"/>
      <c r="P187" s="197"/>
    </row>
    <row r="188" spans="1:16" ht="18" customHeight="1">
      <c r="A188" s="428" t="s">
        <v>100</v>
      </c>
      <c r="B188" s="429"/>
      <c r="C188" s="429"/>
      <c r="D188" s="429"/>
      <c r="E188" s="429"/>
      <c r="F188" s="429"/>
      <c r="G188" s="429"/>
      <c r="H188" s="429"/>
      <c r="I188" s="429"/>
      <c r="J188" s="429"/>
      <c r="K188" s="429"/>
      <c r="L188" s="429"/>
      <c r="M188" s="429"/>
      <c r="N188" s="429"/>
      <c r="O188" s="429"/>
      <c r="P188" s="429"/>
    </row>
    <row r="189" spans="1:16" ht="11.25" customHeight="1">
      <c r="A189" s="503" t="s">
        <v>24</v>
      </c>
      <c r="B189" s="419" t="s">
        <v>0</v>
      </c>
      <c r="C189" s="420"/>
      <c r="D189" s="421"/>
      <c r="E189" s="501" t="s">
        <v>185</v>
      </c>
      <c r="F189" s="506" t="s">
        <v>16</v>
      </c>
      <c r="G189" s="507"/>
      <c r="H189" s="501" t="s">
        <v>60</v>
      </c>
      <c r="I189" s="148" t="s">
        <v>25</v>
      </c>
      <c r="J189" s="149"/>
      <c r="K189" s="149"/>
      <c r="L189" s="149"/>
      <c r="M189" s="149"/>
      <c r="N189" s="149"/>
      <c r="O189" s="149"/>
      <c r="P189" s="150"/>
    </row>
    <row r="190" spans="1:16" ht="9.75" customHeight="1">
      <c r="A190" s="503"/>
      <c r="B190" s="422"/>
      <c r="C190" s="423"/>
      <c r="D190" s="424"/>
      <c r="E190" s="502"/>
      <c r="F190" s="508"/>
      <c r="G190" s="509"/>
      <c r="H190" s="502"/>
      <c r="I190" s="501" t="s">
        <v>27</v>
      </c>
      <c r="J190" s="145" t="s">
        <v>32</v>
      </c>
      <c r="K190" s="146"/>
      <c r="L190" s="146"/>
      <c r="M190" s="146"/>
      <c r="N190" s="146"/>
      <c r="O190" s="147"/>
      <c r="P190" s="492" t="s">
        <v>109</v>
      </c>
    </row>
    <row r="191" spans="1:16" ht="42" customHeight="1">
      <c r="A191" s="504"/>
      <c r="B191" s="422"/>
      <c r="C191" s="423"/>
      <c r="D191" s="424"/>
      <c r="E191" s="502"/>
      <c r="F191" s="497" t="s">
        <v>84</v>
      </c>
      <c r="G191" s="497" t="s">
        <v>85</v>
      </c>
      <c r="H191" s="502"/>
      <c r="I191" s="502"/>
      <c r="J191" s="407" t="s">
        <v>82</v>
      </c>
      <c r="K191" s="405" t="s">
        <v>28</v>
      </c>
      <c r="L191" s="405" t="s">
        <v>33</v>
      </c>
      <c r="M191" s="405" t="s">
        <v>29</v>
      </c>
      <c r="N191" s="495" t="s">
        <v>101</v>
      </c>
      <c r="O191" s="499" t="s">
        <v>111</v>
      </c>
      <c r="P191" s="493"/>
    </row>
    <row r="192" spans="1:16" ht="12.75" customHeight="1">
      <c r="A192" s="505"/>
      <c r="B192" s="425"/>
      <c r="C192" s="426"/>
      <c r="D192" s="427"/>
      <c r="E192" s="498"/>
      <c r="F192" s="498"/>
      <c r="G192" s="498"/>
      <c r="H192" s="498"/>
      <c r="I192" s="498"/>
      <c r="J192" s="408"/>
      <c r="K192" s="406"/>
      <c r="L192" s="406"/>
      <c r="M192" s="406"/>
      <c r="N192" s="496"/>
      <c r="O192" s="500"/>
      <c r="P192" s="494"/>
    </row>
    <row r="193" spans="1:16" ht="14.25" customHeight="1">
      <c r="A193" s="68" t="s">
        <v>1</v>
      </c>
      <c r="B193" s="67" t="s">
        <v>3</v>
      </c>
      <c r="C193" s="65"/>
      <c r="D193" s="66"/>
      <c r="E193" s="60">
        <v>4869905</v>
      </c>
      <c r="F193" s="59">
        <f>J11+I11</f>
        <v>382540</v>
      </c>
      <c r="G193" s="59">
        <f>K11</f>
        <v>0</v>
      </c>
      <c r="H193" s="127">
        <f>E193-F193+G193</f>
        <v>4487365</v>
      </c>
      <c r="I193" s="59">
        <f>H193-P193</f>
        <v>617216</v>
      </c>
      <c r="J193" s="79"/>
      <c r="K193" s="80">
        <v>400000</v>
      </c>
      <c r="L193" s="80"/>
      <c r="M193" s="81"/>
      <c r="N193" s="80">
        <v>59216</v>
      </c>
      <c r="O193" s="160"/>
      <c r="P193" s="127">
        <v>3870149</v>
      </c>
    </row>
    <row r="194" spans="1:16" ht="14.25" customHeight="1">
      <c r="A194" s="20" t="s">
        <v>2</v>
      </c>
      <c r="B194" s="402" t="s">
        <v>6</v>
      </c>
      <c r="C194" s="403"/>
      <c r="D194" s="404"/>
      <c r="E194" s="82">
        <v>9318</v>
      </c>
      <c r="F194" s="83"/>
      <c r="G194" s="83"/>
      <c r="H194" s="82">
        <f aca="true" t="shared" si="0" ref="H194:H214">E194-F194+G194</f>
        <v>9318</v>
      </c>
      <c r="I194" s="83">
        <f aca="true" t="shared" si="1" ref="I194:I214">H194-P194</f>
        <v>9318</v>
      </c>
      <c r="J194" s="84"/>
      <c r="K194" s="85"/>
      <c r="L194" s="85"/>
      <c r="M194" s="85"/>
      <c r="N194" s="85"/>
      <c r="O194" s="88"/>
      <c r="P194" s="161"/>
    </row>
    <row r="195" spans="1:16" ht="14.25" customHeight="1">
      <c r="A195" s="69">
        <v>600</v>
      </c>
      <c r="B195" s="402" t="s">
        <v>7</v>
      </c>
      <c r="C195" s="403"/>
      <c r="D195" s="404"/>
      <c r="E195" s="82">
        <v>19850943</v>
      </c>
      <c r="F195" s="83">
        <f>J17+I17</f>
        <v>1969657</v>
      </c>
      <c r="G195" s="83">
        <f>L17+K17</f>
        <v>1949572</v>
      </c>
      <c r="H195" s="82">
        <f t="shared" si="0"/>
        <v>19830858</v>
      </c>
      <c r="I195" s="83">
        <f>H195-P195</f>
        <v>9890375</v>
      </c>
      <c r="J195" s="87"/>
      <c r="K195" s="86">
        <v>2569040</v>
      </c>
      <c r="L195" s="86"/>
      <c r="M195" s="85"/>
      <c r="N195" s="85"/>
      <c r="O195" s="88">
        <f>K195</f>
        <v>2569040</v>
      </c>
      <c r="P195" s="82">
        <v>9940483</v>
      </c>
    </row>
    <row r="196" spans="1:16" ht="14.25" customHeight="1">
      <c r="A196" s="69">
        <v>630</v>
      </c>
      <c r="B196" s="402" t="s">
        <v>31</v>
      </c>
      <c r="C196" s="403"/>
      <c r="D196" s="404"/>
      <c r="E196" s="82">
        <v>42500</v>
      </c>
      <c r="F196" s="83"/>
      <c r="G196" s="83"/>
      <c r="H196" s="82">
        <f t="shared" si="0"/>
        <v>42500</v>
      </c>
      <c r="I196" s="83">
        <f t="shared" si="1"/>
        <v>40000</v>
      </c>
      <c r="J196" s="87"/>
      <c r="K196" s="86">
        <v>40000</v>
      </c>
      <c r="L196" s="86"/>
      <c r="M196" s="85"/>
      <c r="N196" s="85"/>
      <c r="O196" s="88"/>
      <c r="P196" s="82">
        <v>2500</v>
      </c>
    </row>
    <row r="197" spans="1:16" ht="22.5" customHeight="1">
      <c r="A197" s="69">
        <v>700</v>
      </c>
      <c r="B197" s="416" t="s">
        <v>70</v>
      </c>
      <c r="C197" s="417"/>
      <c r="D197" s="418"/>
      <c r="E197" s="82">
        <v>7795259</v>
      </c>
      <c r="F197" s="83"/>
      <c r="G197" s="83">
        <f>K25</f>
        <v>664121</v>
      </c>
      <c r="H197" s="82">
        <f t="shared" si="0"/>
        <v>8459380</v>
      </c>
      <c r="I197" s="83">
        <f t="shared" si="1"/>
        <v>5109556</v>
      </c>
      <c r="J197" s="87">
        <v>429500</v>
      </c>
      <c r="K197" s="86"/>
      <c r="L197" s="85"/>
      <c r="M197" s="85"/>
      <c r="N197" s="85"/>
      <c r="O197" s="88"/>
      <c r="P197" s="82">
        <v>3349824</v>
      </c>
    </row>
    <row r="198" spans="1:16" ht="14.25" customHeight="1">
      <c r="A198" s="69">
        <v>710</v>
      </c>
      <c r="B198" s="402" t="s">
        <v>15</v>
      </c>
      <c r="C198" s="403"/>
      <c r="D198" s="404"/>
      <c r="E198" s="82">
        <v>288132</v>
      </c>
      <c r="F198" s="83"/>
      <c r="G198" s="83"/>
      <c r="H198" s="82">
        <f t="shared" si="0"/>
        <v>288132</v>
      </c>
      <c r="I198" s="83">
        <f t="shared" si="1"/>
        <v>264000</v>
      </c>
      <c r="J198" s="87">
        <v>18000</v>
      </c>
      <c r="K198" s="86"/>
      <c r="L198" s="86"/>
      <c r="M198" s="85"/>
      <c r="N198" s="85"/>
      <c r="O198" s="88"/>
      <c r="P198" s="82">
        <v>24132</v>
      </c>
    </row>
    <row r="199" spans="1:16" ht="14.25" customHeight="1">
      <c r="A199" s="69">
        <v>750</v>
      </c>
      <c r="B199" s="402" t="s">
        <v>30</v>
      </c>
      <c r="C199" s="403"/>
      <c r="D199" s="404"/>
      <c r="E199" s="82">
        <v>20997413</v>
      </c>
      <c r="F199" s="83">
        <f>I28+J28</f>
        <v>261000</v>
      </c>
      <c r="G199" s="83">
        <f>K28</f>
        <v>304163</v>
      </c>
      <c r="H199" s="82">
        <f t="shared" si="0"/>
        <v>21040576</v>
      </c>
      <c r="I199" s="83">
        <f t="shared" si="1"/>
        <v>20742698</v>
      </c>
      <c r="J199" s="87">
        <v>14707258</v>
      </c>
      <c r="K199" s="86"/>
      <c r="L199" s="86">
        <v>556100</v>
      </c>
      <c r="M199" s="85"/>
      <c r="N199" s="86">
        <v>205675</v>
      </c>
      <c r="O199" s="88"/>
      <c r="P199" s="82">
        <v>297878</v>
      </c>
    </row>
    <row r="200" spans="1:16" ht="42.75" customHeight="1">
      <c r="A200" s="69">
        <v>751</v>
      </c>
      <c r="B200" s="478" t="s">
        <v>23</v>
      </c>
      <c r="C200" s="479"/>
      <c r="D200" s="480"/>
      <c r="E200" s="82">
        <v>212305</v>
      </c>
      <c r="F200" s="83">
        <f>I38</f>
        <v>100</v>
      </c>
      <c r="G200" s="83">
        <f>K38</f>
        <v>100</v>
      </c>
      <c r="H200" s="82">
        <f t="shared" si="0"/>
        <v>212305</v>
      </c>
      <c r="I200" s="83">
        <f t="shared" si="1"/>
        <v>212305</v>
      </c>
      <c r="J200" s="87">
        <v>100670</v>
      </c>
      <c r="K200" s="86"/>
      <c r="L200" s="86">
        <v>55060</v>
      </c>
      <c r="M200" s="85"/>
      <c r="N200" s="86">
        <v>119512</v>
      </c>
      <c r="O200" s="88"/>
      <c r="P200" s="82"/>
    </row>
    <row r="201" spans="1:16" ht="36" customHeight="1">
      <c r="A201" s="69">
        <v>754</v>
      </c>
      <c r="B201" s="416" t="s">
        <v>26</v>
      </c>
      <c r="C201" s="417"/>
      <c r="D201" s="418"/>
      <c r="E201" s="82">
        <v>1032900</v>
      </c>
      <c r="F201" s="83"/>
      <c r="G201" s="83">
        <f>K45</f>
        <v>100000</v>
      </c>
      <c r="H201" s="82">
        <f t="shared" si="0"/>
        <v>1132900</v>
      </c>
      <c r="I201" s="83">
        <f>H201-P201</f>
        <v>935000</v>
      </c>
      <c r="J201" s="87">
        <v>0</v>
      </c>
      <c r="K201" s="86">
        <v>90000</v>
      </c>
      <c r="L201" s="86">
        <v>144192</v>
      </c>
      <c r="M201" s="85"/>
      <c r="N201" s="85"/>
      <c r="O201" s="88"/>
      <c r="P201" s="82">
        <v>197900</v>
      </c>
    </row>
    <row r="202" spans="1:16" ht="24" customHeight="1">
      <c r="A202" s="69">
        <v>757</v>
      </c>
      <c r="B202" s="416" t="s">
        <v>8</v>
      </c>
      <c r="C202" s="417"/>
      <c r="D202" s="418"/>
      <c r="E202" s="82">
        <v>2220000</v>
      </c>
      <c r="F202" s="83"/>
      <c r="G202" s="83"/>
      <c r="H202" s="82">
        <f t="shared" si="0"/>
        <v>2220000</v>
      </c>
      <c r="I202" s="83">
        <f t="shared" si="1"/>
        <v>2220000</v>
      </c>
      <c r="J202" s="84"/>
      <c r="K202" s="85"/>
      <c r="L202" s="85"/>
      <c r="M202" s="86">
        <v>2220000</v>
      </c>
      <c r="N202" s="86"/>
      <c r="O202" s="88"/>
      <c r="P202" s="82"/>
    </row>
    <row r="203" spans="1:16" ht="13.5" customHeight="1">
      <c r="A203" s="69">
        <v>758</v>
      </c>
      <c r="B203" s="416" t="s">
        <v>9</v>
      </c>
      <c r="C203" s="417"/>
      <c r="D203" s="418"/>
      <c r="E203" s="100">
        <v>9684588</v>
      </c>
      <c r="F203" s="110"/>
      <c r="G203" s="89"/>
      <c r="H203" s="82">
        <f t="shared" si="0"/>
        <v>9684588</v>
      </c>
      <c r="I203" s="83">
        <f t="shared" si="1"/>
        <v>9684588</v>
      </c>
      <c r="J203" s="90"/>
      <c r="K203" s="91"/>
      <c r="L203" s="91"/>
      <c r="M203" s="92"/>
      <c r="N203" s="92"/>
      <c r="O203" s="88"/>
      <c r="P203" s="161"/>
    </row>
    <row r="204" spans="1:16" ht="14.25" customHeight="1">
      <c r="A204" s="69">
        <v>801</v>
      </c>
      <c r="B204" s="416" t="s">
        <v>10</v>
      </c>
      <c r="C204" s="417"/>
      <c r="D204" s="418"/>
      <c r="E204" s="100">
        <v>87266718</v>
      </c>
      <c r="F204" s="89">
        <f>I48+J48</f>
        <v>206895</v>
      </c>
      <c r="G204" s="89">
        <f>K48+L48</f>
        <v>4930527</v>
      </c>
      <c r="H204" s="82">
        <f>E204-F204+G204</f>
        <v>91990350</v>
      </c>
      <c r="I204" s="83">
        <f>H204-P204</f>
        <v>87669546</v>
      </c>
      <c r="J204" s="93">
        <v>48450431</v>
      </c>
      <c r="K204" s="94">
        <v>23329157</v>
      </c>
      <c r="L204" s="94">
        <v>2033382</v>
      </c>
      <c r="M204" s="91"/>
      <c r="N204" s="94">
        <v>494626</v>
      </c>
      <c r="O204" s="88"/>
      <c r="P204" s="82">
        <v>4320804</v>
      </c>
    </row>
    <row r="205" spans="1:16" ht="14.25" customHeight="1">
      <c r="A205" s="69">
        <v>851</v>
      </c>
      <c r="B205" s="416" t="s">
        <v>11</v>
      </c>
      <c r="C205" s="417"/>
      <c r="D205" s="418"/>
      <c r="E205" s="82">
        <v>735279</v>
      </c>
      <c r="F205" s="83">
        <f>I99</f>
        <v>5422</v>
      </c>
      <c r="G205" s="83">
        <f>K99</f>
        <v>0</v>
      </c>
      <c r="H205" s="82">
        <f t="shared" si="0"/>
        <v>729857</v>
      </c>
      <c r="I205" s="83">
        <f>H205-P205</f>
        <v>729857</v>
      </c>
      <c r="J205" s="87">
        <v>283100</v>
      </c>
      <c r="K205" s="86">
        <v>40000</v>
      </c>
      <c r="L205" s="86"/>
      <c r="M205" s="85"/>
      <c r="N205" s="85"/>
      <c r="O205" s="88"/>
      <c r="P205" s="161"/>
    </row>
    <row r="206" spans="1:16" ht="14.25" customHeight="1">
      <c r="A206" s="69">
        <v>852</v>
      </c>
      <c r="B206" s="416" t="s">
        <v>12</v>
      </c>
      <c r="C206" s="417"/>
      <c r="D206" s="418"/>
      <c r="E206" s="82">
        <v>3330893</v>
      </c>
      <c r="F206" s="83">
        <f>I103</f>
        <v>3146</v>
      </c>
      <c r="G206" s="83">
        <f>L103+K103</f>
        <v>196033</v>
      </c>
      <c r="H206" s="82">
        <f t="shared" si="0"/>
        <v>3523780</v>
      </c>
      <c r="I206" s="83">
        <f t="shared" si="1"/>
        <v>3300940</v>
      </c>
      <c r="J206" s="87">
        <v>1627690</v>
      </c>
      <c r="K206" s="86"/>
      <c r="L206" s="86">
        <v>911877</v>
      </c>
      <c r="M206" s="85"/>
      <c r="N206" s="86">
        <v>34920</v>
      </c>
      <c r="O206" s="88"/>
      <c r="P206" s="82">
        <v>222840</v>
      </c>
    </row>
    <row r="207" spans="1:16" ht="39.75" customHeight="1">
      <c r="A207" s="69">
        <v>853</v>
      </c>
      <c r="B207" s="430" t="s">
        <v>174</v>
      </c>
      <c r="C207" s="431"/>
      <c r="D207" s="432"/>
      <c r="E207" s="82">
        <v>44800</v>
      </c>
      <c r="F207" s="83">
        <f>I123</f>
        <v>5717</v>
      </c>
      <c r="G207" s="83">
        <f>K123</f>
        <v>5717</v>
      </c>
      <c r="H207" s="82">
        <f t="shared" si="0"/>
        <v>44800</v>
      </c>
      <c r="I207" s="83">
        <f t="shared" si="1"/>
        <v>44800</v>
      </c>
      <c r="J207" s="87">
        <v>6840</v>
      </c>
      <c r="K207" s="86"/>
      <c r="L207" s="86"/>
      <c r="M207" s="85"/>
      <c r="N207" s="86"/>
      <c r="O207" s="88"/>
      <c r="P207" s="82"/>
    </row>
    <row r="208" spans="1:16" ht="25.5" customHeight="1">
      <c r="A208" s="69">
        <v>854</v>
      </c>
      <c r="B208" s="416" t="s">
        <v>13</v>
      </c>
      <c r="C208" s="417"/>
      <c r="D208" s="418"/>
      <c r="E208" s="82">
        <v>4889310</v>
      </c>
      <c r="F208" s="83">
        <f>I127+J127</f>
        <v>30000</v>
      </c>
      <c r="G208" s="83">
        <f>K127+L127</f>
        <v>58000</v>
      </c>
      <c r="H208" s="82">
        <f t="shared" si="0"/>
        <v>4917310</v>
      </c>
      <c r="I208" s="83">
        <f t="shared" si="1"/>
        <v>4917310</v>
      </c>
      <c r="J208" s="87">
        <v>3744775</v>
      </c>
      <c r="K208" s="86">
        <v>168000</v>
      </c>
      <c r="L208" s="86">
        <v>511585</v>
      </c>
      <c r="M208" s="85"/>
      <c r="N208" s="86"/>
      <c r="O208" s="88"/>
      <c r="P208" s="161"/>
    </row>
    <row r="209" spans="1:16" ht="14.25" customHeight="1">
      <c r="A209" s="69">
        <v>855</v>
      </c>
      <c r="B209" s="416" t="s">
        <v>116</v>
      </c>
      <c r="C209" s="417"/>
      <c r="D209" s="418"/>
      <c r="E209" s="82">
        <v>26984575</v>
      </c>
      <c r="F209" s="83">
        <f>I134</f>
        <v>526420</v>
      </c>
      <c r="G209" s="83">
        <f>K134</f>
        <v>82200</v>
      </c>
      <c r="H209" s="82">
        <f t="shared" si="0"/>
        <v>26540355</v>
      </c>
      <c r="I209" s="83">
        <f t="shared" si="1"/>
        <v>26540355</v>
      </c>
      <c r="J209" s="87">
        <v>912826</v>
      </c>
      <c r="K209" s="86">
        <v>173000</v>
      </c>
      <c r="L209" s="86">
        <v>25097617</v>
      </c>
      <c r="M209" s="85"/>
      <c r="N209" s="86">
        <v>25923276</v>
      </c>
      <c r="O209" s="88"/>
      <c r="P209" s="161"/>
    </row>
    <row r="210" spans="1:16" ht="24" customHeight="1">
      <c r="A210" s="69">
        <v>900</v>
      </c>
      <c r="B210" s="416" t="s">
        <v>79</v>
      </c>
      <c r="C210" s="417"/>
      <c r="D210" s="418"/>
      <c r="E210" s="82">
        <v>11805130</v>
      </c>
      <c r="F210" s="83">
        <f>I148+J148</f>
        <v>65475</v>
      </c>
      <c r="G210" s="83">
        <f>L148+K148</f>
        <v>340000</v>
      </c>
      <c r="H210" s="82">
        <f t="shared" si="0"/>
        <v>12079655</v>
      </c>
      <c r="I210" s="83">
        <f t="shared" si="1"/>
        <v>11517260</v>
      </c>
      <c r="J210" s="87">
        <v>1033707</v>
      </c>
      <c r="K210" s="85"/>
      <c r="L210" s="86">
        <v>2000</v>
      </c>
      <c r="M210" s="85"/>
      <c r="N210" s="85"/>
      <c r="O210" s="88"/>
      <c r="P210" s="82">
        <v>562395</v>
      </c>
    </row>
    <row r="211" spans="1:16" ht="26.25" customHeight="1">
      <c r="A211" s="69">
        <v>921</v>
      </c>
      <c r="B211" s="416" t="s">
        <v>55</v>
      </c>
      <c r="C211" s="417"/>
      <c r="D211" s="418"/>
      <c r="E211" s="82">
        <v>4450000</v>
      </c>
      <c r="F211" s="83"/>
      <c r="G211" s="83">
        <f>K160</f>
        <v>450000</v>
      </c>
      <c r="H211" s="82">
        <f t="shared" si="0"/>
        <v>4900000</v>
      </c>
      <c r="I211" s="83">
        <f t="shared" si="1"/>
        <v>4850000</v>
      </c>
      <c r="J211" s="84"/>
      <c r="K211" s="86">
        <v>4842000</v>
      </c>
      <c r="L211" s="86"/>
      <c r="M211" s="85"/>
      <c r="N211" s="85"/>
      <c r="O211" s="88"/>
      <c r="P211" s="82">
        <v>50000</v>
      </c>
    </row>
    <row r="212" spans="1:16" ht="47.25" customHeight="1" hidden="1">
      <c r="A212" s="140"/>
      <c r="B212" s="478"/>
      <c r="C212" s="479"/>
      <c r="D212" s="480"/>
      <c r="E212" s="82"/>
      <c r="F212" s="83"/>
      <c r="G212" s="83"/>
      <c r="H212" s="82">
        <f t="shared" si="0"/>
        <v>0</v>
      </c>
      <c r="I212" s="83">
        <f t="shared" si="1"/>
        <v>0</v>
      </c>
      <c r="J212" s="84"/>
      <c r="K212" s="86"/>
      <c r="L212" s="86"/>
      <c r="M212" s="85"/>
      <c r="N212" s="85"/>
      <c r="O212" s="88"/>
      <c r="P212" s="82"/>
    </row>
    <row r="213" spans="1:16" ht="47.25" customHeight="1">
      <c r="A213" s="140">
        <v>925</v>
      </c>
      <c r="B213" s="416" t="s">
        <v>129</v>
      </c>
      <c r="C213" s="476"/>
      <c r="D213" s="477"/>
      <c r="E213" s="168">
        <v>10000</v>
      </c>
      <c r="F213" s="169"/>
      <c r="G213" s="169"/>
      <c r="H213" s="82">
        <f t="shared" si="0"/>
        <v>10000</v>
      </c>
      <c r="I213" s="169">
        <f>H213-P213</f>
        <v>10000</v>
      </c>
      <c r="J213" s="170"/>
      <c r="K213" s="171"/>
      <c r="L213" s="171"/>
      <c r="M213" s="172"/>
      <c r="N213" s="172"/>
      <c r="O213" s="173"/>
      <c r="P213" s="168"/>
    </row>
    <row r="214" spans="1:16" ht="15.75" customHeight="1">
      <c r="A214" s="70">
        <v>926</v>
      </c>
      <c r="B214" s="489" t="s">
        <v>83</v>
      </c>
      <c r="C214" s="490"/>
      <c r="D214" s="491"/>
      <c r="E214" s="95">
        <v>6914908</v>
      </c>
      <c r="F214" s="98">
        <f>I165+J165</f>
        <v>0</v>
      </c>
      <c r="G214" s="98">
        <f>L165+K165</f>
        <v>230000</v>
      </c>
      <c r="H214" s="95">
        <f t="shared" si="0"/>
        <v>7144908</v>
      </c>
      <c r="I214" s="98">
        <f t="shared" si="1"/>
        <v>6551008</v>
      </c>
      <c r="J214" s="162">
        <v>2030000</v>
      </c>
      <c r="K214" s="96">
        <v>402765</v>
      </c>
      <c r="L214" s="96">
        <v>36400</v>
      </c>
      <c r="M214" s="97"/>
      <c r="N214" s="97"/>
      <c r="O214" s="159"/>
      <c r="P214" s="95">
        <v>593900</v>
      </c>
    </row>
    <row r="215" spans="1:16" ht="18" customHeight="1">
      <c r="A215" s="48" t="s">
        <v>17</v>
      </c>
      <c r="B215" s="465" t="s">
        <v>21</v>
      </c>
      <c r="C215" s="466"/>
      <c r="D215" s="467"/>
      <c r="E215" s="29">
        <f>SUM(E193:E199,E200:E214)</f>
        <v>213434876</v>
      </c>
      <c r="F215" s="29">
        <f>SUM(F193:F214)</f>
        <v>3456372</v>
      </c>
      <c r="G215" s="122">
        <f>SUM(G193:G214)</f>
        <v>9310433</v>
      </c>
      <c r="H215" s="122">
        <f>SUM(H193:H199,H200:H214)</f>
        <v>219288937</v>
      </c>
      <c r="I215" s="122">
        <f>H215-P215</f>
        <v>195856132</v>
      </c>
      <c r="J215" s="123">
        <f aca="true" t="shared" si="2" ref="J215:P215">SUM(J193:J214)</f>
        <v>73344797</v>
      </c>
      <c r="K215" s="123">
        <f t="shared" si="2"/>
        <v>32053962</v>
      </c>
      <c r="L215" s="123">
        <f t="shared" si="2"/>
        <v>29348213</v>
      </c>
      <c r="M215" s="123">
        <f t="shared" si="2"/>
        <v>2220000</v>
      </c>
      <c r="N215" s="123">
        <f t="shared" si="2"/>
        <v>26837225</v>
      </c>
      <c r="O215" s="123">
        <f t="shared" si="2"/>
        <v>2569040</v>
      </c>
      <c r="P215" s="124">
        <f t="shared" si="2"/>
        <v>23432805</v>
      </c>
    </row>
    <row r="216" spans="1:16" ht="15" customHeight="1">
      <c r="A216" s="28"/>
      <c r="B216" s="28"/>
      <c r="C216" s="28"/>
      <c r="D216" s="28"/>
      <c r="E216" s="487">
        <f>I169+J169-F215</f>
        <v>0</v>
      </c>
      <c r="F216" s="488"/>
      <c r="G216" s="27">
        <f>K169+L169-G215</f>
        <v>0</v>
      </c>
      <c r="H216" s="28"/>
      <c r="I216" s="6"/>
      <c r="J216" s="6"/>
      <c r="K216" s="163"/>
      <c r="L216" s="163"/>
      <c r="M216" s="163"/>
      <c r="N216" s="163"/>
      <c r="O216" s="153"/>
      <c r="P216" s="157"/>
    </row>
    <row r="217" spans="1:16" ht="14.25" customHeight="1">
      <c r="A217" s="42"/>
      <c r="B217" s="42"/>
      <c r="C217" s="42"/>
      <c r="D217" s="42"/>
      <c r="E217" s="41"/>
      <c r="F217" s="43"/>
      <c r="G217" s="41"/>
      <c r="H217" s="42"/>
      <c r="I217" s="253">
        <f>I215-K261</f>
        <v>0</v>
      </c>
      <c r="J217" s="42"/>
      <c r="K217" s="5"/>
      <c r="L217" s="5"/>
      <c r="M217" s="5"/>
      <c r="N217" s="152"/>
      <c r="O217" s="154"/>
      <c r="P217" s="158"/>
    </row>
    <row r="218" spans="1:16" ht="15" customHeight="1">
      <c r="A218" s="35"/>
      <c r="B218" s="35"/>
      <c r="C218" s="35"/>
      <c r="D218" s="35"/>
      <c r="E218" s="34"/>
      <c r="F218" s="36"/>
      <c r="G218" s="34"/>
      <c r="H218" s="35"/>
      <c r="I218" s="35"/>
      <c r="J218" s="35"/>
      <c r="K218" s="5"/>
      <c r="L218" s="5"/>
      <c r="M218" s="5"/>
      <c r="N218" s="152"/>
      <c r="O218" s="155"/>
      <c r="P218" s="156"/>
    </row>
    <row r="219" spans="1:16" ht="15.75" customHeight="1">
      <c r="A219" s="71" t="s">
        <v>34</v>
      </c>
      <c r="B219" s="485" t="s">
        <v>62</v>
      </c>
      <c r="C219" s="485"/>
      <c r="D219" s="485"/>
      <c r="E219" s="485"/>
      <c r="F219" s="485"/>
      <c r="G219" s="486"/>
      <c r="H219" s="130">
        <f>H221+H220</f>
        <v>130692609</v>
      </c>
      <c r="I219" s="235"/>
      <c r="J219" s="236"/>
      <c r="K219" s="237"/>
      <c r="L219" s="238"/>
      <c r="M219" s="5"/>
      <c r="N219" s="152"/>
      <c r="O219" s="155"/>
      <c r="P219" s="156"/>
    </row>
    <row r="220" spans="1:15" ht="15.75" customHeight="1">
      <c r="A220" s="72"/>
      <c r="B220" s="483" t="s">
        <v>86</v>
      </c>
      <c r="C220" s="483"/>
      <c r="D220" s="483"/>
      <c r="E220" s="483"/>
      <c r="F220" s="483"/>
      <c r="G220" s="484"/>
      <c r="H220" s="131">
        <f>J215</f>
        <v>73344797</v>
      </c>
      <c r="I220" s="235"/>
      <c r="J220" s="481"/>
      <c r="K220" s="481"/>
      <c r="L220" s="238"/>
      <c r="M220" s="5"/>
      <c r="N220" s="5"/>
      <c r="O220" s="33"/>
    </row>
    <row r="221" spans="1:15" ht="15" customHeight="1">
      <c r="A221" s="72"/>
      <c r="B221" s="483" t="s">
        <v>87</v>
      </c>
      <c r="C221" s="483"/>
      <c r="D221" s="483"/>
      <c r="E221" s="483"/>
      <c r="F221" s="483"/>
      <c r="G221" s="484"/>
      <c r="H221" s="131">
        <f>I215-J215-K215-L215-M215-H228</f>
        <v>57347812</v>
      </c>
      <c r="I221" s="239"/>
      <c r="J221" s="481"/>
      <c r="K221" s="482"/>
      <c r="L221" s="238"/>
      <c r="M221" s="5"/>
      <c r="N221" s="5"/>
      <c r="O221" s="3"/>
    </row>
    <row r="222" spans="1:15" ht="13.5" customHeight="1">
      <c r="A222" s="73" t="s">
        <v>35</v>
      </c>
      <c r="B222" s="473" t="s">
        <v>36</v>
      </c>
      <c r="C222" s="473"/>
      <c r="D222" s="473"/>
      <c r="E222" s="473"/>
      <c r="F222" s="473"/>
      <c r="G222" s="474"/>
      <c r="H222" s="132">
        <f>H223+H224</f>
        <v>32290594</v>
      </c>
      <c r="I222" s="235"/>
      <c r="J222" s="198"/>
      <c r="K222" s="238"/>
      <c r="L222" s="238"/>
      <c r="M222" s="5"/>
      <c r="N222" s="5"/>
      <c r="O222" s="3"/>
    </row>
    <row r="223" spans="1:15" ht="14.25" customHeight="1">
      <c r="A223" s="72"/>
      <c r="B223" s="475" t="s">
        <v>56</v>
      </c>
      <c r="C223" s="475"/>
      <c r="D223" s="475"/>
      <c r="E223" s="475"/>
      <c r="F223" s="475"/>
      <c r="G223" s="64"/>
      <c r="H223" s="131">
        <v>236632</v>
      </c>
      <c r="I223" s="240"/>
      <c r="J223" s="198"/>
      <c r="K223" s="238"/>
      <c r="L223" s="238"/>
      <c r="M223" s="5"/>
      <c r="N223" s="5"/>
      <c r="O223" s="3"/>
    </row>
    <row r="224" spans="1:15" ht="14.25" customHeight="1">
      <c r="A224" s="72"/>
      <c r="B224" s="475" t="s">
        <v>57</v>
      </c>
      <c r="C224" s="475"/>
      <c r="D224" s="475"/>
      <c r="E224" s="475"/>
      <c r="F224" s="475"/>
      <c r="G224" s="64"/>
      <c r="H224" s="131">
        <f>K215</f>
        <v>32053962</v>
      </c>
      <c r="I224" s="235"/>
      <c r="J224" s="198"/>
      <c r="K224" s="237"/>
      <c r="L224" s="238"/>
      <c r="M224" s="5"/>
      <c r="N224" s="5"/>
      <c r="O224" s="3"/>
    </row>
    <row r="225" spans="1:15" ht="13.5" customHeight="1">
      <c r="A225" s="73" t="s">
        <v>37</v>
      </c>
      <c r="B225" s="473" t="s">
        <v>33</v>
      </c>
      <c r="C225" s="473"/>
      <c r="D225" s="473"/>
      <c r="E225" s="473"/>
      <c r="F225" s="473"/>
      <c r="G225" s="474"/>
      <c r="H225" s="132">
        <f>L215</f>
        <v>29348213</v>
      </c>
      <c r="I225" s="235"/>
      <c r="J225" s="198"/>
      <c r="K225" s="238"/>
      <c r="L225" s="238"/>
      <c r="M225" s="5"/>
      <c r="N225" s="5"/>
      <c r="O225" s="3"/>
    </row>
    <row r="226" spans="1:15" ht="14.25" customHeight="1">
      <c r="A226" s="74" t="s">
        <v>38</v>
      </c>
      <c r="B226" s="463" t="s">
        <v>81</v>
      </c>
      <c r="C226" s="463"/>
      <c r="D226" s="463"/>
      <c r="E226" s="463"/>
      <c r="F226" s="463"/>
      <c r="G226" s="464"/>
      <c r="H226" s="133">
        <f>H228+H227</f>
        <v>1543348</v>
      </c>
      <c r="I226" s="235"/>
      <c r="J226" s="198"/>
      <c r="K226" s="238"/>
      <c r="L226" s="238"/>
      <c r="M226" s="5"/>
      <c r="N226" s="5"/>
      <c r="O226" s="3"/>
    </row>
    <row r="227" spans="1:15" ht="15.75" customHeight="1">
      <c r="A227" s="72"/>
      <c r="B227" s="475" t="s">
        <v>58</v>
      </c>
      <c r="C227" s="475"/>
      <c r="D227" s="475"/>
      <c r="E227" s="475"/>
      <c r="F227" s="475"/>
      <c r="G227" s="64"/>
      <c r="H227" s="134">
        <v>2000</v>
      </c>
      <c r="I227" s="235"/>
      <c r="J227" s="198"/>
      <c r="K227" s="238"/>
      <c r="L227" s="238"/>
      <c r="M227" s="5"/>
      <c r="N227" s="5"/>
      <c r="O227" s="3"/>
    </row>
    <row r="228" spans="1:15" ht="15" customHeight="1">
      <c r="A228" s="72"/>
      <c r="B228" s="475" t="s">
        <v>59</v>
      </c>
      <c r="C228" s="475"/>
      <c r="D228" s="475"/>
      <c r="E228" s="475"/>
      <c r="F228" s="475"/>
      <c r="G228" s="64"/>
      <c r="H228" s="134">
        <v>1541348</v>
      </c>
      <c r="I228" s="235"/>
      <c r="J228" s="198"/>
      <c r="K228" s="238"/>
      <c r="L228" s="238"/>
      <c r="M228" s="5"/>
      <c r="N228" s="5"/>
      <c r="O228" s="3"/>
    </row>
    <row r="229" spans="1:15" ht="18" customHeight="1">
      <c r="A229" s="75" t="s">
        <v>39</v>
      </c>
      <c r="B229" s="463" t="s">
        <v>29</v>
      </c>
      <c r="C229" s="463"/>
      <c r="D229" s="463"/>
      <c r="E229" s="463"/>
      <c r="F229" s="463"/>
      <c r="G229" s="464"/>
      <c r="H229" s="133">
        <f>M215</f>
        <v>2220000</v>
      </c>
      <c r="I229" s="235"/>
      <c r="J229" s="155"/>
      <c r="K229" s="241"/>
      <c r="L229" s="241"/>
      <c r="M229" s="3"/>
      <c r="N229" s="3"/>
      <c r="O229" s="3"/>
    </row>
    <row r="230" spans="1:15" ht="17.25" customHeight="1">
      <c r="A230" s="75" t="s">
        <v>40</v>
      </c>
      <c r="B230" s="463" t="s">
        <v>160</v>
      </c>
      <c r="C230" s="463"/>
      <c r="D230" s="463"/>
      <c r="E230" s="463"/>
      <c r="F230" s="463"/>
      <c r="G230" s="464"/>
      <c r="H230" s="133"/>
      <c r="I230" s="235"/>
      <c r="J230" s="155"/>
      <c r="K230" s="241"/>
      <c r="L230" s="241"/>
      <c r="M230" s="3"/>
      <c r="N230" s="3"/>
      <c r="O230" s="3"/>
    </row>
    <row r="231" spans="1:15" ht="32.25" customHeight="1">
      <c r="A231" s="76" t="s">
        <v>41</v>
      </c>
      <c r="B231" s="463" t="s">
        <v>101</v>
      </c>
      <c r="C231" s="463"/>
      <c r="D231" s="463"/>
      <c r="E231" s="463"/>
      <c r="F231" s="463"/>
      <c r="G231" s="464"/>
      <c r="H231" s="133">
        <f>N215</f>
        <v>26837225</v>
      </c>
      <c r="I231" s="235"/>
      <c r="J231" s="155"/>
      <c r="K231" s="241"/>
      <c r="L231" s="106"/>
      <c r="M231" s="106"/>
      <c r="N231" s="106"/>
      <c r="O231" s="3"/>
    </row>
    <row r="232" spans="1:15" ht="32.25" customHeight="1">
      <c r="A232" s="74" t="s">
        <v>42</v>
      </c>
      <c r="B232" s="463" t="s">
        <v>112</v>
      </c>
      <c r="C232" s="463"/>
      <c r="D232" s="463"/>
      <c r="E232" s="463"/>
      <c r="F232" s="463"/>
      <c r="G232" s="464"/>
      <c r="H232" s="132">
        <f>O217</f>
        <v>0</v>
      </c>
      <c r="I232" s="235"/>
      <c r="J232" s="155"/>
      <c r="K232" s="241"/>
      <c r="L232" s="241"/>
      <c r="M232" s="3"/>
      <c r="N232" s="3"/>
      <c r="O232" s="3"/>
    </row>
    <row r="233" spans="1:15" ht="31.5" customHeight="1">
      <c r="A233" s="73" t="s">
        <v>43</v>
      </c>
      <c r="B233" s="463" t="s">
        <v>45</v>
      </c>
      <c r="C233" s="463"/>
      <c r="D233" s="463"/>
      <c r="E233" s="463"/>
      <c r="F233" s="463"/>
      <c r="G233" s="464"/>
      <c r="H233" s="132">
        <v>0</v>
      </c>
      <c r="I233" s="235"/>
      <c r="J233" s="155"/>
      <c r="K233" s="241"/>
      <c r="L233" s="241"/>
      <c r="M233" s="3"/>
      <c r="N233" s="3"/>
      <c r="O233" s="106"/>
    </row>
    <row r="234" spans="1:15" ht="48.75" customHeight="1">
      <c r="A234" s="77" t="s">
        <v>44</v>
      </c>
      <c r="B234" s="471" t="s">
        <v>46</v>
      </c>
      <c r="C234" s="471"/>
      <c r="D234" s="471"/>
      <c r="E234" s="471"/>
      <c r="F234" s="471"/>
      <c r="G234" s="472"/>
      <c r="H234" s="135">
        <v>627879</v>
      </c>
      <c r="I234" s="235"/>
      <c r="J234" s="155"/>
      <c r="K234" s="241"/>
      <c r="L234" s="241"/>
      <c r="M234" s="3"/>
      <c r="N234" s="3"/>
      <c r="O234" s="3"/>
    </row>
    <row r="235" spans="1:15" ht="11.25" customHeight="1">
      <c r="A235" s="39"/>
      <c r="B235" s="40"/>
      <c r="C235" s="40"/>
      <c r="D235" s="40"/>
      <c r="E235" s="40"/>
      <c r="F235" s="40"/>
      <c r="G235" s="40"/>
      <c r="H235" s="14"/>
      <c r="I235" s="242"/>
      <c r="J235" s="155"/>
      <c r="K235" s="241"/>
      <c r="L235" s="241"/>
      <c r="M235" s="32"/>
      <c r="N235" s="32"/>
      <c r="O235" s="3"/>
    </row>
    <row r="236" spans="1:15" ht="13.5" customHeight="1">
      <c r="A236" s="12"/>
      <c r="B236" s="37"/>
      <c r="C236" s="37"/>
      <c r="D236" s="37"/>
      <c r="E236" s="37"/>
      <c r="F236" s="37"/>
      <c r="G236" s="37"/>
      <c r="H236" s="13"/>
      <c r="I236" s="242"/>
      <c r="J236" s="155"/>
      <c r="K236" s="241"/>
      <c r="L236" s="241"/>
      <c r="M236" s="38"/>
      <c r="N236" s="38"/>
      <c r="O236" s="3"/>
    </row>
    <row r="237" spans="1:15" ht="15" customHeight="1">
      <c r="A237" s="45" t="s">
        <v>20</v>
      </c>
      <c r="B237" s="460" t="s">
        <v>104</v>
      </c>
      <c r="C237" s="461"/>
      <c r="D237" s="461"/>
      <c r="E237" s="461"/>
      <c r="F237" s="461"/>
      <c r="G237" s="462"/>
      <c r="H237" s="51">
        <v>500528</v>
      </c>
      <c r="I237" s="243"/>
      <c r="J237" s="155"/>
      <c r="K237" s="241"/>
      <c r="L237" s="241"/>
      <c r="M237" s="3"/>
      <c r="N237" s="3"/>
      <c r="O237" s="32"/>
    </row>
    <row r="238" spans="1:15" ht="16.5" customHeight="1">
      <c r="A238" s="49" t="s">
        <v>20</v>
      </c>
      <c r="B238" s="460" t="s">
        <v>105</v>
      </c>
      <c r="C238" s="461"/>
      <c r="D238" s="461"/>
      <c r="E238" s="461"/>
      <c r="F238" s="461"/>
      <c r="G238" s="462"/>
      <c r="H238" s="52">
        <v>1000000</v>
      </c>
      <c r="I238" s="244"/>
      <c r="J238" s="155"/>
      <c r="K238" s="241"/>
      <c r="L238" s="241"/>
      <c r="M238" s="3"/>
      <c r="N238" s="3"/>
      <c r="O238" s="38"/>
    </row>
    <row r="239" spans="1:15" ht="26.25" customHeight="1">
      <c r="A239" s="49" t="s">
        <v>77</v>
      </c>
      <c r="B239" s="460" t="s">
        <v>78</v>
      </c>
      <c r="C239" s="461"/>
      <c r="D239" s="461"/>
      <c r="E239" s="461"/>
      <c r="F239" s="461"/>
      <c r="G239" s="462"/>
      <c r="H239" s="52">
        <v>3000000</v>
      </c>
      <c r="I239" s="244"/>
      <c r="J239" s="155"/>
      <c r="K239" s="241"/>
      <c r="L239" s="241"/>
      <c r="M239" s="3"/>
      <c r="N239" s="3"/>
      <c r="O239" s="3"/>
    </row>
    <row r="240" spans="1:15" ht="20.25" customHeight="1">
      <c r="A240" s="48" t="s">
        <v>18</v>
      </c>
      <c r="B240" s="465" t="s">
        <v>22</v>
      </c>
      <c r="C240" s="466"/>
      <c r="D240" s="466"/>
      <c r="E240" s="466"/>
      <c r="F240" s="466"/>
      <c r="G240" s="467"/>
      <c r="H240" s="47">
        <f>H237+H238+H239</f>
        <v>4500528</v>
      </c>
      <c r="I240" s="245"/>
      <c r="J240" s="155"/>
      <c r="K240" s="241"/>
      <c r="L240" s="241"/>
      <c r="M240" s="3"/>
      <c r="N240" s="3"/>
      <c r="O240" s="3"/>
    </row>
    <row r="241" spans="1:15" ht="17.25" customHeight="1">
      <c r="A241" s="50" t="s">
        <v>19</v>
      </c>
      <c r="B241" s="468" t="s">
        <v>61</v>
      </c>
      <c r="C241" s="469"/>
      <c r="D241" s="469"/>
      <c r="E241" s="469"/>
      <c r="F241" s="469"/>
      <c r="G241" s="470"/>
      <c r="H241" s="18">
        <f>H240+H215</f>
        <v>223789465</v>
      </c>
      <c r="I241" s="246"/>
      <c r="J241" s="155"/>
      <c r="K241" s="247"/>
      <c r="L241" s="241"/>
      <c r="M241" s="3"/>
      <c r="N241" s="3"/>
      <c r="O241" s="3"/>
    </row>
    <row r="242" spans="1:15" ht="14.25" customHeight="1">
      <c r="A242" s="15"/>
      <c r="B242" s="16"/>
      <c r="C242" s="16"/>
      <c r="D242" s="16"/>
      <c r="E242" s="16"/>
      <c r="F242" s="16"/>
      <c r="G242" s="16"/>
      <c r="H242" s="17"/>
      <c r="I242" s="8"/>
      <c r="J242" s="7"/>
      <c r="K242" s="3"/>
      <c r="L242" s="3"/>
      <c r="M242" s="3"/>
      <c r="N242" s="3"/>
      <c r="O242" s="3"/>
    </row>
    <row r="243" ht="36" customHeight="1">
      <c r="O243" s="3"/>
    </row>
    <row r="244" ht="9.75" customHeight="1">
      <c r="O244" s="3"/>
    </row>
    <row r="245" ht="18.75" customHeight="1"/>
    <row r="246" ht="29.25" customHeight="1"/>
    <row r="247" ht="24.75" customHeight="1"/>
    <row r="248" spans="11:12" ht="20.25" customHeight="1">
      <c r="K248" s="105" t="s">
        <v>52</v>
      </c>
      <c r="L248" s="105" t="s">
        <v>53</v>
      </c>
    </row>
    <row r="249" spans="1:16" ht="18" customHeight="1">
      <c r="A249" s="101" t="s">
        <v>4</v>
      </c>
      <c r="B249" s="441" t="s">
        <v>187</v>
      </c>
      <c r="C249" s="442"/>
      <c r="D249" s="442"/>
      <c r="E249" s="442"/>
      <c r="F249" s="442"/>
      <c r="G249" s="442"/>
      <c r="H249" s="443"/>
      <c r="I249" s="439">
        <f>K249+L249</f>
        <v>209020728</v>
      </c>
      <c r="J249" s="440"/>
      <c r="K249" s="139">
        <v>204928808</v>
      </c>
      <c r="L249" s="107">
        <v>4091920</v>
      </c>
      <c r="M249" s="1"/>
      <c r="N249" s="114"/>
      <c r="P249" s="1">
        <f>I249-Dochody!E63</f>
        <v>0</v>
      </c>
    </row>
    <row r="250" spans="1:14" ht="18" customHeight="1">
      <c r="A250" s="101"/>
      <c r="B250" s="436" t="s">
        <v>88</v>
      </c>
      <c r="C250" s="437"/>
      <c r="D250" s="437"/>
      <c r="E250" s="437"/>
      <c r="F250" s="437"/>
      <c r="G250" s="437"/>
      <c r="H250" s="438"/>
      <c r="I250" s="444">
        <f>Dochody!F63+Dochody!G63</f>
        <v>3365220</v>
      </c>
      <c r="J250" s="445"/>
      <c r="K250" s="107">
        <f>Dochody!F63</f>
        <v>515220</v>
      </c>
      <c r="L250" s="107">
        <f>Dochody!G63</f>
        <v>2850000</v>
      </c>
      <c r="N250" s="115"/>
    </row>
    <row r="251" spans="1:16" ht="14.25" customHeight="1">
      <c r="A251" s="101"/>
      <c r="B251" s="436" t="s">
        <v>89</v>
      </c>
      <c r="C251" s="437"/>
      <c r="D251" s="437"/>
      <c r="E251" s="437"/>
      <c r="F251" s="437"/>
      <c r="G251" s="437"/>
      <c r="H251" s="438"/>
      <c r="I251" s="444">
        <f>Dochody!H63+Dochody!I63</f>
        <v>319281</v>
      </c>
      <c r="J251" s="445"/>
      <c r="K251" s="107">
        <f>Dochody!H63</f>
        <v>319281</v>
      </c>
      <c r="L251" s="107">
        <f>Dochody!I63</f>
        <v>0</v>
      </c>
      <c r="N251" s="115"/>
      <c r="P251" s="1"/>
    </row>
    <row r="252" spans="1:16" ht="17.25" customHeight="1">
      <c r="A252" s="101" t="s">
        <v>5</v>
      </c>
      <c r="B252" s="436" t="s">
        <v>90</v>
      </c>
      <c r="C252" s="437"/>
      <c r="D252" s="437"/>
      <c r="E252" s="437"/>
      <c r="F252" s="437"/>
      <c r="G252" s="437"/>
      <c r="H252" s="438"/>
      <c r="I252" s="439">
        <f>I249+I251-I250</f>
        <v>205974789</v>
      </c>
      <c r="J252" s="440"/>
      <c r="K252" s="139">
        <f>K249-K250+K251</f>
        <v>204732869</v>
      </c>
      <c r="L252" s="107">
        <f>L249-L250+L251</f>
        <v>1241920</v>
      </c>
      <c r="N252" s="115"/>
      <c r="P252" s="1"/>
    </row>
    <row r="253" spans="1:14" ht="18" customHeight="1">
      <c r="A253" s="104" t="s">
        <v>91</v>
      </c>
      <c r="B253" s="436" t="s">
        <v>123</v>
      </c>
      <c r="C253" s="437"/>
      <c r="D253" s="437"/>
      <c r="E253" s="437"/>
      <c r="F253" s="437"/>
      <c r="G253" s="437"/>
      <c r="H253" s="438"/>
      <c r="I253" s="448">
        <v>8900000</v>
      </c>
      <c r="J253" s="449"/>
      <c r="K253" s="125"/>
      <c r="L253" s="125"/>
      <c r="N253" s="115"/>
    </row>
    <row r="254" spans="1:14" ht="40.5" customHeight="1">
      <c r="A254" s="104" t="s">
        <v>92</v>
      </c>
      <c r="B254" s="450" t="s">
        <v>80</v>
      </c>
      <c r="C254" s="451"/>
      <c r="D254" s="451"/>
      <c r="E254" s="451"/>
      <c r="F254" s="451"/>
      <c r="G254" s="451"/>
      <c r="H254" s="452"/>
      <c r="I254" s="439">
        <v>8914676</v>
      </c>
      <c r="J254" s="440"/>
      <c r="K254" s="108"/>
      <c r="L254" s="108"/>
      <c r="N254" s="115"/>
    </row>
    <row r="255" spans="1:14" ht="16.5" customHeight="1">
      <c r="A255" s="104" t="s">
        <v>99</v>
      </c>
      <c r="B255" s="455" t="s">
        <v>115</v>
      </c>
      <c r="C255" s="456"/>
      <c r="D255" s="456"/>
      <c r="E255" s="456"/>
      <c r="F255" s="456"/>
      <c r="G255" s="456"/>
      <c r="H255" s="457"/>
      <c r="I255" s="453">
        <f>I253+I254</f>
        <v>17814676</v>
      </c>
      <c r="J255" s="454"/>
      <c r="K255" s="108"/>
      <c r="L255" s="108"/>
      <c r="N255" s="115"/>
    </row>
    <row r="256" spans="1:14" ht="15.75" customHeight="1">
      <c r="A256" s="101"/>
      <c r="B256" s="441" t="s">
        <v>121</v>
      </c>
      <c r="C256" s="442"/>
      <c r="D256" s="442"/>
      <c r="E256" s="442"/>
      <c r="F256" s="442"/>
      <c r="G256" s="442"/>
      <c r="H256" s="443"/>
      <c r="I256" s="439">
        <f>I252+I255</f>
        <v>223789465</v>
      </c>
      <c r="J256" s="443"/>
      <c r="K256" s="109"/>
      <c r="L256" s="109"/>
      <c r="N256" s="115"/>
    </row>
    <row r="257" spans="1:14" ht="12" customHeight="1">
      <c r="A257" s="101"/>
      <c r="B257" s="441"/>
      <c r="C257" s="446"/>
      <c r="D257" s="446"/>
      <c r="E257" s="446"/>
      <c r="F257" s="446"/>
      <c r="G257" s="446"/>
      <c r="H257" s="447"/>
      <c r="I257" s="439"/>
      <c r="J257" s="447"/>
      <c r="K257" s="109"/>
      <c r="L257" s="109"/>
      <c r="N257" s="115"/>
    </row>
    <row r="258" spans="1:16" ht="18" customHeight="1">
      <c r="A258" s="101" t="s">
        <v>4</v>
      </c>
      <c r="B258" s="441" t="s">
        <v>184</v>
      </c>
      <c r="C258" s="442"/>
      <c r="D258" s="442"/>
      <c r="E258" s="442"/>
      <c r="F258" s="442"/>
      <c r="G258" s="442"/>
      <c r="H258" s="443"/>
      <c r="I258" s="439">
        <f>K258+L258</f>
        <v>213434876</v>
      </c>
      <c r="J258" s="440"/>
      <c r="K258" s="139">
        <v>189633971</v>
      </c>
      <c r="L258" s="107">
        <v>23800905</v>
      </c>
      <c r="N258" s="114"/>
      <c r="O258" s="1"/>
      <c r="P258" s="1">
        <f>I258-E215</f>
        <v>0</v>
      </c>
    </row>
    <row r="259" spans="1:12" ht="17.25" customHeight="1">
      <c r="A259" s="101"/>
      <c r="B259" s="436" t="s">
        <v>93</v>
      </c>
      <c r="C259" s="437"/>
      <c r="D259" s="437"/>
      <c r="E259" s="437"/>
      <c r="F259" s="437"/>
      <c r="G259" s="437"/>
      <c r="H259" s="438"/>
      <c r="I259" s="444">
        <f>F215</f>
        <v>3456372</v>
      </c>
      <c r="J259" s="445"/>
      <c r="K259" s="107">
        <f>I169</f>
        <v>1158700</v>
      </c>
      <c r="L259" s="107">
        <f>J169</f>
        <v>2297672</v>
      </c>
    </row>
    <row r="260" spans="1:16" ht="16.5" customHeight="1">
      <c r="A260" s="101"/>
      <c r="B260" s="436" t="s">
        <v>94</v>
      </c>
      <c r="C260" s="437"/>
      <c r="D260" s="437"/>
      <c r="E260" s="437"/>
      <c r="F260" s="437"/>
      <c r="G260" s="437"/>
      <c r="H260" s="438"/>
      <c r="I260" s="444">
        <f>G215</f>
        <v>9310433</v>
      </c>
      <c r="J260" s="445"/>
      <c r="K260" s="107">
        <f>K169</f>
        <v>7380861</v>
      </c>
      <c r="L260" s="107">
        <f>L169</f>
        <v>1929572</v>
      </c>
      <c r="O260" s="1"/>
      <c r="P260" s="1"/>
    </row>
    <row r="261" spans="1:16" ht="16.5" customHeight="1">
      <c r="A261" s="101" t="s">
        <v>5</v>
      </c>
      <c r="B261" s="436" t="s">
        <v>95</v>
      </c>
      <c r="C261" s="437"/>
      <c r="D261" s="437"/>
      <c r="E261" s="437"/>
      <c r="F261" s="437"/>
      <c r="G261" s="437"/>
      <c r="H261" s="438"/>
      <c r="I261" s="439">
        <f>I258-I259+I260</f>
        <v>219288937</v>
      </c>
      <c r="J261" s="440"/>
      <c r="K261" s="139">
        <f>K258-K259+K260</f>
        <v>195856132</v>
      </c>
      <c r="L261" s="139">
        <f>L258-L259+L260</f>
        <v>23432805</v>
      </c>
      <c r="N261" s="1"/>
      <c r="O261" s="1"/>
      <c r="P261" s="1">
        <f>K261-I215</f>
        <v>0</v>
      </c>
    </row>
    <row r="262" spans="1:12" ht="16.5" customHeight="1">
      <c r="A262" s="101" t="s">
        <v>91</v>
      </c>
      <c r="B262" s="436" t="s">
        <v>96</v>
      </c>
      <c r="C262" s="437"/>
      <c r="D262" s="437"/>
      <c r="E262" s="437"/>
      <c r="F262" s="437"/>
      <c r="G262" s="437"/>
      <c r="H262" s="438"/>
      <c r="I262" s="444">
        <f>H237</f>
        <v>500528</v>
      </c>
      <c r="J262" s="445"/>
      <c r="K262" s="109"/>
      <c r="L262" s="109"/>
    </row>
    <row r="263" spans="1:15" ht="16.5" customHeight="1">
      <c r="A263" s="101" t="s">
        <v>97</v>
      </c>
      <c r="B263" s="436" t="s">
        <v>98</v>
      </c>
      <c r="C263" s="437"/>
      <c r="D263" s="437"/>
      <c r="E263" s="437"/>
      <c r="F263" s="437"/>
      <c r="G263" s="437"/>
      <c r="H263" s="438"/>
      <c r="I263" s="444">
        <f>H238</f>
        <v>1000000</v>
      </c>
      <c r="J263" s="445"/>
      <c r="K263" s="109"/>
      <c r="L263" s="109"/>
      <c r="O263" t="s">
        <v>102</v>
      </c>
    </row>
    <row r="264" spans="1:12" ht="17.25" customHeight="1">
      <c r="A264" s="101" t="s">
        <v>92</v>
      </c>
      <c r="B264" s="436" t="s">
        <v>78</v>
      </c>
      <c r="C264" s="437"/>
      <c r="D264" s="437"/>
      <c r="E264" s="437"/>
      <c r="F264" s="437"/>
      <c r="G264" s="437"/>
      <c r="H264" s="438"/>
      <c r="I264" s="444">
        <f>H239</f>
        <v>3000000</v>
      </c>
      <c r="J264" s="445"/>
      <c r="K264" s="109"/>
      <c r="L264" s="109"/>
    </row>
    <row r="265" spans="1:16" ht="18" customHeight="1">
      <c r="A265" s="101" t="s">
        <v>99</v>
      </c>
      <c r="B265" s="455" t="s">
        <v>106</v>
      </c>
      <c r="C265" s="456"/>
      <c r="D265" s="456"/>
      <c r="E265" s="456"/>
      <c r="F265" s="456"/>
      <c r="G265" s="456"/>
      <c r="H265" s="457"/>
      <c r="I265" s="453">
        <f>SUM(I262:J264)</f>
        <v>4500528</v>
      </c>
      <c r="J265" s="454"/>
      <c r="K265" s="109"/>
      <c r="L265" s="109"/>
      <c r="P265" s="1">
        <f>I256-I266</f>
        <v>0</v>
      </c>
    </row>
    <row r="266" spans="1:12" ht="15" customHeight="1">
      <c r="A266" s="102"/>
      <c r="B266" s="441" t="s">
        <v>122</v>
      </c>
      <c r="C266" s="442"/>
      <c r="D266" s="442"/>
      <c r="E266" s="442"/>
      <c r="F266" s="442"/>
      <c r="G266" s="442"/>
      <c r="H266" s="443"/>
      <c r="I266" s="439">
        <f>I261+I265</f>
        <v>223789465</v>
      </c>
      <c r="J266" s="440"/>
      <c r="K266" s="109"/>
      <c r="L266" s="109"/>
    </row>
    <row r="267" spans="1:10" ht="12.75">
      <c r="A267" s="9"/>
      <c r="B267" s="46"/>
      <c r="C267" s="46"/>
      <c r="D267" s="46"/>
      <c r="E267" s="103"/>
      <c r="F267" s="7"/>
      <c r="G267" s="46"/>
      <c r="H267" s="46"/>
      <c r="I267" s="46"/>
      <c r="J267" s="46"/>
    </row>
    <row r="268" spans="1:12" ht="18" customHeight="1">
      <c r="A268" s="459"/>
      <c r="B268" s="459"/>
      <c r="C268" s="459"/>
      <c r="D268" s="459"/>
      <c r="E268" s="459"/>
      <c r="F268" s="459"/>
      <c r="G268" s="459"/>
      <c r="H268" s="459"/>
      <c r="I268" s="459"/>
      <c r="J268" s="459"/>
      <c r="K268" s="459"/>
      <c r="L268" s="459"/>
    </row>
    <row r="269" spans="1:14" ht="13.5" customHeight="1">
      <c r="A269" s="458" t="s">
        <v>132</v>
      </c>
      <c r="B269" s="458"/>
      <c r="C269" s="458"/>
      <c r="D269" s="458"/>
      <c r="E269" s="458"/>
      <c r="F269" s="458"/>
      <c r="G269" s="458"/>
      <c r="H269" s="458"/>
      <c r="I269" s="458"/>
      <c r="J269" s="458"/>
      <c r="L269" s="1"/>
      <c r="N269" s="151"/>
    </row>
    <row r="270" spans="1:10" ht="13.5" customHeight="1">
      <c r="A270" s="111" t="s">
        <v>130</v>
      </c>
      <c r="B270" s="46"/>
      <c r="C270" s="46"/>
      <c r="D270" s="46"/>
      <c r="E270" s="46"/>
      <c r="F270" s="46"/>
      <c r="G270" s="46"/>
      <c r="H270" s="46"/>
      <c r="I270" s="46"/>
      <c r="J270" s="46"/>
    </row>
    <row r="271" spans="1:10" ht="15" customHeight="1">
      <c r="A271" s="111" t="s">
        <v>133</v>
      </c>
      <c r="B271" s="46"/>
      <c r="C271" s="46"/>
      <c r="D271" s="46"/>
      <c r="E271" s="46"/>
      <c r="F271" s="46"/>
      <c r="G271" s="46"/>
      <c r="H271" s="46"/>
      <c r="I271" s="46"/>
      <c r="J271" s="46"/>
    </row>
    <row r="272" ht="12.75" customHeight="1"/>
    <row r="273" ht="12.75" customHeight="1"/>
  </sheetData>
  <sheetProtection/>
  <mergeCells count="266">
    <mergeCell ref="A155:C155"/>
    <mergeCell ref="D155:H156"/>
    <mergeCell ref="I155:J155"/>
    <mergeCell ref="K155:L155"/>
    <mergeCell ref="A92:C92"/>
    <mergeCell ref="D92:H93"/>
    <mergeCell ref="I92:J92"/>
    <mergeCell ref="K92:L92"/>
    <mergeCell ref="D102:H102"/>
    <mergeCell ref="D128:H128"/>
    <mergeCell ref="A43:C43"/>
    <mergeCell ref="D43:H44"/>
    <mergeCell ref="I43:J43"/>
    <mergeCell ref="K43:L43"/>
    <mergeCell ref="A72:C72"/>
    <mergeCell ref="I72:J72"/>
    <mergeCell ref="K72:L72"/>
    <mergeCell ref="D52:H52"/>
    <mergeCell ref="D53:H53"/>
    <mergeCell ref="D54:H54"/>
    <mergeCell ref="D55:H55"/>
    <mergeCell ref="D83:H83"/>
    <mergeCell ref="D80:H80"/>
    <mergeCell ref="D60:H60"/>
    <mergeCell ref="D101:H101"/>
    <mergeCell ref="D88:H88"/>
    <mergeCell ref="D94:H94"/>
    <mergeCell ref="D95:H95"/>
    <mergeCell ref="D86:H86"/>
    <mergeCell ref="D74:H74"/>
    <mergeCell ref="D77:H77"/>
    <mergeCell ref="D67:H67"/>
    <mergeCell ref="D68:H68"/>
    <mergeCell ref="D81:H81"/>
    <mergeCell ref="D87:H87"/>
    <mergeCell ref="D85:H85"/>
    <mergeCell ref="D39:H39"/>
    <mergeCell ref="D40:H40"/>
    <mergeCell ref="D110:H110"/>
    <mergeCell ref="D134:H134"/>
    <mergeCell ref="D61:H61"/>
    <mergeCell ref="D62:H62"/>
    <mergeCell ref="D130:H130"/>
    <mergeCell ref="D114:H114"/>
    <mergeCell ref="D115:H115"/>
    <mergeCell ref="D63:H63"/>
    <mergeCell ref="D45:H45"/>
    <mergeCell ref="D26:H26"/>
    <mergeCell ref="D50:H50"/>
    <mergeCell ref="D33:H33"/>
    <mergeCell ref="D49:H49"/>
    <mergeCell ref="D37:H37"/>
    <mergeCell ref="D34:H34"/>
    <mergeCell ref="D36:H36"/>
    <mergeCell ref="D35:H35"/>
    <mergeCell ref="D38:H38"/>
    <mergeCell ref="D106:H106"/>
    <mergeCell ref="D108:H108"/>
    <mergeCell ref="D66:H66"/>
    <mergeCell ref="D129:H129"/>
    <mergeCell ref="D103:H103"/>
    <mergeCell ref="D47:H47"/>
    <mergeCell ref="D69:H69"/>
    <mergeCell ref="D82:H82"/>
    <mergeCell ref="D72:H73"/>
    <mergeCell ref="D65:H65"/>
    <mergeCell ref="D111:H111"/>
    <mergeCell ref="D112:H112"/>
    <mergeCell ref="D15:H15"/>
    <mergeCell ref="D16:H16"/>
    <mergeCell ref="D17:H17"/>
    <mergeCell ref="D21:H21"/>
    <mergeCell ref="D22:H22"/>
    <mergeCell ref="D25:H25"/>
    <mergeCell ref="D109:H109"/>
    <mergeCell ref="D23:H23"/>
    <mergeCell ref="D12:H12"/>
    <mergeCell ref="D13:H13"/>
    <mergeCell ref="D46:H46"/>
    <mergeCell ref="D24:H24"/>
    <mergeCell ref="D27:H27"/>
    <mergeCell ref="D28:H28"/>
    <mergeCell ref="D14:H14"/>
    <mergeCell ref="D41:H41"/>
    <mergeCell ref="D18:H18"/>
    <mergeCell ref="D19:H19"/>
    <mergeCell ref="D137:H137"/>
    <mergeCell ref="D138:H138"/>
    <mergeCell ref="D165:H165"/>
    <mergeCell ref="D157:H157"/>
    <mergeCell ref="D139:H139"/>
    <mergeCell ref="D140:H140"/>
    <mergeCell ref="D148:H148"/>
    <mergeCell ref="D158:H158"/>
    <mergeCell ref="D163:H163"/>
    <mergeCell ref="D164:H164"/>
    <mergeCell ref="A189:A192"/>
    <mergeCell ref="D166:H166"/>
    <mergeCell ref="H189:H192"/>
    <mergeCell ref="F189:G190"/>
    <mergeCell ref="G191:G192"/>
    <mergeCell ref="E189:E192"/>
    <mergeCell ref="A169:H169"/>
    <mergeCell ref="D167:H167"/>
    <mergeCell ref="P190:P192"/>
    <mergeCell ref="N191:N192"/>
    <mergeCell ref="M191:M192"/>
    <mergeCell ref="F191:F192"/>
    <mergeCell ref="K191:K192"/>
    <mergeCell ref="O191:O192"/>
    <mergeCell ref="I190:I192"/>
    <mergeCell ref="J221:K221"/>
    <mergeCell ref="B221:G221"/>
    <mergeCell ref="B219:G219"/>
    <mergeCell ref="J220:K220"/>
    <mergeCell ref="B220:G220"/>
    <mergeCell ref="B212:D212"/>
    <mergeCell ref="E216:F216"/>
    <mergeCell ref="B215:D215"/>
    <mergeCell ref="B214:D214"/>
    <mergeCell ref="B224:F224"/>
    <mergeCell ref="B213:D213"/>
    <mergeCell ref="B200:D200"/>
    <mergeCell ref="B201:D201"/>
    <mergeCell ref="B223:F223"/>
    <mergeCell ref="B209:D209"/>
    <mergeCell ref="B211:D211"/>
    <mergeCell ref="B210:D210"/>
    <mergeCell ref="B222:G222"/>
    <mergeCell ref="B202:D202"/>
    <mergeCell ref="B225:G225"/>
    <mergeCell ref="B231:G231"/>
    <mergeCell ref="B228:F228"/>
    <mergeCell ref="B226:G226"/>
    <mergeCell ref="B229:G229"/>
    <mergeCell ref="B227:F227"/>
    <mergeCell ref="B233:G233"/>
    <mergeCell ref="B230:G230"/>
    <mergeCell ref="B240:G240"/>
    <mergeCell ref="B238:G238"/>
    <mergeCell ref="B250:H250"/>
    <mergeCell ref="B241:G241"/>
    <mergeCell ref="B237:G237"/>
    <mergeCell ref="B234:G234"/>
    <mergeCell ref="B232:G232"/>
    <mergeCell ref="B251:H251"/>
    <mergeCell ref="I252:J252"/>
    <mergeCell ref="B249:H249"/>
    <mergeCell ref="B239:G239"/>
    <mergeCell ref="I251:J251"/>
    <mergeCell ref="I250:J250"/>
    <mergeCell ref="B252:H252"/>
    <mergeCell ref="I249:J249"/>
    <mergeCell ref="A269:J269"/>
    <mergeCell ref="B260:H260"/>
    <mergeCell ref="I266:J266"/>
    <mergeCell ref="B265:H265"/>
    <mergeCell ref="B263:H263"/>
    <mergeCell ref="B266:H266"/>
    <mergeCell ref="A268:L268"/>
    <mergeCell ref="I263:J263"/>
    <mergeCell ref="I264:J264"/>
    <mergeCell ref="I265:J265"/>
    <mergeCell ref="I253:J253"/>
    <mergeCell ref="B254:H254"/>
    <mergeCell ref="B256:H256"/>
    <mergeCell ref="I255:J255"/>
    <mergeCell ref="I254:J254"/>
    <mergeCell ref="B253:H253"/>
    <mergeCell ref="B255:H255"/>
    <mergeCell ref="B257:H257"/>
    <mergeCell ref="I262:J262"/>
    <mergeCell ref="B262:H262"/>
    <mergeCell ref="I260:J260"/>
    <mergeCell ref="I256:J256"/>
    <mergeCell ref="I257:J257"/>
    <mergeCell ref="B264:H264"/>
    <mergeCell ref="I258:J258"/>
    <mergeCell ref="B261:H261"/>
    <mergeCell ref="B258:H258"/>
    <mergeCell ref="B259:H259"/>
    <mergeCell ref="I261:J261"/>
    <mergeCell ref="I259:J259"/>
    <mergeCell ref="J2:L2"/>
    <mergeCell ref="A7:L7"/>
    <mergeCell ref="K9:L9"/>
    <mergeCell ref="D9:H10"/>
    <mergeCell ref="A9:C9"/>
    <mergeCell ref="D11:H11"/>
    <mergeCell ref="I9:J9"/>
    <mergeCell ref="B204:D204"/>
    <mergeCell ref="B208:D208"/>
    <mergeCell ref="B206:D206"/>
    <mergeCell ref="B205:D205"/>
    <mergeCell ref="B196:D196"/>
    <mergeCell ref="B199:D199"/>
    <mergeCell ref="B207:D207"/>
    <mergeCell ref="B203:D203"/>
    <mergeCell ref="B195:D195"/>
    <mergeCell ref="B198:D198"/>
    <mergeCell ref="B197:D197"/>
    <mergeCell ref="D168:H168"/>
    <mergeCell ref="B189:D192"/>
    <mergeCell ref="D159:H159"/>
    <mergeCell ref="D160:H160"/>
    <mergeCell ref="D161:H161"/>
    <mergeCell ref="D162:H162"/>
    <mergeCell ref="A188:P188"/>
    <mergeCell ref="B194:D194"/>
    <mergeCell ref="L191:L192"/>
    <mergeCell ref="J191:J192"/>
    <mergeCell ref="D149:H149"/>
    <mergeCell ref="D150:H150"/>
    <mergeCell ref="D76:H76"/>
    <mergeCell ref="D142:H142"/>
    <mergeCell ref="D121:H122"/>
    <mergeCell ref="D99:H99"/>
    <mergeCell ref="D100:H100"/>
    <mergeCell ref="I121:J121"/>
    <mergeCell ref="K121:L121"/>
    <mergeCell ref="D117:H117"/>
    <mergeCell ref="D118:H118"/>
    <mergeCell ref="D133:H133"/>
    <mergeCell ref="D48:H48"/>
    <mergeCell ref="D56:H56"/>
    <mergeCell ref="D58:H58"/>
    <mergeCell ref="D84:H84"/>
    <mergeCell ref="D78:H78"/>
    <mergeCell ref="A121:C121"/>
    <mergeCell ref="D79:H79"/>
    <mergeCell ref="D64:H64"/>
    <mergeCell ref="D59:H59"/>
    <mergeCell ref="D105:H105"/>
    <mergeCell ref="D104:H104"/>
    <mergeCell ref="D113:H113"/>
    <mergeCell ref="D116:H116"/>
    <mergeCell ref="D119:H119"/>
    <mergeCell ref="D75:H75"/>
    <mergeCell ref="D20:H20"/>
    <mergeCell ref="D96:H96"/>
    <mergeCell ref="D97:H97"/>
    <mergeCell ref="D132:H132"/>
    <mergeCell ref="D123:H123"/>
    <mergeCell ref="D124:H124"/>
    <mergeCell ref="D125:H125"/>
    <mergeCell ref="D126:H126"/>
    <mergeCell ref="D29:H29"/>
    <mergeCell ref="D30:H30"/>
    <mergeCell ref="D135:H135"/>
    <mergeCell ref="D136:H136"/>
    <mergeCell ref="D31:H31"/>
    <mergeCell ref="D32:H32"/>
    <mergeCell ref="D131:H131"/>
    <mergeCell ref="D127:H127"/>
    <mergeCell ref="D51:H51"/>
    <mergeCell ref="D57:H57"/>
    <mergeCell ref="D98:H98"/>
    <mergeCell ref="D107:H107"/>
    <mergeCell ref="D141:H141"/>
    <mergeCell ref="D151:H151"/>
    <mergeCell ref="D152:H152"/>
    <mergeCell ref="D147:H147"/>
    <mergeCell ref="D143:H143"/>
    <mergeCell ref="D144:H144"/>
    <mergeCell ref="D145:H145"/>
    <mergeCell ref="D146:H146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showZeros="0" zoomScalePageLayoutView="0" workbookViewId="0" topLeftCell="A75">
      <selection activeCell="M11" sqref="M11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1.125" style="0" bestFit="1" customWidth="1"/>
    <col min="12" max="12" width="9.75390625" style="0" customWidth="1"/>
  </cols>
  <sheetData>
    <row r="1" spans="1:10" ht="11.25" customHeight="1">
      <c r="A1" s="46"/>
      <c r="B1" s="46"/>
      <c r="C1" s="46"/>
      <c r="D1" s="46"/>
      <c r="E1" s="46"/>
      <c r="F1" s="46"/>
      <c r="G1" s="46"/>
      <c r="H1" s="10"/>
      <c r="I1" s="10" t="s">
        <v>47</v>
      </c>
      <c r="J1" s="11"/>
    </row>
    <row r="2" spans="1:10" ht="3" customHeight="1">
      <c r="A2" s="46"/>
      <c r="B2" s="46"/>
      <c r="C2" s="46"/>
      <c r="D2" s="46"/>
      <c r="E2" s="46"/>
      <c r="F2" s="46"/>
      <c r="G2" s="46"/>
      <c r="H2" s="10"/>
      <c r="I2" s="10"/>
      <c r="J2" s="10"/>
    </row>
    <row r="3" spans="1:10" ht="14.25" customHeight="1">
      <c r="A3" s="46"/>
      <c r="B3" s="46"/>
      <c r="C3" s="46"/>
      <c r="D3" s="46"/>
      <c r="E3" s="46"/>
      <c r="F3" s="46"/>
      <c r="G3" s="46"/>
      <c r="H3" s="4"/>
      <c r="I3" s="164" t="s">
        <v>254</v>
      </c>
      <c r="J3" s="4"/>
    </row>
    <row r="4" spans="1:10" ht="12.75" customHeight="1">
      <c r="A4" s="46"/>
      <c r="B4" s="46"/>
      <c r="C4" s="46"/>
      <c r="D4" s="128"/>
      <c r="E4" s="46"/>
      <c r="F4" s="46"/>
      <c r="G4" s="46"/>
      <c r="H4" s="4"/>
      <c r="I4" s="164" t="s">
        <v>48</v>
      </c>
      <c r="J4" s="4"/>
    </row>
    <row r="5" spans="1:10" ht="15" customHeight="1">
      <c r="A5" s="46"/>
      <c r="B5" s="46"/>
      <c r="C5" s="46"/>
      <c r="D5" s="46"/>
      <c r="E5" s="46"/>
      <c r="F5" s="46"/>
      <c r="G5" s="46"/>
      <c r="H5" s="4"/>
      <c r="I5" s="164" t="s">
        <v>250</v>
      </c>
      <c r="J5" s="4"/>
    </row>
    <row r="6" spans="1:10" ht="6.7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20.25" customHeight="1">
      <c r="A7" s="572" t="s">
        <v>136</v>
      </c>
      <c r="B7" s="572"/>
      <c r="C7" s="572"/>
      <c r="D7" s="572"/>
      <c r="E7" s="572"/>
      <c r="F7" s="572"/>
      <c r="G7" s="572"/>
      <c r="H7" s="572"/>
      <c r="I7" s="572"/>
      <c r="J7" s="572"/>
    </row>
    <row r="8" spans="1:10" ht="3.75" customHeight="1">
      <c r="A8" s="137"/>
      <c r="B8" s="137"/>
      <c r="C8" s="137"/>
      <c r="D8" s="137"/>
      <c r="E8" s="137"/>
      <c r="F8" s="137"/>
      <c r="G8" s="137"/>
      <c r="H8" s="137"/>
      <c r="I8" s="137"/>
      <c r="J8" s="141"/>
    </row>
    <row r="9" spans="1:12" ht="12.75" customHeight="1">
      <c r="A9" s="573" t="s">
        <v>49</v>
      </c>
      <c r="B9" s="574"/>
      <c r="C9" s="575"/>
      <c r="D9" s="576" t="s">
        <v>63</v>
      </c>
      <c r="E9" s="577"/>
      <c r="F9" s="578"/>
      <c r="G9" s="556" t="s">
        <v>64</v>
      </c>
      <c r="H9" s="556"/>
      <c r="I9" s="556" t="s">
        <v>65</v>
      </c>
      <c r="J9" s="556"/>
      <c r="K9" s="198"/>
      <c r="L9" s="198"/>
    </row>
    <row r="10" spans="1:12" ht="13.5" customHeight="1">
      <c r="A10" s="143" t="s">
        <v>24</v>
      </c>
      <c r="B10" s="143" t="s">
        <v>50</v>
      </c>
      <c r="C10" s="143" t="s">
        <v>51</v>
      </c>
      <c r="D10" s="579"/>
      <c r="E10" s="580"/>
      <c r="F10" s="581"/>
      <c r="G10" s="181" t="s">
        <v>52</v>
      </c>
      <c r="H10" s="181" t="s">
        <v>53</v>
      </c>
      <c r="I10" s="181" t="s">
        <v>52</v>
      </c>
      <c r="J10" s="181" t="s">
        <v>53</v>
      </c>
      <c r="K10" s="198"/>
      <c r="L10" s="198"/>
    </row>
    <row r="11" spans="1:12" ht="15.75" customHeight="1">
      <c r="A11" s="182">
        <v>600</v>
      </c>
      <c r="B11" s="183"/>
      <c r="C11" s="184"/>
      <c r="D11" s="557" t="s">
        <v>127</v>
      </c>
      <c r="E11" s="585"/>
      <c r="F11" s="586"/>
      <c r="G11" s="185">
        <f>G12</f>
        <v>0</v>
      </c>
      <c r="H11" s="185"/>
      <c r="I11" s="185">
        <f>I12</f>
        <v>1599</v>
      </c>
      <c r="J11" s="185"/>
      <c r="K11" s="292"/>
      <c r="L11" s="292"/>
    </row>
    <row r="12" spans="1:12" ht="15" customHeight="1">
      <c r="A12" s="186"/>
      <c r="B12" s="187">
        <v>60016</v>
      </c>
      <c r="C12" s="188"/>
      <c r="D12" s="582" t="s">
        <v>140</v>
      </c>
      <c r="E12" s="587"/>
      <c r="F12" s="588"/>
      <c r="G12" s="189">
        <f>G13</f>
        <v>0</v>
      </c>
      <c r="H12" s="189"/>
      <c r="I12" s="189">
        <f>I13</f>
        <v>1599</v>
      </c>
      <c r="J12" s="189"/>
      <c r="K12" s="292"/>
      <c r="L12" s="292"/>
    </row>
    <row r="13" spans="1:12" ht="15.75" customHeight="1">
      <c r="A13" s="190"/>
      <c r="B13" s="191"/>
      <c r="C13" s="252" t="s">
        <v>177</v>
      </c>
      <c r="D13" s="589" t="s">
        <v>178</v>
      </c>
      <c r="E13" s="590"/>
      <c r="F13" s="591"/>
      <c r="G13" s="165"/>
      <c r="H13" s="165"/>
      <c r="I13" s="165">
        <v>1599</v>
      </c>
      <c r="J13" s="165"/>
      <c r="K13" s="292"/>
      <c r="L13" s="292"/>
    </row>
    <row r="14" spans="1:12" ht="15.75" customHeight="1">
      <c r="A14" s="182">
        <v>700</v>
      </c>
      <c r="B14" s="183"/>
      <c r="C14" s="184"/>
      <c r="D14" s="557" t="s">
        <v>170</v>
      </c>
      <c r="E14" s="585"/>
      <c r="F14" s="586"/>
      <c r="G14" s="185"/>
      <c r="H14" s="185">
        <f>H15</f>
        <v>2700000</v>
      </c>
      <c r="I14" s="185"/>
      <c r="J14" s="185"/>
      <c r="K14" s="285"/>
      <c r="L14" s="285"/>
    </row>
    <row r="15" spans="1:12" ht="15.75" customHeight="1">
      <c r="A15" s="186"/>
      <c r="B15" s="187">
        <v>70005</v>
      </c>
      <c r="C15" s="188"/>
      <c r="D15" s="582" t="s">
        <v>171</v>
      </c>
      <c r="E15" s="587"/>
      <c r="F15" s="588"/>
      <c r="G15" s="189"/>
      <c r="H15" s="189">
        <f>H16</f>
        <v>2700000</v>
      </c>
      <c r="I15" s="189">
        <f>I16</f>
        <v>0</v>
      </c>
      <c r="J15" s="189"/>
      <c r="K15" s="285"/>
      <c r="L15" s="285"/>
    </row>
    <row r="16" spans="1:12" ht="37.5" customHeight="1">
      <c r="A16" s="190"/>
      <c r="B16" s="191"/>
      <c r="C16" s="252" t="s">
        <v>180</v>
      </c>
      <c r="D16" s="589" t="s">
        <v>225</v>
      </c>
      <c r="E16" s="608"/>
      <c r="F16" s="609"/>
      <c r="G16" s="165"/>
      <c r="H16" s="165">
        <v>2700000</v>
      </c>
      <c r="I16" s="165"/>
      <c r="J16" s="165"/>
      <c r="K16" s="285"/>
      <c r="L16" s="285"/>
    </row>
    <row r="17" spans="1:12" ht="15" customHeight="1">
      <c r="A17" s="325">
        <v>750</v>
      </c>
      <c r="B17" s="326"/>
      <c r="C17" s="327"/>
      <c r="D17" s="557" t="s">
        <v>153</v>
      </c>
      <c r="E17" s="585"/>
      <c r="F17" s="586"/>
      <c r="G17" s="328"/>
      <c r="H17" s="328"/>
      <c r="I17" s="328">
        <f>I18</f>
        <v>43163</v>
      </c>
      <c r="J17" s="328"/>
      <c r="K17" s="345"/>
      <c r="L17" s="345"/>
    </row>
    <row r="18" spans="1:12" ht="14.25" customHeight="1">
      <c r="A18" s="329"/>
      <c r="B18" s="330">
        <v>75011</v>
      </c>
      <c r="C18" s="331"/>
      <c r="D18" s="582" t="s">
        <v>238</v>
      </c>
      <c r="E18" s="587"/>
      <c r="F18" s="588"/>
      <c r="G18" s="332"/>
      <c r="H18" s="332"/>
      <c r="I18" s="332">
        <f>I19</f>
        <v>43163</v>
      </c>
      <c r="J18" s="332"/>
      <c r="K18" s="345"/>
      <c r="L18" s="345"/>
    </row>
    <row r="19" spans="1:12" ht="46.5" customHeight="1">
      <c r="A19" s="333"/>
      <c r="B19" s="334"/>
      <c r="C19" s="337">
        <v>2010</v>
      </c>
      <c r="D19" s="599" t="s">
        <v>239</v>
      </c>
      <c r="E19" s="600"/>
      <c r="F19" s="601"/>
      <c r="G19" s="323"/>
      <c r="H19" s="323"/>
      <c r="I19" s="323">
        <v>43163</v>
      </c>
      <c r="J19" s="323"/>
      <c r="K19" s="345"/>
      <c r="L19" s="345"/>
    </row>
    <row r="20" spans="1:12" ht="16.5" customHeight="1">
      <c r="A20" s="325">
        <v>801</v>
      </c>
      <c r="B20" s="326"/>
      <c r="C20" s="327"/>
      <c r="D20" s="557" t="s">
        <v>156</v>
      </c>
      <c r="E20" s="585"/>
      <c r="F20" s="586"/>
      <c r="G20" s="328"/>
      <c r="H20" s="328"/>
      <c r="I20" s="328">
        <f>I21+I26</f>
        <v>230632</v>
      </c>
      <c r="J20" s="328"/>
      <c r="K20" s="313"/>
      <c r="L20" s="313"/>
    </row>
    <row r="21" spans="1:12" ht="38.25" customHeight="1">
      <c r="A21" s="329"/>
      <c r="B21" s="330">
        <v>80101</v>
      </c>
      <c r="C21" s="331"/>
      <c r="D21" s="582" t="s">
        <v>200</v>
      </c>
      <c r="E21" s="587"/>
      <c r="F21" s="588"/>
      <c r="G21" s="332"/>
      <c r="H21" s="332">
        <v>0</v>
      </c>
      <c r="I21" s="332">
        <f>I22</f>
        <v>142495</v>
      </c>
      <c r="J21" s="332">
        <v>0</v>
      </c>
      <c r="K21" s="313"/>
      <c r="L21" s="313"/>
    </row>
    <row r="22" spans="1:12" ht="66" customHeight="1">
      <c r="A22" s="333"/>
      <c r="B22" s="334"/>
      <c r="C22" s="336">
        <v>2001</v>
      </c>
      <c r="D22" s="560" t="s">
        <v>226</v>
      </c>
      <c r="E22" s="561"/>
      <c r="F22" s="562"/>
      <c r="G22" s="335"/>
      <c r="H22" s="335"/>
      <c r="I22" s="335">
        <v>142495</v>
      </c>
      <c r="J22" s="335"/>
      <c r="K22" s="313"/>
      <c r="L22" s="313"/>
    </row>
    <row r="23" spans="1:12" ht="66" customHeight="1">
      <c r="A23" s="338"/>
      <c r="B23" s="339"/>
      <c r="C23" s="340"/>
      <c r="D23" s="347"/>
      <c r="E23" s="317"/>
      <c r="F23" s="317"/>
      <c r="G23" s="341"/>
      <c r="H23" s="341"/>
      <c r="I23" s="341"/>
      <c r="J23" s="341"/>
      <c r="K23" s="345"/>
      <c r="L23" s="345"/>
    </row>
    <row r="24" spans="1:12" ht="15" customHeight="1">
      <c r="A24" s="573" t="s">
        <v>49</v>
      </c>
      <c r="B24" s="574"/>
      <c r="C24" s="575"/>
      <c r="D24" s="576" t="s">
        <v>63</v>
      </c>
      <c r="E24" s="577"/>
      <c r="F24" s="578"/>
      <c r="G24" s="556" t="s">
        <v>64</v>
      </c>
      <c r="H24" s="556"/>
      <c r="I24" s="556" t="s">
        <v>65</v>
      </c>
      <c r="J24" s="556"/>
      <c r="K24" s="345"/>
      <c r="L24" s="345"/>
    </row>
    <row r="25" spans="1:12" ht="15" customHeight="1">
      <c r="A25" s="346" t="s">
        <v>24</v>
      </c>
      <c r="B25" s="346" t="s">
        <v>50</v>
      </c>
      <c r="C25" s="346" t="s">
        <v>51</v>
      </c>
      <c r="D25" s="579"/>
      <c r="E25" s="580"/>
      <c r="F25" s="581"/>
      <c r="G25" s="324" t="s">
        <v>52</v>
      </c>
      <c r="H25" s="324" t="s">
        <v>53</v>
      </c>
      <c r="I25" s="324" t="s">
        <v>52</v>
      </c>
      <c r="J25" s="324" t="s">
        <v>53</v>
      </c>
      <c r="K25" s="345"/>
      <c r="L25" s="345"/>
    </row>
    <row r="26" spans="1:12" ht="60.75" customHeight="1">
      <c r="A26" s="329"/>
      <c r="B26" s="330">
        <v>80101</v>
      </c>
      <c r="C26" s="331"/>
      <c r="D26" s="582" t="s">
        <v>179</v>
      </c>
      <c r="E26" s="587"/>
      <c r="F26" s="588"/>
      <c r="G26" s="332"/>
      <c r="H26" s="332">
        <v>0</v>
      </c>
      <c r="I26" s="332">
        <f>I27</f>
        <v>88137</v>
      </c>
      <c r="J26" s="332">
        <v>0</v>
      </c>
      <c r="K26" s="313"/>
      <c r="L26" s="313"/>
    </row>
    <row r="27" spans="1:12" ht="62.25" customHeight="1">
      <c r="A27" s="333"/>
      <c r="B27" s="334"/>
      <c r="C27" s="336">
        <v>2001</v>
      </c>
      <c r="D27" s="560" t="s">
        <v>226</v>
      </c>
      <c r="E27" s="561"/>
      <c r="F27" s="562"/>
      <c r="G27" s="335"/>
      <c r="H27" s="335"/>
      <c r="I27" s="335">
        <v>88137</v>
      </c>
      <c r="J27" s="335"/>
      <c r="K27" s="313"/>
      <c r="L27" s="313"/>
    </row>
    <row r="28" spans="1:12" ht="20.25" customHeight="1">
      <c r="A28" s="325">
        <v>852</v>
      </c>
      <c r="B28" s="326"/>
      <c r="C28" s="327"/>
      <c r="D28" s="557" t="s">
        <v>245</v>
      </c>
      <c r="E28" s="558"/>
      <c r="F28" s="559"/>
      <c r="G28" s="328"/>
      <c r="H28" s="328"/>
      <c r="I28" s="328">
        <f>I29</f>
        <v>3887</v>
      </c>
      <c r="J28" s="328"/>
      <c r="K28" s="345"/>
      <c r="L28" s="345"/>
    </row>
    <row r="29" spans="1:12" ht="48.75" customHeight="1">
      <c r="A29" s="329"/>
      <c r="B29" s="330">
        <v>85295</v>
      </c>
      <c r="C29" s="331"/>
      <c r="D29" s="582" t="s">
        <v>199</v>
      </c>
      <c r="E29" s="595"/>
      <c r="F29" s="596"/>
      <c r="G29" s="332"/>
      <c r="H29" s="332"/>
      <c r="I29" s="332">
        <f>I30</f>
        <v>3887</v>
      </c>
      <c r="J29" s="332"/>
      <c r="K29" s="345"/>
      <c r="L29" s="345"/>
    </row>
    <row r="30" spans="1:12" ht="57" customHeight="1">
      <c r="A30" s="333"/>
      <c r="B30" s="334"/>
      <c r="C30" s="337">
        <v>2007</v>
      </c>
      <c r="D30" s="560" t="s">
        <v>226</v>
      </c>
      <c r="E30" s="561"/>
      <c r="F30" s="562"/>
      <c r="G30" s="323"/>
      <c r="H30" s="323"/>
      <c r="I30" s="323">
        <v>3887</v>
      </c>
      <c r="J30" s="323"/>
      <c r="K30" s="345"/>
      <c r="L30" s="345"/>
    </row>
    <row r="31" spans="1:12" ht="12.75" customHeight="1">
      <c r="A31" s="325">
        <v>855</v>
      </c>
      <c r="B31" s="326"/>
      <c r="C31" s="327"/>
      <c r="D31" s="557" t="s">
        <v>240</v>
      </c>
      <c r="E31" s="558"/>
      <c r="F31" s="559"/>
      <c r="G31" s="328">
        <f>G32</f>
        <v>515220</v>
      </c>
      <c r="H31" s="328"/>
      <c r="I31" s="328"/>
      <c r="J31" s="328"/>
      <c r="K31" s="345"/>
      <c r="L31" s="345"/>
    </row>
    <row r="32" spans="1:12" ht="16.5" customHeight="1">
      <c r="A32" s="329"/>
      <c r="B32" s="330">
        <v>85504</v>
      </c>
      <c r="C32" s="331"/>
      <c r="D32" s="582" t="s">
        <v>241</v>
      </c>
      <c r="E32" s="595"/>
      <c r="F32" s="596"/>
      <c r="G32" s="332">
        <f>G33</f>
        <v>515220</v>
      </c>
      <c r="H32" s="332"/>
      <c r="I32" s="332"/>
      <c r="J32" s="332"/>
      <c r="K32" s="345"/>
      <c r="L32" s="345"/>
    </row>
    <row r="33" spans="1:12" ht="43.5" customHeight="1">
      <c r="A33" s="333"/>
      <c r="B33" s="334"/>
      <c r="C33" s="337">
        <v>2010</v>
      </c>
      <c r="D33" s="602" t="s">
        <v>239</v>
      </c>
      <c r="E33" s="603"/>
      <c r="F33" s="604"/>
      <c r="G33" s="323">
        <v>515220</v>
      </c>
      <c r="H33" s="323"/>
      <c r="I33" s="323"/>
      <c r="J33" s="323"/>
      <c r="K33" s="345"/>
      <c r="L33" s="345"/>
    </row>
    <row r="34" spans="1:12" ht="25.5" customHeight="1">
      <c r="A34" s="182">
        <v>900</v>
      </c>
      <c r="B34" s="183"/>
      <c r="C34" s="184"/>
      <c r="D34" s="557" t="s">
        <v>154</v>
      </c>
      <c r="E34" s="585"/>
      <c r="F34" s="586"/>
      <c r="G34" s="185"/>
      <c r="H34" s="185">
        <f>H37</f>
        <v>150000</v>
      </c>
      <c r="I34" s="185">
        <f>I35</f>
        <v>40000</v>
      </c>
      <c r="J34" s="185"/>
      <c r="K34" s="200"/>
      <c r="L34" s="201"/>
    </row>
    <row r="35" spans="1:12" ht="15" customHeight="1">
      <c r="A35" s="186"/>
      <c r="B35" s="187">
        <v>90002</v>
      </c>
      <c r="C35" s="188"/>
      <c r="D35" s="582" t="s">
        <v>218</v>
      </c>
      <c r="E35" s="583"/>
      <c r="F35" s="584"/>
      <c r="G35" s="189"/>
      <c r="H35" s="189"/>
      <c r="I35" s="189">
        <f>I36</f>
        <v>40000</v>
      </c>
      <c r="J35" s="189">
        <f>J36</f>
        <v>0</v>
      </c>
      <c r="K35" s="200"/>
      <c r="L35" s="201"/>
    </row>
    <row r="36" spans="1:12" ht="36" customHeight="1">
      <c r="A36" s="190"/>
      <c r="B36" s="191"/>
      <c r="C36" s="288" t="s">
        <v>219</v>
      </c>
      <c r="D36" s="560" t="s">
        <v>220</v>
      </c>
      <c r="E36" s="597"/>
      <c r="F36" s="598"/>
      <c r="G36" s="192"/>
      <c r="H36" s="192"/>
      <c r="I36" s="192">
        <v>40000</v>
      </c>
      <c r="J36" s="192"/>
      <c r="K36" s="200"/>
      <c r="L36" s="201"/>
    </row>
    <row r="37" spans="1:12" ht="18" customHeight="1">
      <c r="A37" s="186"/>
      <c r="B37" s="187">
        <v>90015</v>
      </c>
      <c r="C37" s="188"/>
      <c r="D37" s="582" t="s">
        <v>181</v>
      </c>
      <c r="E37" s="583"/>
      <c r="F37" s="584"/>
      <c r="G37" s="189"/>
      <c r="H37" s="189">
        <f>H38</f>
        <v>150000</v>
      </c>
      <c r="I37" s="189">
        <f>I38</f>
        <v>0</v>
      </c>
      <c r="J37" s="189">
        <f>J38</f>
        <v>0</v>
      </c>
      <c r="K37" s="200"/>
      <c r="L37" s="201"/>
    </row>
    <row r="38" spans="1:12" ht="33" customHeight="1">
      <c r="A38" s="190"/>
      <c r="B38" s="191"/>
      <c r="C38" s="288" t="s">
        <v>182</v>
      </c>
      <c r="D38" s="560" t="s">
        <v>183</v>
      </c>
      <c r="E38" s="597"/>
      <c r="F38" s="598"/>
      <c r="G38" s="192"/>
      <c r="H38" s="192">
        <v>150000</v>
      </c>
      <c r="I38" s="192"/>
      <c r="J38" s="192"/>
      <c r="K38" s="200"/>
      <c r="L38" s="201"/>
    </row>
    <row r="39" spans="1:12" ht="14.25" customHeight="1">
      <c r="A39" s="615" t="s">
        <v>54</v>
      </c>
      <c r="B39" s="615"/>
      <c r="C39" s="615"/>
      <c r="D39" s="615"/>
      <c r="E39" s="615"/>
      <c r="F39" s="615"/>
      <c r="G39" s="166">
        <f>G31</f>
        <v>515220</v>
      </c>
      <c r="H39" s="208">
        <f>H34+H14</f>
        <v>2850000</v>
      </c>
      <c r="I39" s="208">
        <f>I11+I34+I20+I17+I28</f>
        <v>319281</v>
      </c>
      <c r="J39" s="208"/>
      <c r="K39" s="200"/>
      <c r="L39" s="201"/>
    </row>
    <row r="40" spans="1:12" ht="6.75" customHeight="1">
      <c r="A40" s="142"/>
      <c r="B40" s="142"/>
      <c r="C40" s="142"/>
      <c r="D40" s="142"/>
      <c r="E40" s="142"/>
      <c r="F40" s="142"/>
      <c r="G40" s="142" t="s">
        <v>120</v>
      </c>
      <c r="H40" s="142"/>
      <c r="I40" s="142"/>
      <c r="J40" s="142" t="s">
        <v>120</v>
      </c>
      <c r="K40" s="200"/>
      <c r="L40" s="201"/>
    </row>
    <row r="41" spans="1:12" ht="16.5" customHeight="1">
      <c r="A41" s="617" t="s">
        <v>67</v>
      </c>
      <c r="B41" s="617"/>
      <c r="C41" s="617"/>
      <c r="D41" s="617"/>
      <c r="E41" s="617"/>
      <c r="F41" s="617"/>
      <c r="G41" s="617"/>
      <c r="H41" s="617"/>
      <c r="I41" s="617"/>
      <c r="J41" s="617"/>
      <c r="K41" s="200"/>
      <c r="L41" s="201"/>
    </row>
    <row r="42" spans="1:12" ht="9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199"/>
      <c r="L42" s="199"/>
    </row>
    <row r="43" spans="1:12" ht="12" customHeight="1">
      <c r="A43" s="504" t="s">
        <v>24</v>
      </c>
      <c r="B43" s="419" t="s">
        <v>0</v>
      </c>
      <c r="C43" s="420"/>
      <c r="D43" s="421"/>
      <c r="E43" s="501" t="s">
        <v>186</v>
      </c>
      <c r="F43" s="612" t="s">
        <v>16</v>
      </c>
      <c r="G43" s="613"/>
      <c r="H43" s="613"/>
      <c r="I43" s="614"/>
      <c r="J43" s="501" t="s">
        <v>60</v>
      </c>
      <c r="K43" s="230" t="s">
        <v>25</v>
      </c>
      <c r="L43" s="231"/>
    </row>
    <row r="44" spans="1:12" ht="15.75" customHeight="1">
      <c r="A44" s="616"/>
      <c r="B44" s="422"/>
      <c r="C44" s="423"/>
      <c r="D44" s="424"/>
      <c r="E44" s="502"/>
      <c r="F44" s="612" t="s">
        <v>68</v>
      </c>
      <c r="G44" s="614"/>
      <c r="H44" s="612" t="s">
        <v>69</v>
      </c>
      <c r="I44" s="614"/>
      <c r="J44" s="502"/>
      <c r="K44" s="610" t="s">
        <v>107</v>
      </c>
      <c r="L44" s="610" t="s">
        <v>108</v>
      </c>
    </row>
    <row r="45" spans="1:12" ht="15" customHeight="1">
      <c r="A45" s="505"/>
      <c r="B45" s="425"/>
      <c r="C45" s="426"/>
      <c r="D45" s="427"/>
      <c r="E45" s="498"/>
      <c r="F45" s="62" t="s">
        <v>52</v>
      </c>
      <c r="G45" s="63" t="s">
        <v>53</v>
      </c>
      <c r="H45" s="62" t="s">
        <v>52</v>
      </c>
      <c r="I45" s="63" t="s">
        <v>53</v>
      </c>
      <c r="J45" s="498"/>
      <c r="K45" s="611"/>
      <c r="L45" s="611"/>
    </row>
    <row r="46" spans="1:12" ht="15" customHeight="1">
      <c r="A46" s="21" t="s">
        <v>1</v>
      </c>
      <c r="B46" s="441" t="s">
        <v>3</v>
      </c>
      <c r="C46" s="442"/>
      <c r="D46" s="443"/>
      <c r="E46" s="58">
        <v>260416</v>
      </c>
      <c r="F46" s="204"/>
      <c r="G46" s="205"/>
      <c r="H46" s="205"/>
      <c r="I46" s="205"/>
      <c r="J46" s="58">
        <f aca="true" t="shared" si="0" ref="J46:J62">E46-F46-G46+H46+I46</f>
        <v>260416</v>
      </c>
      <c r="K46" s="144">
        <f aca="true" t="shared" si="1" ref="K46:K62">J46-L46</f>
        <v>60416</v>
      </c>
      <c r="L46" s="144">
        <v>200000</v>
      </c>
    </row>
    <row r="47" spans="1:12" ht="14.25" customHeight="1">
      <c r="A47" s="21">
        <v>600</v>
      </c>
      <c r="B47" s="441" t="s">
        <v>7</v>
      </c>
      <c r="C47" s="442"/>
      <c r="D47" s="443"/>
      <c r="E47" s="58">
        <v>596542</v>
      </c>
      <c r="F47" s="204"/>
      <c r="G47" s="205"/>
      <c r="H47" s="205">
        <f>I11</f>
        <v>1599</v>
      </c>
      <c r="I47" s="205"/>
      <c r="J47" s="58">
        <f>E47-F47-G47+H47+I47</f>
        <v>598141</v>
      </c>
      <c r="K47" s="144">
        <f t="shared" si="1"/>
        <v>258141</v>
      </c>
      <c r="L47" s="144">
        <v>340000</v>
      </c>
    </row>
    <row r="48" spans="1:12" ht="14.25" customHeight="1">
      <c r="A48" s="21">
        <v>630</v>
      </c>
      <c r="B48" s="441" t="s">
        <v>31</v>
      </c>
      <c r="C48" s="442"/>
      <c r="D48" s="443"/>
      <c r="E48" s="58">
        <v>2000</v>
      </c>
      <c r="F48" s="204"/>
      <c r="G48" s="204"/>
      <c r="H48" s="204"/>
      <c r="I48" s="204"/>
      <c r="J48" s="58">
        <f>E48-F48-G48+H48+I48</f>
        <v>2000</v>
      </c>
      <c r="K48" s="144">
        <f t="shared" si="1"/>
        <v>0</v>
      </c>
      <c r="L48" s="144">
        <v>2000</v>
      </c>
    </row>
    <row r="49" spans="1:12" ht="16.5" customHeight="1">
      <c r="A49" s="31">
        <v>700</v>
      </c>
      <c r="B49" s="441" t="s">
        <v>70</v>
      </c>
      <c r="C49" s="442"/>
      <c r="D49" s="443"/>
      <c r="E49" s="58">
        <v>7006643</v>
      </c>
      <c r="F49" s="204"/>
      <c r="G49" s="204">
        <f>H14</f>
        <v>2700000</v>
      </c>
      <c r="H49" s="204"/>
      <c r="I49" s="204"/>
      <c r="J49" s="58">
        <f t="shared" si="0"/>
        <v>4306643</v>
      </c>
      <c r="K49" s="144">
        <f t="shared" si="1"/>
        <v>3856819</v>
      </c>
      <c r="L49" s="144">
        <v>449824</v>
      </c>
    </row>
    <row r="50" spans="1:12" ht="17.25" customHeight="1">
      <c r="A50" s="30">
        <v>750</v>
      </c>
      <c r="B50" s="441" t="s">
        <v>30</v>
      </c>
      <c r="C50" s="442"/>
      <c r="D50" s="443"/>
      <c r="E50" s="57">
        <v>398427</v>
      </c>
      <c r="F50" s="206">
        <f>G14</f>
        <v>0</v>
      </c>
      <c r="G50" s="206"/>
      <c r="H50" s="206">
        <f>I17</f>
        <v>43163</v>
      </c>
      <c r="I50" s="206"/>
      <c r="J50" s="58">
        <f>E50-F50-G50+H50+I50</f>
        <v>441590</v>
      </c>
      <c r="K50" s="144">
        <f t="shared" si="1"/>
        <v>441590</v>
      </c>
      <c r="L50" s="229"/>
    </row>
    <row r="51" spans="1:12" ht="54.75" customHeight="1">
      <c r="A51" s="30">
        <v>751</v>
      </c>
      <c r="B51" s="566" t="s">
        <v>23</v>
      </c>
      <c r="C51" s="567"/>
      <c r="D51" s="568"/>
      <c r="E51" s="61">
        <v>119512</v>
      </c>
      <c r="F51" s="165"/>
      <c r="G51" s="207"/>
      <c r="H51" s="192"/>
      <c r="I51" s="206"/>
      <c r="J51" s="58">
        <f t="shared" si="0"/>
        <v>119512</v>
      </c>
      <c r="K51" s="144">
        <f t="shared" si="1"/>
        <v>119512</v>
      </c>
      <c r="L51" s="229"/>
    </row>
    <row r="52" spans="1:12" ht="27.75" customHeight="1">
      <c r="A52" s="44">
        <v>754</v>
      </c>
      <c r="B52" s="605" t="s">
        <v>26</v>
      </c>
      <c r="C52" s="606"/>
      <c r="D52" s="607"/>
      <c r="E52" s="222">
        <v>73236</v>
      </c>
      <c r="F52" s="192"/>
      <c r="G52" s="223"/>
      <c r="H52" s="192"/>
      <c r="I52" s="192"/>
      <c r="J52" s="58">
        <f>E52-F52-G52+I52+H52</f>
        <v>73236</v>
      </c>
      <c r="K52" s="144">
        <f t="shared" si="1"/>
        <v>5940</v>
      </c>
      <c r="L52" s="144">
        <v>67296</v>
      </c>
    </row>
    <row r="53" spans="1:12" ht="49.5" customHeight="1">
      <c r="A53" s="44">
        <v>756</v>
      </c>
      <c r="B53" s="545" t="s">
        <v>76</v>
      </c>
      <c r="C53" s="546"/>
      <c r="D53" s="547"/>
      <c r="E53" s="57">
        <v>116311984</v>
      </c>
      <c r="F53" s="206"/>
      <c r="G53" s="206"/>
      <c r="H53" s="206"/>
      <c r="I53" s="206"/>
      <c r="J53" s="57">
        <f>E53-F53-G53+H53+I53</f>
        <v>116311984</v>
      </c>
      <c r="K53" s="144">
        <f t="shared" si="1"/>
        <v>116311984</v>
      </c>
      <c r="L53" s="144"/>
    </row>
    <row r="54" spans="1:12" ht="15" customHeight="1">
      <c r="A54" s="44">
        <v>758</v>
      </c>
      <c r="B54" s="545" t="s">
        <v>9</v>
      </c>
      <c r="C54" s="546"/>
      <c r="D54" s="547"/>
      <c r="E54" s="58">
        <v>43267985</v>
      </c>
      <c r="F54" s="204"/>
      <c r="G54" s="205"/>
      <c r="H54" s="204"/>
      <c r="I54" s="204"/>
      <c r="J54" s="58">
        <f t="shared" si="0"/>
        <v>43267985</v>
      </c>
      <c r="K54" s="144">
        <f t="shared" si="1"/>
        <v>43267985</v>
      </c>
      <c r="L54" s="229"/>
    </row>
    <row r="55" spans="1:12" ht="14.25" customHeight="1">
      <c r="A55" s="44">
        <v>801</v>
      </c>
      <c r="B55" s="545" t="s">
        <v>10</v>
      </c>
      <c r="C55" s="546"/>
      <c r="D55" s="547"/>
      <c r="E55" s="58">
        <v>7814790</v>
      </c>
      <c r="F55" s="204"/>
      <c r="G55" s="204"/>
      <c r="H55" s="204">
        <f>I20</f>
        <v>230632</v>
      </c>
      <c r="I55" s="204"/>
      <c r="J55" s="58">
        <f t="shared" si="0"/>
        <v>8045422</v>
      </c>
      <c r="K55" s="144">
        <f t="shared" si="1"/>
        <v>8045422</v>
      </c>
      <c r="L55" s="229"/>
    </row>
    <row r="56" spans="1:12" ht="15.75" customHeight="1">
      <c r="A56" s="44">
        <v>852</v>
      </c>
      <c r="B56" s="545" t="s">
        <v>12</v>
      </c>
      <c r="C56" s="546"/>
      <c r="D56" s="547"/>
      <c r="E56" s="58">
        <v>869505</v>
      </c>
      <c r="F56" s="204"/>
      <c r="G56" s="205"/>
      <c r="H56" s="205"/>
      <c r="I56" s="205"/>
      <c r="J56" s="58">
        <f>E56-F56-G56+H56+I56</f>
        <v>869505</v>
      </c>
      <c r="K56" s="144">
        <f t="shared" si="1"/>
        <v>720045</v>
      </c>
      <c r="L56" s="144">
        <v>149460</v>
      </c>
    </row>
    <row r="57" spans="1:12" ht="24.75" customHeight="1">
      <c r="A57" s="44">
        <v>853</v>
      </c>
      <c r="B57" s="545" t="s">
        <v>174</v>
      </c>
      <c r="C57" s="554"/>
      <c r="D57" s="555"/>
      <c r="E57" s="58">
        <v>44800</v>
      </c>
      <c r="F57" s="204"/>
      <c r="G57" s="205"/>
      <c r="H57" s="205">
        <f>I28</f>
        <v>3887</v>
      </c>
      <c r="I57" s="205"/>
      <c r="J57" s="58">
        <f>E57-F57-G57+H57+I57</f>
        <v>48687</v>
      </c>
      <c r="K57" s="144">
        <f>J57-L57</f>
        <v>48687</v>
      </c>
      <c r="L57" s="144"/>
    </row>
    <row r="58" spans="1:12" ht="29.25" customHeight="1">
      <c r="A58" s="44">
        <v>854</v>
      </c>
      <c r="B58" s="545" t="s">
        <v>13</v>
      </c>
      <c r="C58" s="546"/>
      <c r="D58" s="547"/>
      <c r="E58" s="58">
        <v>35485</v>
      </c>
      <c r="F58" s="204"/>
      <c r="G58" s="205"/>
      <c r="H58" s="205"/>
      <c r="I58" s="205"/>
      <c r="J58" s="58">
        <f t="shared" si="0"/>
        <v>35485</v>
      </c>
      <c r="K58" s="144">
        <f t="shared" si="1"/>
        <v>35485</v>
      </c>
      <c r="L58" s="144"/>
    </row>
    <row r="59" spans="1:12" ht="15.75" customHeight="1">
      <c r="A59" s="44">
        <v>855</v>
      </c>
      <c r="B59" s="545" t="s">
        <v>116</v>
      </c>
      <c r="C59" s="546"/>
      <c r="D59" s="547"/>
      <c r="E59" s="58">
        <v>26480085</v>
      </c>
      <c r="F59" s="204">
        <f>G31</f>
        <v>515220</v>
      </c>
      <c r="G59" s="205"/>
      <c r="H59" s="205"/>
      <c r="I59" s="205"/>
      <c r="J59" s="58">
        <f>E59-F59-G59+H59+I59</f>
        <v>25964865</v>
      </c>
      <c r="K59" s="144">
        <f t="shared" si="1"/>
        <v>25964865</v>
      </c>
      <c r="L59" s="229"/>
    </row>
    <row r="60" spans="1:12" ht="25.5" customHeight="1">
      <c r="A60" s="31">
        <v>900</v>
      </c>
      <c r="B60" s="563" t="s">
        <v>14</v>
      </c>
      <c r="C60" s="564"/>
      <c r="D60" s="565"/>
      <c r="E60" s="58">
        <v>5431100</v>
      </c>
      <c r="F60" s="204"/>
      <c r="G60" s="204">
        <f>H34</f>
        <v>150000</v>
      </c>
      <c r="H60" s="204">
        <f>I34</f>
        <v>40000</v>
      </c>
      <c r="I60" s="204"/>
      <c r="J60" s="58">
        <f t="shared" si="0"/>
        <v>5321100</v>
      </c>
      <c r="K60" s="144">
        <f t="shared" si="1"/>
        <v>5321100</v>
      </c>
      <c r="L60" s="144"/>
    </row>
    <row r="61" spans="1:12" ht="24" customHeight="1">
      <c r="A61" s="31">
        <v>921</v>
      </c>
      <c r="B61" s="563" t="s">
        <v>134</v>
      </c>
      <c r="C61" s="564"/>
      <c r="D61" s="565"/>
      <c r="E61" s="58">
        <v>47678</v>
      </c>
      <c r="F61" s="204"/>
      <c r="G61" s="204"/>
      <c r="H61" s="204"/>
      <c r="I61" s="204"/>
      <c r="J61" s="58">
        <f t="shared" si="0"/>
        <v>47678</v>
      </c>
      <c r="K61" s="144">
        <f t="shared" si="1"/>
        <v>17678</v>
      </c>
      <c r="L61" s="144">
        <v>30000</v>
      </c>
    </row>
    <row r="62" spans="1:12" ht="16.5" customHeight="1">
      <c r="A62" s="30">
        <v>926</v>
      </c>
      <c r="B62" s="592" t="s">
        <v>103</v>
      </c>
      <c r="C62" s="593"/>
      <c r="D62" s="594"/>
      <c r="E62" s="57">
        <v>260540</v>
      </c>
      <c r="F62" s="206"/>
      <c r="G62" s="206"/>
      <c r="H62" s="206"/>
      <c r="I62" s="206"/>
      <c r="J62" s="58">
        <f t="shared" si="0"/>
        <v>260540</v>
      </c>
      <c r="K62" s="144">
        <f t="shared" si="1"/>
        <v>257200</v>
      </c>
      <c r="L62" s="144">
        <v>3340</v>
      </c>
    </row>
    <row r="63" spans="1:12" ht="18" customHeight="1">
      <c r="A63" s="112" t="s">
        <v>4</v>
      </c>
      <c r="B63" s="569" t="s">
        <v>71</v>
      </c>
      <c r="C63" s="570"/>
      <c r="D63" s="571"/>
      <c r="E63" s="113">
        <f>SUM(E46:E53,E54:E62)</f>
        <v>209020728</v>
      </c>
      <c r="F63" s="113">
        <f>SUM(F46:F62)</f>
        <v>515220</v>
      </c>
      <c r="G63" s="113">
        <f>SUM(G46:G53,G54:G62)</f>
        <v>2850000</v>
      </c>
      <c r="H63" s="113">
        <f>SUM(H46:H53,H54:H62)</f>
        <v>319281</v>
      </c>
      <c r="I63" s="113">
        <f>SUM(I46:I53,I54:I62)</f>
        <v>0</v>
      </c>
      <c r="J63" s="255">
        <f>SUM(J46:J62)</f>
        <v>205974789</v>
      </c>
      <c r="K63" s="255">
        <f>SUM(K46:K62)</f>
        <v>204732869</v>
      </c>
      <c r="L63" s="255">
        <f>SUM(L46:L52,L53:L62)</f>
        <v>1241920</v>
      </c>
    </row>
    <row r="64" spans="1:12" ht="18" customHeight="1">
      <c r="A64" s="22"/>
      <c r="B64" s="22"/>
      <c r="C64" s="22"/>
      <c r="D64" s="22"/>
      <c r="E64" s="23"/>
      <c r="F64" s="23">
        <f>F63-G39</f>
        <v>0</v>
      </c>
      <c r="G64" s="23">
        <f>G63-H39</f>
        <v>0</v>
      </c>
      <c r="H64" s="23">
        <f>H63-I39</f>
        <v>0</v>
      </c>
      <c r="I64" s="23">
        <f>I63-J39</f>
        <v>0</v>
      </c>
      <c r="J64" s="17"/>
      <c r="K64" s="136"/>
      <c r="L64" s="136"/>
    </row>
    <row r="65" spans="1:12" ht="21.75" customHeight="1">
      <c r="A65" s="22"/>
      <c r="B65" s="22"/>
      <c r="C65" s="22"/>
      <c r="D65" s="22"/>
      <c r="E65" s="23"/>
      <c r="F65" s="23"/>
      <c r="G65" s="23"/>
      <c r="H65" s="23"/>
      <c r="I65" s="23"/>
      <c r="J65" s="17"/>
      <c r="K65" s="136"/>
      <c r="L65" s="136"/>
    </row>
    <row r="66" spans="1:12" ht="12.75" customHeight="1">
      <c r="A66" s="22"/>
      <c r="B66" s="22"/>
      <c r="C66" s="22"/>
      <c r="D66" s="22"/>
      <c r="E66" s="23"/>
      <c r="F66" s="23"/>
      <c r="G66" s="23"/>
      <c r="H66" s="23"/>
      <c r="I66" s="23"/>
      <c r="J66" s="17"/>
      <c r="K66" s="136"/>
      <c r="L66" s="136"/>
    </row>
    <row r="67" spans="1:12" ht="18" customHeight="1">
      <c r="A67" s="22"/>
      <c r="B67" s="22"/>
      <c r="C67" s="22"/>
      <c r="D67" s="22"/>
      <c r="E67" s="23"/>
      <c r="F67" s="23"/>
      <c r="G67" s="23"/>
      <c r="H67" s="23"/>
      <c r="I67" s="23"/>
      <c r="J67" s="17"/>
      <c r="K67" s="232"/>
      <c r="L67" s="232"/>
    </row>
    <row r="68" spans="1:11" ht="18.75" customHeight="1">
      <c r="A68" s="548" t="s">
        <v>72</v>
      </c>
      <c r="B68" s="549"/>
      <c r="C68" s="549"/>
      <c r="D68" s="549"/>
      <c r="E68" s="549"/>
      <c r="F68" s="549"/>
      <c r="G68" s="549"/>
      <c r="H68" s="549"/>
      <c r="I68" s="550"/>
      <c r="J68" s="116">
        <f>SUM(J69:J77)</f>
        <v>34911913</v>
      </c>
      <c r="K68" s="1"/>
    </row>
    <row r="69" spans="1:10" ht="17.25" customHeight="1">
      <c r="A69" s="542" t="s">
        <v>114</v>
      </c>
      <c r="B69" s="543"/>
      <c r="C69" s="543"/>
      <c r="D69" s="543"/>
      <c r="E69" s="543"/>
      <c r="F69" s="543"/>
      <c r="G69" s="543"/>
      <c r="H69" s="543"/>
      <c r="I69" s="544"/>
      <c r="J69" s="117">
        <v>26837225</v>
      </c>
    </row>
    <row r="70" spans="1:10" ht="18" customHeight="1">
      <c r="A70" s="533" t="s">
        <v>117</v>
      </c>
      <c r="B70" s="534"/>
      <c r="C70" s="534"/>
      <c r="D70" s="534"/>
      <c r="E70" s="534"/>
      <c r="F70" s="534"/>
      <c r="G70" s="534"/>
      <c r="H70" s="534"/>
      <c r="I70" s="535"/>
      <c r="J70" s="118">
        <v>2716925</v>
      </c>
    </row>
    <row r="71" spans="1:10" ht="18" customHeight="1">
      <c r="A71" s="533" t="s">
        <v>113</v>
      </c>
      <c r="B71" s="534"/>
      <c r="C71" s="534"/>
      <c r="D71" s="534"/>
      <c r="E71" s="534"/>
      <c r="F71" s="534"/>
      <c r="G71" s="534"/>
      <c r="H71" s="534"/>
      <c r="I71" s="535"/>
      <c r="J71" s="118">
        <v>3817000</v>
      </c>
    </row>
    <row r="72" spans="1:10" ht="14.25">
      <c r="A72" s="533" t="s">
        <v>158</v>
      </c>
      <c r="B72" s="534"/>
      <c r="C72" s="534"/>
      <c r="D72" s="534"/>
      <c r="E72" s="534"/>
      <c r="F72" s="534"/>
      <c r="G72" s="534"/>
      <c r="H72" s="534"/>
      <c r="I72" s="535"/>
      <c r="J72" s="118">
        <v>5940</v>
      </c>
    </row>
    <row r="73" spans="1:12" ht="18" customHeight="1">
      <c r="A73" s="533" t="s">
        <v>141</v>
      </c>
      <c r="B73" s="534"/>
      <c r="C73" s="534"/>
      <c r="D73" s="534"/>
      <c r="E73" s="534"/>
      <c r="F73" s="534"/>
      <c r="G73" s="534"/>
      <c r="H73" s="534"/>
      <c r="I73" s="535"/>
      <c r="J73" s="118">
        <v>20000</v>
      </c>
      <c r="L73" s="233"/>
    </row>
    <row r="74" spans="1:12" ht="30" customHeight="1">
      <c r="A74" s="533" t="s">
        <v>159</v>
      </c>
      <c r="B74" s="534"/>
      <c r="C74" s="534"/>
      <c r="D74" s="534"/>
      <c r="E74" s="534"/>
      <c r="F74" s="534"/>
      <c r="G74" s="534"/>
      <c r="H74" s="534"/>
      <c r="I74" s="535"/>
      <c r="J74" s="118">
        <v>39996</v>
      </c>
      <c r="L74" s="233"/>
    </row>
    <row r="75" spans="1:12" ht="18" customHeight="1">
      <c r="A75" s="533" t="s">
        <v>135</v>
      </c>
      <c r="B75" s="534"/>
      <c r="C75" s="534"/>
      <c r="D75" s="534"/>
      <c r="E75" s="534"/>
      <c r="F75" s="534"/>
      <c r="G75" s="534"/>
      <c r="H75" s="534"/>
      <c r="I75" s="535"/>
      <c r="J75" s="118">
        <v>206760</v>
      </c>
      <c r="L75" s="233"/>
    </row>
    <row r="76" spans="1:12" ht="18" customHeight="1">
      <c r="A76" s="533" t="s">
        <v>126</v>
      </c>
      <c r="B76" s="534"/>
      <c r="C76" s="534"/>
      <c r="D76" s="534"/>
      <c r="E76" s="534"/>
      <c r="F76" s="534"/>
      <c r="G76" s="534"/>
      <c r="H76" s="534"/>
      <c r="I76" s="535"/>
      <c r="J76" s="126">
        <v>1161798</v>
      </c>
      <c r="L76" s="233"/>
    </row>
    <row r="77" spans="1:12" ht="18" customHeight="1">
      <c r="A77" s="530" t="s">
        <v>118</v>
      </c>
      <c r="B77" s="531"/>
      <c r="C77" s="531"/>
      <c r="D77" s="531"/>
      <c r="E77" s="531"/>
      <c r="F77" s="531"/>
      <c r="G77" s="531"/>
      <c r="H77" s="531"/>
      <c r="I77" s="532"/>
      <c r="J77" s="119">
        <v>106269</v>
      </c>
      <c r="L77" s="233"/>
    </row>
    <row r="78" spans="1:12" ht="19.5" customHeight="1">
      <c r="A78" s="53" t="s">
        <v>73</v>
      </c>
      <c r="B78" s="54"/>
      <c r="C78" s="54"/>
      <c r="D78" s="54"/>
      <c r="E78" s="54"/>
      <c r="F78" s="54"/>
      <c r="G78" s="54"/>
      <c r="H78" s="54"/>
      <c r="I78" s="55"/>
      <c r="J78" s="116">
        <v>627879</v>
      </c>
      <c r="L78" s="233"/>
    </row>
    <row r="79" spans="1:12" ht="43.5" customHeight="1">
      <c r="A79" s="56">
        <v>950</v>
      </c>
      <c r="B79" s="551" t="s">
        <v>80</v>
      </c>
      <c r="C79" s="554"/>
      <c r="D79" s="554"/>
      <c r="E79" s="554"/>
      <c r="F79" s="554"/>
      <c r="G79" s="554"/>
      <c r="H79" s="554"/>
      <c r="I79" s="555"/>
      <c r="J79" s="120">
        <v>8914676</v>
      </c>
      <c r="L79" s="233"/>
    </row>
    <row r="80" spans="1:12" ht="18.75" customHeight="1">
      <c r="A80" s="56">
        <v>952</v>
      </c>
      <c r="B80" s="551" t="s">
        <v>110</v>
      </c>
      <c r="C80" s="552"/>
      <c r="D80" s="552"/>
      <c r="E80" s="552"/>
      <c r="F80" s="552"/>
      <c r="G80" s="552"/>
      <c r="H80" s="552"/>
      <c r="I80" s="553"/>
      <c r="J80" s="120"/>
      <c r="L80" s="233"/>
    </row>
    <row r="81" spans="1:12" ht="21.75" customHeight="1">
      <c r="A81" s="56">
        <v>952</v>
      </c>
      <c r="B81" s="551" t="s">
        <v>124</v>
      </c>
      <c r="C81" s="552"/>
      <c r="D81" s="552"/>
      <c r="E81" s="552"/>
      <c r="F81" s="552"/>
      <c r="G81" s="552"/>
      <c r="H81" s="552"/>
      <c r="I81" s="553"/>
      <c r="J81" s="120"/>
      <c r="L81" s="233"/>
    </row>
    <row r="82" spans="1:12" ht="13.5" customHeight="1" hidden="1">
      <c r="A82" s="25" t="s">
        <v>5</v>
      </c>
      <c r="B82" s="539" t="s">
        <v>74</v>
      </c>
      <c r="C82" s="540"/>
      <c r="D82" s="540"/>
      <c r="E82" s="540"/>
      <c r="F82" s="540"/>
      <c r="G82" s="540"/>
      <c r="H82" s="540"/>
      <c r="I82" s="541"/>
      <c r="J82" s="174">
        <f>J79</f>
        <v>8914676</v>
      </c>
      <c r="L82" s="233"/>
    </row>
    <row r="83" spans="1:12" ht="10.5" customHeight="1" hidden="1">
      <c r="A83" s="26" t="s">
        <v>75</v>
      </c>
      <c r="B83" s="536" t="s">
        <v>125</v>
      </c>
      <c r="C83" s="537"/>
      <c r="D83" s="537"/>
      <c r="E83" s="537"/>
      <c r="F83" s="537"/>
      <c r="G83" s="537"/>
      <c r="H83" s="537"/>
      <c r="I83" s="538"/>
      <c r="J83" s="121">
        <f>J82+J63</f>
        <v>214889465</v>
      </c>
      <c r="L83" s="233"/>
    </row>
    <row r="84" spans="1:12" ht="20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L84" s="233"/>
    </row>
    <row r="85" spans="1:12" ht="18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L85" s="233"/>
    </row>
    <row r="86" spans="1:12" ht="13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L86" s="233"/>
    </row>
    <row r="87" spans="10:12" ht="15" customHeight="1">
      <c r="J87" s="1"/>
      <c r="L87" s="233"/>
    </row>
    <row r="88" ht="17.25" customHeight="1">
      <c r="L88" s="233"/>
    </row>
    <row r="89" ht="21.75" customHeight="1">
      <c r="L89" s="233"/>
    </row>
    <row r="90" ht="15.75" customHeight="1">
      <c r="L90" s="233"/>
    </row>
    <row r="91" ht="16.5" customHeight="1">
      <c r="L91" s="233"/>
    </row>
    <row r="92" ht="16.5" customHeight="1">
      <c r="L92" s="233"/>
    </row>
    <row r="93" ht="16.5" customHeight="1">
      <c r="L93" s="233"/>
    </row>
    <row r="94" ht="17.25" customHeight="1">
      <c r="L94" s="233"/>
    </row>
    <row r="95" ht="10.5" customHeight="1"/>
    <row r="96" ht="23.25" customHeight="1"/>
    <row r="97" ht="19.5" customHeight="1"/>
    <row r="98" ht="19.5" customHeight="1"/>
    <row r="99" ht="51.75" customHeight="1"/>
    <row r="100" ht="15" customHeight="1"/>
    <row r="101" ht="18" customHeight="1"/>
  </sheetData>
  <sheetProtection/>
  <mergeCells count="78">
    <mergeCell ref="L44:L45"/>
    <mergeCell ref="F43:I43"/>
    <mergeCell ref="F44:G44"/>
    <mergeCell ref="D37:F37"/>
    <mergeCell ref="H44:I44"/>
    <mergeCell ref="A39:F39"/>
    <mergeCell ref="A43:A45"/>
    <mergeCell ref="A41:J41"/>
    <mergeCell ref="E43:E45"/>
    <mergeCell ref="D15:F15"/>
    <mergeCell ref="D16:F16"/>
    <mergeCell ref="D22:F22"/>
    <mergeCell ref="D21:F21"/>
    <mergeCell ref="D20:F20"/>
    <mergeCell ref="K44:K45"/>
    <mergeCell ref="D17:F17"/>
    <mergeCell ref="D18:F18"/>
    <mergeCell ref="D19:F19"/>
    <mergeCell ref="D24:F25"/>
    <mergeCell ref="A24:C24"/>
    <mergeCell ref="B54:D54"/>
    <mergeCell ref="D33:F33"/>
    <mergeCell ref="D38:F38"/>
    <mergeCell ref="B52:D52"/>
    <mergeCell ref="B62:D62"/>
    <mergeCell ref="D34:F34"/>
    <mergeCell ref="D26:F26"/>
    <mergeCell ref="D29:F29"/>
    <mergeCell ref="D36:F36"/>
    <mergeCell ref="B48:D48"/>
    <mergeCell ref="B47:D47"/>
    <mergeCell ref="D31:F31"/>
    <mergeCell ref="D32:F32"/>
    <mergeCell ref="B57:D57"/>
    <mergeCell ref="A7:J7"/>
    <mergeCell ref="A9:C9"/>
    <mergeCell ref="D9:F10"/>
    <mergeCell ref="I9:J9"/>
    <mergeCell ref="G9:H9"/>
    <mergeCell ref="D35:F35"/>
    <mergeCell ref="D14:F14"/>
    <mergeCell ref="D11:F11"/>
    <mergeCell ref="D12:F12"/>
    <mergeCell ref="D13:F13"/>
    <mergeCell ref="B55:D55"/>
    <mergeCell ref="B50:D50"/>
    <mergeCell ref="B61:D61"/>
    <mergeCell ref="B58:D58"/>
    <mergeCell ref="A73:I73"/>
    <mergeCell ref="B51:D51"/>
    <mergeCell ref="B63:D63"/>
    <mergeCell ref="B53:D53"/>
    <mergeCell ref="B59:D59"/>
    <mergeCell ref="B60:D60"/>
    <mergeCell ref="G24:H24"/>
    <mergeCell ref="I24:J24"/>
    <mergeCell ref="D28:F28"/>
    <mergeCell ref="D30:F30"/>
    <mergeCell ref="D27:F27"/>
    <mergeCell ref="B49:D49"/>
    <mergeCell ref="J43:J45"/>
    <mergeCell ref="A68:I68"/>
    <mergeCell ref="B81:I81"/>
    <mergeCell ref="B80:I80"/>
    <mergeCell ref="B79:I79"/>
    <mergeCell ref="A72:I72"/>
    <mergeCell ref="A76:I76"/>
    <mergeCell ref="A74:I74"/>
    <mergeCell ref="A77:I77"/>
    <mergeCell ref="A75:I75"/>
    <mergeCell ref="B46:D46"/>
    <mergeCell ref="B43:D45"/>
    <mergeCell ref="B83:I83"/>
    <mergeCell ref="B82:I82"/>
    <mergeCell ref="A71:I71"/>
    <mergeCell ref="A70:I70"/>
    <mergeCell ref="A69:I69"/>
    <mergeCell ref="B56:D5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karolina.sobolewska</cp:lastModifiedBy>
  <cp:lastPrinted>2018-11-16T09:17:29Z</cp:lastPrinted>
  <dcterms:created xsi:type="dcterms:W3CDTF">2004-08-03T08:26:30Z</dcterms:created>
  <dcterms:modified xsi:type="dcterms:W3CDTF">2019-02-22T11:01:05Z</dcterms:modified>
  <cp:category/>
  <cp:version/>
  <cp:contentType/>
  <cp:contentStatus/>
</cp:coreProperties>
</file>