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Henryka Szulik</author>
  </authors>
  <commentList>
    <comment ref="A65" authorId="0">
      <text>
        <r>
          <rPr>
            <b/>
            <sz val="9"/>
            <rFont val="Tahoma"/>
            <family val="2"/>
          </rPr>
          <t>Henryka Szulik: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<sst xmlns="http://schemas.openxmlformats.org/spreadsheetml/2006/main" count="305" uniqueCount="212">
  <si>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</si>
  <si>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</si>
  <si>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</si>
  <si>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</si>
  <si>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</si>
  <si>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</si>
  <si>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</si>
  <si>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</si>
  <si>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</si>
  <si>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</si>
  <si>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</si>
  <si>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</si>
  <si>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</si>
  <si>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</si>
  <si>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</si>
  <si>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</si>
  <si>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</si>
  <si>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</si>
  <si>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</si>
  <si>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</si>
  <si>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</si>
  <si>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</si>
  <si>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</si>
  <si>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</si>
  <si>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</si>
  <si>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</si>
  <si>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</si>
  <si>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</si>
  <si>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</si>
  <si>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</si>
  <si>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</si>
  <si>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</si>
  <si>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</si>
  <si>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</si>
  <si>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</si>
  <si>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</si>
  <si>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</si>
  <si>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</si>
  <si>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</si>
  <si>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</si>
  <si>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</si>
  <si>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</si>
  <si>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</si>
  <si>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</si>
  <si>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</si>
  <si>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</si>
  <si>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</si>
  <si>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</si>
  <si>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</si>
  <si>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</si>
  <si>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</si>
  <si>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</si>
  <si>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</si>
  <si>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</si>
  <si>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</si>
  <si>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</si>
  <si>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</si>
  <si>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</si>
  <si>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</si>
  <si>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</si>
  <si>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</si>
  <si>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</si>
  <si>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</si>
  <si>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</si>
  <si>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</si>
  <si>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</si>
  <si>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</si>
  <si>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</si>
  <si>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</si>
  <si>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</si>
  <si>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</si>
  <si>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</si>
  <si>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</si>
  <si>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</si>
  <si>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</si>
  <si>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</si>
  <si>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</si>
  <si>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</si>
  <si>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</si>
  <si>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</si>
  <si>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</si>
  <si>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</si>
  <si>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</si>
  <si>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</si>
  <si>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</si>
  <si>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</si>
  <si>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</si>
  <si>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</si>
  <si>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</si>
  <si>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</si>
  <si>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</si>
  <si>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</si>
  <si>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</si>
  <si>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</si>
  <si>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</si>
  <si>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</si>
  <si>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</si>
  <si>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</si>
  <si>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</si>
  <si>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</si>
  <si>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</si>
  <si>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</si>
  <si>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</si>
  <si>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</si>
  <si>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</si>
  <si>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</si>
  <si>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</si>
  <si>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</si>
  <si>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</si>
  <si>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</si>
  <si>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</si>
  <si>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</si>
  <si>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</si>
  <si>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</si>
  <si>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</si>
  <si>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</si>
  <si>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</si>
  <si>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</si>
  <si>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</si>
  <si>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</si>
  <si>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</si>
  <si>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</si>
  <si>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</si>
  <si>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</si>
  <si>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</si>
  <si>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</si>
  <si>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</si>
  <si>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</si>
  <si>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</si>
  <si>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</si>
  <si>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</si>
  <si>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</si>
  <si>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</si>
  <si>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 xml:space="preserve">Szkoły podstawowe </t>
  </si>
  <si>
    <t>KULTURA FIZYCZNA</t>
  </si>
  <si>
    <t>Zadania w zakresie kultury fizycznej i sportu</t>
  </si>
  <si>
    <t>Dokonuje się zmian w planie DOCHODÓW budżetu gminy na 2014 rok</t>
  </si>
  <si>
    <t>Zakup usług remontowych</t>
  </si>
  <si>
    <t>Nadwyżkę budżetową planuje się w kwocie 10.908.980,-zł i przeznacza się na rozchody:</t>
  </si>
  <si>
    <t xml:space="preserve">1. Spłata rat pożyczek w wysokości 4.258.980,-zł </t>
  </si>
  <si>
    <t>Wolne środki planuje się w kwocie 747.473,-zł i przeznacza się na spłatę pożyczek w wysokości 747.473,-zł</t>
  </si>
  <si>
    <t>TRANSPORT I ŁĄCZNOŚĆ</t>
  </si>
  <si>
    <t xml:space="preserve">GOSPODARA KOMUNALNA I OCHRONA ŚRODOWISKA </t>
  </si>
  <si>
    <t>Gimnazja</t>
  </si>
  <si>
    <t>Gospodarka ściekowa i ochrona wód</t>
  </si>
  <si>
    <t>Zakup usług pozostałych</t>
  </si>
  <si>
    <t>POMOC SPOŁECZNA</t>
  </si>
  <si>
    <t>Zakup materiałów i wyposażenia</t>
  </si>
  <si>
    <t>Bieżące</t>
  </si>
  <si>
    <t>Majątkowe</t>
  </si>
  <si>
    <t xml:space="preserve">Wynagrodzenia bezosobowe </t>
  </si>
  <si>
    <t xml:space="preserve">ROLNICTWO I ŁOWIECTWO </t>
  </si>
  <si>
    <t>Wydatki inwestycyjne jednostek budżetowych (WPF)</t>
  </si>
  <si>
    <t>Drogi publiczne gminne</t>
  </si>
  <si>
    <t>Kary i odszkodowania wypłacane na rzecz osób fizycznych</t>
  </si>
  <si>
    <t>DOCHODY OD OSÓB PRAWNYCH,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</si>
  <si>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</si>
  <si>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>0500</t>
  </si>
  <si>
    <t xml:space="preserve">Podatek od czynności cywilnoprawnych </t>
  </si>
  <si>
    <t>Dotacje celowe otrzymane z budżetu państwa na realizację zadań bieżących z zakresu administracji rządowej oraz innych zadań zleconych gminie ustawami</t>
  </si>
  <si>
    <t>Zakup pomocy naukowych, dydaktycznych i książek</t>
  </si>
  <si>
    <t>Oświetlenie ulic, placów i dróg</t>
  </si>
  <si>
    <t>Przedszkola</t>
  </si>
  <si>
    <t xml:space="preserve">Ośrodki pomocy społecznej </t>
  </si>
  <si>
    <t>Wydatki majątkowe</t>
  </si>
  <si>
    <t>ADMINISTRACJA PUBLICZNA</t>
  </si>
  <si>
    <t>Urzędy wojewódzkie</t>
  </si>
  <si>
    <t xml:space="preserve">do Uchwały Nr </t>
  </si>
  <si>
    <t>z  dnia</t>
  </si>
  <si>
    <t>Wpływy z podatku rolnego, podatku leśnego, podatku od czynności cywilnoprawnych , podatków i opłat lokalnych od osób prawnych i innych jednostek organizacyjnych</t>
  </si>
  <si>
    <t>0360</t>
  </si>
  <si>
    <t>Podatek od spadków i darowizn</t>
  </si>
  <si>
    <t>Szkoły podstawowe</t>
  </si>
  <si>
    <t>0580</t>
  </si>
  <si>
    <t>Grzywny i inne kary pieniężne od osób prawnych i innych jednostek organizacyjnych</t>
  </si>
  <si>
    <t>0920</t>
  </si>
  <si>
    <t xml:space="preserve">Pozostałe odsetki </t>
  </si>
  <si>
    <t>Świadczenia rodzinne,zaliczka z funduszu alimentacyjnego oraz składki na ubezpieczenia emerytalne  i rentowe z ubezpieczenia społecznego</t>
  </si>
  <si>
    <t>0970</t>
  </si>
  <si>
    <t>Wpływy z różnych dochodów</t>
  </si>
  <si>
    <t xml:space="preserve">Usługi opiekuńcze i specjalistyczne usługi opiekuńcze </t>
  </si>
  <si>
    <t>0830</t>
  </si>
  <si>
    <t xml:space="preserve">Wpływy z usług </t>
  </si>
  <si>
    <t>do Uchwały Nr</t>
  </si>
  <si>
    <t xml:space="preserve">z dnia 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</si>
  <si>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</si>
  <si>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</si>
  <si>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</si>
  <si>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Drogi publiczne powiatowe</t>
  </si>
  <si>
    <t xml:space="preserve">Dowożenie uczniów do szkół </t>
  </si>
  <si>
    <t xml:space="preserve">Zakup usług pozostałych - dowóz uczniów do szkół 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</si>
  <si>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</si>
  <si>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</si>
  <si>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POZOSTAŁE ZADANIA W ZAKRESIE POLITYKI SPOŁECZNEJ</t>
  </si>
  <si>
    <t>Pozostała działalność  "Kapitał na przyszłość"</t>
  </si>
  <si>
    <t>Opłaty za administrowanie i czynsz za budynki, lokale i pomieszczenia garażowe</t>
  </si>
  <si>
    <t>Dochody 29.07.2014r.</t>
  </si>
  <si>
    <t>Wydatki  29.07.2014r.</t>
  </si>
  <si>
    <t>Plan na dzień  29.07.2014r.</t>
  </si>
  <si>
    <t>Dotacja celowa na pomoc finansową udzielaną między j.s.t. na dofinansowanie własnych zadań bieżących - dla Powiatu Piaseczyńskiego</t>
  </si>
  <si>
    <t>Zakup usług pozostałych - czyszczenie rowów</t>
  </si>
  <si>
    <t>Wydatki inwestycyjne jednostek budżetowych</t>
  </si>
  <si>
    <t>Urzędy gmin</t>
  </si>
  <si>
    <t xml:space="preserve">Wynagrodzenia osobowe pracowników </t>
  </si>
  <si>
    <t xml:space="preserve">Wynagrodzenia agencyjno-prowizyjne  </t>
  </si>
  <si>
    <t xml:space="preserve">Składki na ubezpieczenia społeczne </t>
  </si>
  <si>
    <t xml:space="preserve">Składki na Fundusz Pracy </t>
  </si>
  <si>
    <t xml:space="preserve">Wydatki inwestycyjne jednostek budżetowych </t>
  </si>
  <si>
    <t>Wynagrodzenia osobowe pracowników- zad. zlecone</t>
  </si>
  <si>
    <t>Lokalny transport zbiorowy</t>
  </si>
  <si>
    <t>Wspieranie rodziny</t>
  </si>
  <si>
    <t>Wpłaty gmin i powiatów na rzecz jst oraz związków gmin na dofinansowanie zadań bieżących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</si>
</sst>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3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center" wrapText="1"/>
    </xf>
    <xf numFmtId="0" fontId="33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12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5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5" fillId="36" borderId="16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7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4" fillId="41" borderId="18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3" fontId="12" fillId="38" borderId="13" xfId="0" applyNumberFormat="1" applyFont="1" applyFill="1" applyBorder="1" applyAlignment="1">
      <alignment horizontal="right" vertical="center"/>
    </xf>
    <xf numFmtId="0" fontId="12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right" vertical="center"/>
    </xf>
    <xf numFmtId="3" fontId="34" fillId="42" borderId="13" xfId="0" applyNumberFormat="1" applyFont="1" applyFill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4" fillId="42" borderId="15" xfId="0" applyNumberFormat="1" applyFont="1" applyFill="1" applyBorder="1" applyAlignment="1">
      <alignment horizontal="right" vertical="center"/>
    </xf>
    <xf numFmtId="3" fontId="34" fillId="42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42" borderId="10" xfId="0" applyNumberFormat="1" applyFont="1" applyFill="1" applyBorder="1" applyAlignment="1">
      <alignment horizontal="right" vertical="center" wrapText="1"/>
    </xf>
    <xf numFmtId="0" fontId="34" fillId="42" borderId="10" xfId="0" applyFont="1" applyFill="1" applyBorder="1" applyAlignment="1">
      <alignment horizontal="right" vertical="center" wrapText="1"/>
    </xf>
    <xf numFmtId="3" fontId="34" fillId="33" borderId="15" xfId="0" applyNumberFormat="1" applyFont="1" applyFill="1" applyBorder="1" applyAlignment="1">
      <alignment horizontal="right" vertical="center" wrapText="1"/>
    </xf>
    <xf numFmtId="0" fontId="34" fillId="42" borderId="17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2" borderId="25" xfId="0" applyFont="1" applyFill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8" fillId="42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3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 wrapText="1"/>
    </xf>
    <xf numFmtId="0" fontId="8" fillId="43" borderId="29" xfId="0" applyFont="1" applyFill="1" applyBorder="1" applyAlignment="1">
      <alignment horizontal="center" vertical="center" wrapText="1"/>
    </xf>
    <xf numFmtId="0" fontId="8" fillId="43" borderId="30" xfId="0" applyFont="1" applyFill="1" applyBorder="1" applyAlignment="1">
      <alignment horizontal="center" vertical="center" wrapText="1"/>
    </xf>
    <xf numFmtId="0" fontId="8" fillId="43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4" fillId="0" borderId="27" xfId="0" applyFont="1" applyBorder="1" applyAlignment="1">
      <alignment horizontal="right" vertical="center"/>
    </xf>
    <xf numFmtId="3" fontId="34" fillId="0" borderId="25" xfId="0" applyNumberFormat="1" applyFont="1" applyBorder="1" applyAlignment="1">
      <alignment horizontal="right" vertical="center"/>
    </xf>
    <xf numFmtId="0" fontId="34" fillId="0" borderId="25" xfId="0" applyFont="1" applyBorder="1" applyAlignment="1">
      <alignment horizontal="right" vertical="center"/>
    </xf>
    <xf numFmtId="3" fontId="34" fillId="0" borderId="26" xfId="0" applyNumberFormat="1" applyFont="1" applyBorder="1" applyAlignment="1">
      <alignment horizontal="left"/>
    </xf>
    <xf numFmtId="3" fontId="34" fillId="0" borderId="14" xfId="0" applyNumberFormat="1" applyFont="1" applyBorder="1" applyAlignment="1">
      <alignment horizontal="right" vertical="center"/>
    </xf>
    <xf numFmtId="3" fontId="34" fillId="42" borderId="14" xfId="0" applyNumberFormat="1" applyFont="1" applyFill="1" applyBorder="1" applyAlignment="1">
      <alignment horizontal="right" vertical="center"/>
    </xf>
    <xf numFmtId="0" fontId="34" fillId="0" borderId="32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3" fontId="34" fillId="0" borderId="34" xfId="0" applyNumberFormat="1" applyFont="1" applyBorder="1" applyAlignment="1">
      <alignment horizontal="left"/>
    </xf>
    <xf numFmtId="3" fontId="34" fillId="0" borderId="33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/>
    </xf>
    <xf numFmtId="3" fontId="34" fillId="0" borderId="34" xfId="0" applyNumberFormat="1" applyFont="1" applyBorder="1" applyAlignment="1">
      <alignment horizontal="left" vertical="center"/>
    </xf>
    <xf numFmtId="3" fontId="34" fillId="0" borderId="3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 wrapText="1"/>
    </xf>
    <xf numFmtId="3" fontId="34" fillId="42" borderId="14" xfId="0" applyNumberFormat="1" applyFont="1" applyFill="1" applyBorder="1" applyAlignment="1">
      <alignment horizontal="righ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3" fontId="34" fillId="0" borderId="33" xfId="0" applyNumberFormat="1" applyFont="1" applyBorder="1" applyAlignment="1">
      <alignment horizontal="left" vertical="center" wrapText="1"/>
    </xf>
    <xf numFmtId="3" fontId="34" fillId="0" borderId="34" xfId="0" applyNumberFormat="1" applyFont="1" applyBorder="1" applyAlignment="1">
      <alignment vertical="center"/>
    </xf>
    <xf numFmtId="3" fontId="34" fillId="0" borderId="32" xfId="0" applyNumberFormat="1" applyFont="1" applyBorder="1" applyAlignment="1">
      <alignment horizontal="right" vertical="center" wrapText="1"/>
    </xf>
    <xf numFmtId="3" fontId="34" fillId="0" borderId="33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/>
    </xf>
    <xf numFmtId="3" fontId="34" fillId="0" borderId="35" xfId="0" applyNumberFormat="1" applyFont="1" applyBorder="1" applyAlignment="1">
      <alignment horizontal="right" vertical="center"/>
    </xf>
    <xf numFmtId="0" fontId="34" fillId="0" borderId="35" xfId="0" applyFont="1" applyBorder="1" applyAlignment="1">
      <alignment horizontal="right" vertical="center"/>
    </xf>
    <xf numFmtId="3" fontId="34" fillId="0" borderId="36" xfId="0" applyNumberFormat="1" applyFont="1" applyBorder="1" applyAlignment="1">
      <alignment vertical="center"/>
    </xf>
    <xf numFmtId="3" fontId="34" fillId="42" borderId="23" xfId="0" applyNumberFormat="1" applyFont="1" applyFill="1" applyBorder="1" applyAlignment="1">
      <alignment horizontal="right" vertical="center"/>
    </xf>
    <xf numFmtId="0" fontId="12" fillId="40" borderId="15" xfId="0" applyFont="1" applyFill="1" applyBorder="1" applyAlignment="1" quotePrefix="1">
      <alignment horizontal="center" vertical="center"/>
    </xf>
    <xf numFmtId="0" fontId="12" fillId="40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12" fillId="40" borderId="13" xfId="0" applyFont="1" applyFill="1" applyBorder="1" applyAlignment="1" quotePrefix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8" fillId="41" borderId="3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4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9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3" fillId="44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1" borderId="23" xfId="0" applyFont="1" applyFill="1" applyBorder="1" applyAlignment="1" quotePrefix="1">
      <alignment horizontal="center" vertical="center"/>
    </xf>
    <xf numFmtId="3" fontId="34" fillId="41" borderId="23" xfId="0" applyNumberFormat="1" applyFont="1" applyFill="1" applyBorder="1" applyAlignment="1">
      <alignment horizontal="right" vertical="center" wrapText="1"/>
    </xf>
    <xf numFmtId="3" fontId="34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2" fillId="16" borderId="13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12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 wrapText="1"/>
    </xf>
    <xf numFmtId="0" fontId="34" fillId="46" borderId="13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171" fontId="39" fillId="46" borderId="13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 quotePrefix="1">
      <alignment horizontal="center" vertical="center"/>
    </xf>
    <xf numFmtId="0" fontId="12" fillId="46" borderId="10" xfId="0" applyFont="1" applyFill="1" applyBorder="1" applyAlignment="1" quotePrefix="1">
      <alignment horizontal="center" vertical="center"/>
    </xf>
    <xf numFmtId="3" fontId="39" fillId="46" borderId="10" xfId="0" applyNumberFormat="1" applyFont="1" applyFill="1" applyBorder="1" applyAlignment="1">
      <alignment horizontal="right" vertical="center" wrapText="1"/>
    </xf>
    <xf numFmtId="3" fontId="39" fillId="46" borderId="10" xfId="0" applyNumberFormat="1" applyFont="1" applyFill="1" applyBorder="1" applyAlignment="1">
      <alignment horizontal="center" vertical="center" wrapText="1"/>
    </xf>
    <xf numFmtId="3" fontId="12" fillId="16" borderId="13" xfId="0" applyNumberFormat="1" applyFont="1" applyFill="1" applyBorder="1" applyAlignment="1">
      <alignment horizontal="right" vertical="center" wrapText="1"/>
    </xf>
    <xf numFmtId="171" fontId="12" fillId="45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0" fontId="12" fillId="47" borderId="16" xfId="0" applyFont="1" applyFill="1" applyBorder="1" applyAlignment="1">
      <alignment horizontal="center" vertical="center"/>
    </xf>
    <xf numFmtId="0" fontId="12" fillId="47" borderId="13" xfId="0" applyFont="1" applyFill="1" applyBorder="1" applyAlignment="1" quotePrefix="1">
      <alignment horizontal="center" vertical="center"/>
    </xf>
    <xf numFmtId="0" fontId="12" fillId="47" borderId="13" xfId="0" applyFont="1" applyFill="1" applyBorder="1" applyAlignment="1">
      <alignment horizontal="center" vertical="center"/>
    </xf>
    <xf numFmtId="3" fontId="6" fillId="47" borderId="13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12" fillId="48" borderId="28" xfId="0" applyFont="1" applyFill="1" applyBorder="1" applyAlignment="1">
      <alignment horizontal="center" vertical="center"/>
    </xf>
    <xf numFmtId="0" fontId="12" fillId="48" borderId="10" xfId="0" applyFont="1" applyFill="1" applyBorder="1" applyAlignment="1" quotePrefix="1">
      <alignment horizontal="center" vertical="center"/>
    </xf>
    <xf numFmtId="0" fontId="12" fillId="48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48" borderId="10" xfId="0" applyNumberFormat="1" applyFont="1" applyFill="1" applyBorder="1" applyAlignment="1">
      <alignment horizontal="right" vertical="center"/>
    </xf>
    <xf numFmtId="0" fontId="8" fillId="41" borderId="18" xfId="0" applyFont="1" applyFill="1" applyBorder="1" applyAlignment="1" quotePrefix="1">
      <alignment horizontal="center" vertical="center"/>
    </xf>
    <xf numFmtId="0" fontId="8" fillId="46" borderId="13" xfId="0" applyFont="1" applyFill="1" applyBorder="1" applyAlignment="1" quotePrefix="1">
      <alignment horizontal="center" vertical="center"/>
    </xf>
    <xf numFmtId="3" fontId="34" fillId="46" borderId="13" xfId="0" applyNumberFormat="1" applyFont="1" applyFill="1" applyBorder="1" applyAlignment="1">
      <alignment horizontal="right" vertical="center" wrapText="1"/>
    </xf>
    <xf numFmtId="3" fontId="34" fillId="4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5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39" fillId="49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39" fillId="46" borderId="13" xfId="0" applyNumberFormat="1" applyFont="1" applyFill="1" applyBorder="1" applyAlignment="1">
      <alignment horizontal="center" vertical="center" wrapText="1"/>
    </xf>
    <xf numFmtId="0" fontId="39" fillId="46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quotePrefix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" fontId="12" fillId="45" borderId="13" xfId="0" applyNumberFormat="1" applyFont="1" applyFill="1" applyBorder="1" applyAlignment="1">
      <alignment horizontal="center" vertical="center" wrapText="1"/>
    </xf>
    <xf numFmtId="3" fontId="12" fillId="1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38" fillId="42" borderId="39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/>
    </xf>
    <xf numFmtId="0" fontId="34" fillId="0" borderId="14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37" fillId="49" borderId="13" xfId="0" applyNumberFormat="1" applyFont="1" applyFill="1" applyBorder="1" applyAlignment="1">
      <alignment horizontal="right" vertical="center"/>
    </xf>
    <xf numFmtId="3" fontId="37" fillId="49" borderId="40" xfId="0" applyNumberFormat="1" applyFont="1" applyFill="1" applyBorder="1" applyAlignment="1">
      <alignment horizontal="right" vertical="center"/>
    </xf>
    <xf numFmtId="3" fontId="37" fillId="49" borderId="41" xfId="0" applyNumberFormat="1" applyFont="1" applyFill="1" applyBorder="1" applyAlignment="1">
      <alignment horizontal="right" vertical="center"/>
    </xf>
    <xf numFmtId="3" fontId="37" fillId="49" borderId="42" xfId="0" applyNumberFormat="1" applyFont="1" applyFill="1" applyBorder="1" applyAlignment="1">
      <alignment horizontal="right" vertical="center"/>
    </xf>
    <xf numFmtId="3" fontId="37" fillId="49" borderId="13" xfId="0" applyNumberFormat="1" applyFont="1" applyFill="1" applyBorder="1" applyAlignment="1">
      <alignment vertical="center"/>
    </xf>
    <xf numFmtId="3" fontId="34" fillId="0" borderId="14" xfId="0" applyNumberFormat="1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4" fillId="42" borderId="22" xfId="0" applyNumberFormat="1" applyFont="1" applyFill="1" applyBorder="1" applyAlignment="1">
      <alignment horizontal="right" vertical="center"/>
    </xf>
    <xf numFmtId="3" fontId="34" fillId="0" borderId="22" xfId="0" applyNumberFormat="1" applyFont="1" applyBorder="1" applyAlignment="1">
      <alignment horizontal="right" vertical="center"/>
    </xf>
    <xf numFmtId="3" fontId="34" fillId="0" borderId="44" xfId="0" applyNumberFormat="1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 quotePrefix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3" fillId="45" borderId="13" xfId="0" applyFont="1" applyFill="1" applyBorder="1" applyAlignment="1" quotePrefix="1">
      <alignment horizontal="center" vertical="center"/>
    </xf>
    <xf numFmtId="3" fontId="6" fillId="45" borderId="13" xfId="0" applyNumberFormat="1" applyFont="1" applyFill="1" applyBorder="1" applyAlignment="1">
      <alignment horizontal="right" vertical="center" wrapText="1"/>
    </xf>
    <xf numFmtId="3" fontId="3" fillId="45" borderId="13" xfId="0" applyNumberFormat="1" applyFont="1" applyFill="1" applyBorder="1" applyAlignment="1">
      <alignment horizontal="right" vertical="center" wrapText="1"/>
    </xf>
    <xf numFmtId="3" fontId="3" fillId="45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8" fillId="41" borderId="10" xfId="0" applyFont="1" applyFill="1" applyBorder="1" applyAlignment="1" quotePrefix="1">
      <alignment horizontal="center" vertical="center"/>
    </xf>
    <xf numFmtId="3" fontId="34" fillId="41" borderId="10" xfId="0" applyNumberFormat="1" applyFont="1" applyFill="1" applyBorder="1" applyAlignment="1">
      <alignment horizontal="right" vertical="center" wrapText="1"/>
    </xf>
    <xf numFmtId="3" fontId="34" fillId="41" borderId="10" xfId="0" applyNumberFormat="1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/>
    </xf>
    <xf numFmtId="0" fontId="12" fillId="34" borderId="45" xfId="0" applyFont="1" applyFill="1" applyBorder="1" applyAlignment="1" quotePrefix="1">
      <alignment horizontal="center" vertical="center"/>
    </xf>
    <xf numFmtId="3" fontId="6" fillId="34" borderId="45" xfId="0" applyNumberFormat="1" applyFont="1" applyFill="1" applyBorder="1" applyAlignment="1">
      <alignment horizontal="right" vertical="center"/>
    </xf>
    <xf numFmtId="0" fontId="8" fillId="0" borderId="31" xfId="0" applyFont="1" applyBorder="1" applyAlignment="1" quotePrefix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4" fillId="41" borderId="13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 quotePrefix="1">
      <alignment horizontal="center" vertical="center"/>
    </xf>
    <xf numFmtId="3" fontId="34" fillId="41" borderId="13" xfId="0" applyNumberFormat="1" applyFont="1" applyFill="1" applyBorder="1" applyAlignment="1">
      <alignment horizontal="right" vertical="center" wrapText="1"/>
    </xf>
    <xf numFmtId="3" fontId="34" fillId="41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8" fillId="0" borderId="3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12" fillId="34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2" fillId="50" borderId="49" xfId="0" applyFont="1" applyFill="1" applyBorder="1" applyAlignment="1">
      <alignment vertical="center" wrapText="1"/>
    </xf>
    <xf numFmtId="0" fontId="2" fillId="51" borderId="50" xfId="0" applyFont="1" applyFill="1" applyBorder="1" applyAlignment="1">
      <alignment vertical="center" wrapText="1"/>
    </xf>
    <xf numFmtId="0" fontId="2" fillId="51" borderId="51" xfId="0" applyFont="1" applyFill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4" fillId="42" borderId="16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2" fillId="47" borderId="16" xfId="0" applyFont="1" applyFill="1" applyBorder="1" applyAlignment="1">
      <alignment horizontal="left" vertical="center" wrapText="1"/>
    </xf>
    <xf numFmtId="0" fontId="12" fillId="47" borderId="19" xfId="0" applyFont="1" applyFill="1" applyBorder="1" applyAlignment="1">
      <alignment horizontal="left" vertical="center" wrapText="1"/>
    </xf>
    <xf numFmtId="0" fontId="12" fillId="47" borderId="2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8" fillId="41" borderId="14" xfId="0" applyFont="1" applyFill="1" applyBorder="1" applyAlignment="1">
      <alignment vertical="center" wrapText="1"/>
    </xf>
    <xf numFmtId="0" fontId="0" fillId="41" borderId="14" xfId="0" applyFill="1" applyBorder="1" applyAlignment="1">
      <alignment vertical="center" wrapText="1"/>
    </xf>
    <xf numFmtId="0" fontId="34" fillId="42" borderId="15" xfId="0" applyFont="1" applyFill="1" applyBorder="1" applyAlignment="1">
      <alignment horizontal="center" vertical="center" wrapText="1"/>
    </xf>
    <xf numFmtId="0" fontId="34" fillId="42" borderId="18" xfId="0" applyFont="1" applyFill="1" applyBorder="1" applyAlignment="1">
      <alignment horizontal="center" vertical="center" wrapText="1"/>
    </xf>
    <xf numFmtId="0" fontId="34" fillId="42" borderId="17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8" fillId="42" borderId="54" xfId="0" applyFont="1" applyFill="1" applyBorder="1" applyAlignment="1">
      <alignment horizontal="center" vertical="center" wrapText="1"/>
    </xf>
    <xf numFmtId="0" fontId="38" fillId="42" borderId="55" xfId="0" applyFont="1" applyFill="1" applyBorder="1" applyAlignment="1">
      <alignment horizontal="center" vertical="center" wrapText="1"/>
    </xf>
    <xf numFmtId="0" fontId="38" fillId="42" borderId="56" xfId="0" applyFont="1" applyFill="1" applyBorder="1" applyAlignment="1">
      <alignment horizontal="center" vertical="center" wrapText="1"/>
    </xf>
    <xf numFmtId="0" fontId="38" fillId="42" borderId="57" xfId="0" applyFont="1" applyFill="1" applyBorder="1" applyAlignment="1">
      <alignment horizontal="center" vertical="center" wrapText="1"/>
    </xf>
    <xf numFmtId="0" fontId="8" fillId="41" borderId="30" xfId="0" applyFont="1" applyFill="1" applyBorder="1" applyAlignment="1">
      <alignment vertical="center" wrapText="1"/>
    </xf>
    <xf numFmtId="0" fontId="0" fillId="41" borderId="58" xfId="0" applyFill="1" applyBorder="1" applyAlignment="1">
      <alignment vertical="center" wrapText="1"/>
    </xf>
    <xf numFmtId="0" fontId="0" fillId="41" borderId="59" xfId="0" applyFill="1" applyBorder="1" applyAlignment="1">
      <alignment vertical="center" wrapText="1"/>
    </xf>
    <xf numFmtId="0" fontId="12" fillId="50" borderId="16" xfId="0" applyFont="1" applyFill="1" applyBorder="1" applyAlignment="1">
      <alignment vertical="center" wrapText="1"/>
    </xf>
    <xf numFmtId="0" fontId="12" fillId="50" borderId="19" xfId="0" applyFont="1" applyFill="1" applyBorder="1" applyAlignment="1">
      <alignment vertical="center" wrapText="1"/>
    </xf>
    <xf numFmtId="0" fontId="12" fillId="50" borderId="20" xfId="0" applyFont="1" applyFill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8" fillId="41" borderId="29" xfId="0" applyFont="1" applyFill="1" applyBorder="1" applyAlignment="1">
      <alignment vertical="center" wrapText="1"/>
    </xf>
    <xf numFmtId="0" fontId="0" fillId="41" borderId="38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40" borderId="16" xfId="0" applyFont="1" applyFill="1" applyBorder="1" applyAlignment="1">
      <alignment horizontal="left" vertical="center"/>
    </xf>
    <xf numFmtId="0" fontId="12" fillId="40" borderId="19" xfId="0" applyFont="1" applyFill="1" applyBorder="1" applyAlignment="1">
      <alignment horizontal="left" vertical="center"/>
    </xf>
    <xf numFmtId="0" fontId="12" fillId="40" borderId="20" xfId="0" applyFont="1" applyFill="1" applyBorder="1" applyAlignment="1">
      <alignment horizontal="left" vertical="center"/>
    </xf>
    <xf numFmtId="0" fontId="34" fillId="42" borderId="28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0" fontId="8" fillId="43" borderId="43" xfId="0" applyFont="1" applyFill="1" applyBorder="1" applyAlignment="1">
      <alignment horizontal="left" vertical="top" wrapText="1"/>
    </xf>
    <xf numFmtId="0" fontId="8" fillId="43" borderId="60" xfId="0" applyFont="1" applyFill="1" applyBorder="1" applyAlignment="1">
      <alignment horizontal="left" vertical="top" wrapText="1"/>
    </xf>
    <xf numFmtId="0" fontId="8" fillId="43" borderId="3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2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51" borderId="19" xfId="0" applyFont="1" applyFill="1" applyBorder="1" applyAlignment="1">
      <alignment vertical="center" wrapText="1"/>
    </xf>
    <xf numFmtId="0" fontId="2" fillId="51" borderId="20" xfId="0" applyFont="1" applyFill="1" applyBorder="1" applyAlignment="1">
      <alignment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left" vertical="center" wrapText="1"/>
    </xf>
    <xf numFmtId="0" fontId="12" fillId="34" borderId="66" xfId="0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19" xfId="0" applyFont="1" applyFill="1" applyBorder="1" applyAlignment="1">
      <alignment horizontal="left" vertical="center" wrapText="1"/>
    </xf>
    <xf numFmtId="0" fontId="12" fillId="35" borderId="20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42" borderId="29" xfId="0" applyFont="1" applyFill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52" xfId="0" applyFont="1" applyFill="1" applyBorder="1" applyAlignment="1">
      <alignment horizontal="left" vertical="top"/>
    </xf>
    <xf numFmtId="0" fontId="8" fillId="43" borderId="53" xfId="0" applyFont="1" applyFill="1" applyBorder="1" applyAlignment="1">
      <alignment horizontal="left" vertical="top"/>
    </xf>
    <xf numFmtId="0" fontId="3" fillId="0" borderId="37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12" fillId="38" borderId="16" xfId="0" applyFont="1" applyFill="1" applyBorder="1" applyAlignment="1">
      <alignment horizontal="left" vertical="center"/>
    </xf>
    <xf numFmtId="0" fontId="12" fillId="38" borderId="19" xfId="0" applyFont="1" applyFill="1" applyBorder="1" applyAlignment="1">
      <alignment horizontal="left" vertical="center"/>
    </xf>
    <xf numFmtId="0" fontId="12" fillId="38" borderId="20" xfId="0" applyFont="1" applyFill="1" applyBorder="1" applyAlignment="1">
      <alignment horizontal="left" vertical="center"/>
    </xf>
    <xf numFmtId="3" fontId="6" fillId="0" borderId="37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8" fillId="33" borderId="38" xfId="0" applyFont="1" applyFill="1" applyBorder="1" applyAlignment="1" quotePrefix="1">
      <alignment horizontal="left" vertical="top" indent="1"/>
    </xf>
    <xf numFmtId="0" fontId="3" fillId="0" borderId="0" xfId="0" applyFont="1" applyAlignment="1">
      <alignment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42" borderId="31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60" xfId="0" applyFont="1" applyFill="1" applyBorder="1" applyAlignment="1">
      <alignment horizontal="left" vertical="center" wrapText="1"/>
    </xf>
    <xf numFmtId="0" fontId="8" fillId="43" borderId="3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29" xfId="0" applyFont="1" applyFill="1" applyBorder="1" applyAlignment="1">
      <alignment vertical="center" wrapText="1"/>
    </xf>
    <xf numFmtId="0" fontId="8" fillId="42" borderId="3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2" borderId="29" xfId="0" applyFont="1" applyFill="1" applyBorder="1" applyAlignment="1">
      <alignment horizontal="left" vertical="center"/>
    </xf>
    <xf numFmtId="0" fontId="8" fillId="42" borderId="3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4" fillId="42" borderId="37" xfId="0" applyFont="1" applyFill="1" applyBorder="1" applyAlignment="1">
      <alignment horizontal="center" vertical="center"/>
    </xf>
    <xf numFmtId="0" fontId="34" fillId="42" borderId="61" xfId="0" applyFont="1" applyFill="1" applyBorder="1" applyAlignment="1">
      <alignment horizontal="center" vertical="center"/>
    </xf>
    <xf numFmtId="0" fontId="34" fillId="42" borderId="62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42" borderId="67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34" fillId="42" borderId="63" xfId="0" applyFont="1" applyFill="1" applyBorder="1" applyAlignment="1">
      <alignment horizontal="center" vertical="center"/>
    </xf>
    <xf numFmtId="0" fontId="34" fillId="43" borderId="37" xfId="0" applyFont="1" applyFill="1" applyBorder="1" applyAlignment="1">
      <alignment horizontal="center" vertical="center" wrapText="1"/>
    </xf>
    <xf numFmtId="0" fontId="34" fillId="43" borderId="62" xfId="0" applyFont="1" applyFill="1" applyBorder="1" applyAlignment="1">
      <alignment horizontal="center" vertical="center" wrapText="1"/>
    </xf>
    <xf numFmtId="0" fontId="34" fillId="43" borderId="64" xfId="0" applyFont="1" applyFill="1" applyBorder="1" applyAlignment="1">
      <alignment horizontal="center" vertical="center" wrapText="1"/>
    </xf>
    <xf numFmtId="0" fontId="34" fillId="43" borderId="66" xfId="0" applyFont="1" applyFill="1" applyBorder="1" applyAlignment="1">
      <alignment horizontal="center" vertical="center" wrapText="1"/>
    </xf>
    <xf numFmtId="0" fontId="34" fillId="4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42" borderId="68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4" fillId="42" borderId="13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41" borderId="23" xfId="0" applyFont="1" applyFill="1" applyBorder="1" applyAlignment="1">
      <alignment vertical="center" wrapText="1"/>
    </xf>
    <xf numFmtId="0" fontId="0" fillId="41" borderId="23" xfId="0" applyFill="1" applyBorder="1" applyAlignment="1">
      <alignment vertical="center" wrapText="1"/>
    </xf>
    <xf numFmtId="0" fontId="12" fillId="52" borderId="73" xfId="0" applyFont="1" applyFill="1" applyBorder="1" applyAlignment="1">
      <alignment horizontal="left" vertical="center" wrapText="1"/>
    </xf>
    <xf numFmtId="0" fontId="0" fillId="53" borderId="74" xfId="0" applyFill="1" applyBorder="1" applyAlignment="1">
      <alignment vertical="center" wrapText="1"/>
    </xf>
    <xf numFmtId="0" fontId="0" fillId="53" borderId="75" xfId="0" applyFill="1" applyBorder="1" applyAlignment="1">
      <alignment vertical="center" wrapText="1"/>
    </xf>
    <xf numFmtId="0" fontId="8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12" fillId="46" borderId="16" xfId="0" applyFont="1" applyFill="1" applyBorder="1" applyAlignment="1">
      <alignment horizontal="left" vertical="center" wrapText="1"/>
    </xf>
    <xf numFmtId="0" fontId="12" fillId="46" borderId="19" xfId="0" applyFont="1" applyFill="1" applyBorder="1" applyAlignment="1">
      <alignment horizontal="left" vertical="center" wrapText="1"/>
    </xf>
    <xf numFmtId="0" fontId="12" fillId="46" borderId="20" xfId="0" applyFont="1" applyFill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2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 wrapText="1"/>
    </xf>
    <xf numFmtId="0" fontId="12" fillId="45" borderId="16" xfId="0" applyFont="1" applyFill="1" applyBorder="1" applyAlignment="1">
      <alignment horizontal="left" vertical="center"/>
    </xf>
    <xf numFmtId="0" fontId="12" fillId="45" borderId="19" xfId="0" applyFont="1" applyFill="1" applyBorder="1" applyAlignment="1">
      <alignment horizontal="left" vertical="center"/>
    </xf>
    <xf numFmtId="0" fontId="12" fillId="45" borderId="20" xfId="0" applyFont="1" applyFill="1" applyBorder="1" applyAlignment="1">
      <alignment horizontal="left" vertical="center"/>
    </xf>
    <xf numFmtId="0" fontId="35" fillId="37" borderId="16" xfId="0" applyFont="1" applyFill="1" applyBorder="1" applyAlignment="1">
      <alignment horizontal="left" vertical="center" wrapText="1"/>
    </xf>
    <xf numFmtId="0" fontId="35" fillId="37" borderId="19" xfId="0" applyFont="1" applyFill="1" applyBorder="1" applyAlignment="1">
      <alignment horizontal="left" vertical="center" wrapText="1"/>
    </xf>
    <xf numFmtId="0" fontId="35" fillId="37" borderId="20" xfId="0" applyFont="1" applyFill="1" applyBorder="1" applyAlignment="1">
      <alignment horizontal="left" vertical="center" wrapText="1"/>
    </xf>
    <xf numFmtId="0" fontId="35" fillId="36" borderId="16" xfId="0" applyFont="1" applyFill="1" applyBorder="1" applyAlignment="1">
      <alignment horizontal="left" vertical="center" wrapText="1"/>
    </xf>
    <xf numFmtId="0" fontId="35" fillId="36" borderId="19" xfId="0" applyFont="1" applyFill="1" applyBorder="1" applyAlignment="1">
      <alignment horizontal="left" vertical="center" wrapText="1"/>
    </xf>
    <xf numFmtId="0" fontId="35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60" xfId="0" applyFont="1" applyFill="1" applyBorder="1" applyAlignment="1" quotePrefix="1">
      <alignment horizontal="left" vertical="center" wrapText="1" indent="1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2" xfId="0" applyFont="1" applyFill="1" applyBorder="1" applyAlignment="1" quotePrefix="1">
      <alignment horizontal="left" vertical="center" wrapText="1" indent="1"/>
    </xf>
    <xf numFmtId="0" fontId="5" fillId="33" borderId="53" xfId="0" applyFont="1" applyFill="1" applyBorder="1" applyAlignment="1" quotePrefix="1">
      <alignment horizontal="left" vertical="center" wrapText="1" inden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46" borderId="28" xfId="0" applyFont="1" applyFill="1" applyBorder="1" applyAlignment="1">
      <alignment horizontal="left" vertical="center" wrapText="1"/>
    </xf>
    <xf numFmtId="0" fontId="12" fillId="46" borderId="52" xfId="0" applyFont="1" applyFill="1" applyBorder="1" applyAlignment="1">
      <alignment horizontal="left" vertical="center" wrapText="1"/>
    </xf>
    <xf numFmtId="0" fontId="12" fillId="46" borderId="53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4" fillId="42" borderId="18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45" borderId="16" xfId="0" applyFont="1" applyFill="1" applyBorder="1" applyAlignment="1">
      <alignment horizontal="left" vertical="center" wrapText="1"/>
    </xf>
    <xf numFmtId="0" fontId="6" fillId="45" borderId="19" xfId="0" applyFont="1" applyFill="1" applyBorder="1" applyAlignment="1">
      <alignment horizontal="left" vertical="center" wrapText="1"/>
    </xf>
    <xf numFmtId="0" fontId="6" fillId="45" borderId="20" xfId="0" applyFont="1" applyFill="1" applyBorder="1" applyAlignment="1">
      <alignment horizontal="left" vertical="center" wrapText="1"/>
    </xf>
    <xf numFmtId="0" fontId="39" fillId="46" borderId="16" xfId="0" applyFont="1" applyFill="1" applyBorder="1" applyAlignment="1">
      <alignment horizontal="left" vertical="center" wrapText="1"/>
    </xf>
    <xf numFmtId="0" fontId="39" fillId="46" borderId="19" xfId="0" applyFont="1" applyFill="1" applyBorder="1" applyAlignment="1">
      <alignment horizontal="left" vertical="center" wrapText="1"/>
    </xf>
    <xf numFmtId="0" fontId="39" fillId="46" borderId="20" xfId="0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4" fillId="0" borderId="29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9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showZeros="0" tabSelected="1" zoomScalePageLayoutView="0" workbookViewId="0" topLeftCell="A1">
      <selection activeCell="D52" sqref="D52:H5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11" t="s">
        <v>90</v>
      </c>
      <c r="K1" s="12"/>
      <c r="L1" s="12"/>
      <c r="M1" s="4"/>
      <c r="N1" s="4"/>
      <c r="O1" s="4"/>
    </row>
    <row r="2" spans="1:15" s="2" customFormat="1" ht="10.5" customHeight="1">
      <c r="A2" s="35"/>
      <c r="B2" s="35"/>
      <c r="C2" s="35"/>
      <c r="D2" s="35"/>
      <c r="E2" s="35"/>
      <c r="F2" s="35"/>
      <c r="G2" s="35"/>
      <c r="H2" s="35"/>
      <c r="I2" s="35"/>
      <c r="J2" s="5" t="s">
        <v>183</v>
      </c>
      <c r="K2" s="5"/>
      <c r="L2" s="5"/>
      <c r="M2" s="4"/>
      <c r="N2" s="4"/>
      <c r="O2" s="4"/>
    </row>
    <row r="3" spans="1:15" s="2" customFormat="1" ht="11.25" customHeight="1">
      <c r="A3" s="35"/>
      <c r="B3" s="35"/>
      <c r="C3" s="35"/>
      <c r="D3" s="35"/>
      <c r="E3" s="35"/>
      <c r="F3" s="35"/>
      <c r="G3" s="35"/>
      <c r="H3" s="35"/>
      <c r="I3" s="35"/>
      <c r="J3" s="5" t="s">
        <v>49</v>
      </c>
      <c r="K3" s="5"/>
      <c r="L3" s="5"/>
      <c r="M3" s="4"/>
      <c r="N3" s="4"/>
      <c r="O3" s="4"/>
    </row>
    <row r="4" spans="1:15" s="2" customFormat="1" ht="12.75" customHeight="1">
      <c r="A4" s="35"/>
      <c r="B4" s="35"/>
      <c r="C4" s="35"/>
      <c r="D4" s="35"/>
      <c r="E4" s="35"/>
      <c r="F4" s="35"/>
      <c r="G4" s="35"/>
      <c r="H4" s="35"/>
      <c r="I4" s="35"/>
      <c r="J4" s="5" t="s">
        <v>184</v>
      </c>
      <c r="K4" s="5"/>
      <c r="L4" s="5"/>
      <c r="M4" s="4"/>
      <c r="N4" s="4"/>
      <c r="O4" s="4"/>
    </row>
    <row r="5" spans="1:15" s="2" customFormat="1" ht="6" customHeight="1">
      <c r="A5" s="237"/>
      <c r="B5" s="237"/>
      <c r="C5" s="237"/>
      <c r="D5" s="237"/>
      <c r="E5" s="237"/>
      <c r="F5" s="237"/>
      <c r="G5" s="237"/>
      <c r="H5" s="237"/>
      <c r="I5" s="237"/>
      <c r="J5" s="5"/>
      <c r="K5" s="5"/>
      <c r="L5" s="5"/>
      <c r="M5" s="237"/>
      <c r="N5" s="237"/>
      <c r="O5" s="237"/>
    </row>
    <row r="6" spans="1:15" s="2" customFormat="1" ht="12.75" customHeight="1">
      <c r="A6" s="391" t="s">
        <v>130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4"/>
      <c r="N6" s="4"/>
      <c r="O6" s="4"/>
    </row>
    <row r="7" spans="1:15" ht="2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6.5" customHeight="1">
      <c r="A8" s="397" t="s">
        <v>50</v>
      </c>
      <c r="B8" s="398"/>
      <c r="C8" s="399"/>
      <c r="D8" s="393" t="s">
        <v>64</v>
      </c>
      <c r="E8" s="393"/>
      <c r="F8" s="393"/>
      <c r="G8" s="393"/>
      <c r="H8" s="394"/>
      <c r="I8" s="392" t="s">
        <v>65</v>
      </c>
      <c r="J8" s="392"/>
      <c r="K8" s="392" t="s">
        <v>66</v>
      </c>
      <c r="L8" s="392"/>
      <c r="M8" s="4"/>
      <c r="N8" s="4"/>
      <c r="O8" s="4"/>
    </row>
    <row r="9" spans="1:15" ht="16.5" customHeight="1">
      <c r="A9" s="76" t="s">
        <v>24</v>
      </c>
      <c r="B9" s="76" t="s">
        <v>51</v>
      </c>
      <c r="C9" s="76" t="s">
        <v>52</v>
      </c>
      <c r="D9" s="395"/>
      <c r="E9" s="395"/>
      <c r="F9" s="395"/>
      <c r="G9" s="395"/>
      <c r="H9" s="396"/>
      <c r="I9" s="152" t="s">
        <v>53</v>
      </c>
      <c r="J9" s="152" t="s">
        <v>54</v>
      </c>
      <c r="K9" s="152" t="s">
        <v>53</v>
      </c>
      <c r="L9" s="152" t="s">
        <v>54</v>
      </c>
      <c r="M9" s="4"/>
      <c r="N9" s="4"/>
      <c r="O9" s="4"/>
    </row>
    <row r="10" spans="1:15" ht="15.75" customHeight="1">
      <c r="A10" s="144" t="s">
        <v>1</v>
      </c>
      <c r="B10" s="145"/>
      <c r="C10" s="145"/>
      <c r="D10" s="331" t="s">
        <v>151</v>
      </c>
      <c r="E10" s="332"/>
      <c r="F10" s="332"/>
      <c r="G10" s="332"/>
      <c r="H10" s="333"/>
      <c r="I10" s="149">
        <f>I11</f>
        <v>56355</v>
      </c>
      <c r="J10" s="149">
        <f>J11</f>
        <v>0</v>
      </c>
      <c r="K10" s="149"/>
      <c r="L10" s="149">
        <f>L11</f>
        <v>0</v>
      </c>
      <c r="M10" s="257"/>
      <c r="N10" s="257"/>
      <c r="O10" s="257"/>
    </row>
    <row r="11" spans="1:15" ht="13.5" customHeight="1">
      <c r="A11" s="146"/>
      <c r="B11" s="147" t="s">
        <v>185</v>
      </c>
      <c r="C11" s="146"/>
      <c r="D11" s="325" t="s">
        <v>186</v>
      </c>
      <c r="E11" s="326"/>
      <c r="F11" s="326"/>
      <c r="G11" s="326"/>
      <c r="H11" s="327"/>
      <c r="I11" s="13">
        <f>I12</f>
        <v>56355</v>
      </c>
      <c r="J11" s="13">
        <f>J12</f>
        <v>0</v>
      </c>
      <c r="K11" s="13"/>
      <c r="L11" s="13">
        <f>L12</f>
        <v>0</v>
      </c>
      <c r="M11" s="257"/>
      <c r="N11" s="257"/>
      <c r="O11" s="257"/>
    </row>
    <row r="12" spans="1:15" ht="37.5" customHeight="1">
      <c r="A12" s="148"/>
      <c r="B12" s="70"/>
      <c r="C12" s="239">
        <v>2830</v>
      </c>
      <c r="D12" s="475" t="s">
        <v>187</v>
      </c>
      <c r="E12" s="476"/>
      <c r="F12" s="476"/>
      <c r="G12" s="476"/>
      <c r="H12" s="477"/>
      <c r="I12" s="160">
        <v>56355</v>
      </c>
      <c r="J12" s="160"/>
      <c r="K12" s="160"/>
      <c r="L12" s="160"/>
      <c r="M12" s="257"/>
      <c r="N12" s="257"/>
      <c r="O12" s="257"/>
    </row>
    <row r="13" spans="1:15" ht="16.5" customHeight="1">
      <c r="A13" s="144">
        <v>600</v>
      </c>
      <c r="B13" s="145"/>
      <c r="C13" s="145"/>
      <c r="D13" s="331" t="s">
        <v>141</v>
      </c>
      <c r="E13" s="332"/>
      <c r="F13" s="332"/>
      <c r="G13" s="332"/>
      <c r="H13" s="333"/>
      <c r="I13" s="149"/>
      <c r="J13" s="149">
        <f>J18</f>
        <v>1001234</v>
      </c>
      <c r="K13" s="149">
        <f>K18+K16+K14</f>
        <v>305000</v>
      </c>
      <c r="L13" s="149">
        <f>L18</f>
        <v>379370</v>
      </c>
      <c r="M13" s="195"/>
      <c r="N13" s="195"/>
      <c r="O13" s="195"/>
    </row>
    <row r="14" spans="1:15" ht="16.5" customHeight="1">
      <c r="A14" s="146"/>
      <c r="B14" s="147">
        <v>60004</v>
      </c>
      <c r="C14" s="146"/>
      <c r="D14" s="325" t="s">
        <v>209</v>
      </c>
      <c r="E14" s="326"/>
      <c r="F14" s="326"/>
      <c r="G14" s="326"/>
      <c r="H14" s="327"/>
      <c r="I14" s="13"/>
      <c r="J14" s="13"/>
      <c r="K14" s="13">
        <f>K15</f>
        <v>55000</v>
      </c>
      <c r="L14" s="13"/>
      <c r="M14" s="322"/>
      <c r="N14" s="322"/>
      <c r="O14" s="322"/>
    </row>
    <row r="15" spans="1:15" ht="16.5" customHeight="1">
      <c r="A15" s="148"/>
      <c r="B15" s="70"/>
      <c r="C15" s="159">
        <v>4300</v>
      </c>
      <c r="D15" s="328" t="s">
        <v>112</v>
      </c>
      <c r="E15" s="329"/>
      <c r="F15" s="329"/>
      <c r="G15" s="329"/>
      <c r="H15" s="330"/>
      <c r="I15" s="160"/>
      <c r="J15" s="160"/>
      <c r="K15" s="160">
        <v>55000</v>
      </c>
      <c r="L15" s="160"/>
      <c r="M15" s="322"/>
      <c r="N15" s="322"/>
      <c r="O15" s="322"/>
    </row>
    <row r="16" spans="1:15" ht="16.5" customHeight="1">
      <c r="A16" s="146"/>
      <c r="B16" s="147">
        <v>60014</v>
      </c>
      <c r="C16" s="146"/>
      <c r="D16" s="325" t="s">
        <v>188</v>
      </c>
      <c r="E16" s="326"/>
      <c r="F16" s="326"/>
      <c r="G16" s="326"/>
      <c r="H16" s="327"/>
      <c r="I16" s="13"/>
      <c r="J16" s="13"/>
      <c r="K16" s="13">
        <f>K17</f>
        <v>130000</v>
      </c>
      <c r="L16" s="13"/>
      <c r="M16" s="300"/>
      <c r="N16" s="300"/>
      <c r="O16" s="300"/>
    </row>
    <row r="17" spans="1:15" ht="33.75" customHeight="1">
      <c r="A17" s="148"/>
      <c r="B17" s="70"/>
      <c r="C17" s="159">
        <v>2710</v>
      </c>
      <c r="D17" s="328" t="s">
        <v>199</v>
      </c>
      <c r="E17" s="329"/>
      <c r="F17" s="329"/>
      <c r="G17" s="329"/>
      <c r="H17" s="330"/>
      <c r="I17" s="160"/>
      <c r="J17" s="160"/>
      <c r="K17" s="160">
        <v>130000</v>
      </c>
      <c r="L17" s="160"/>
      <c r="M17" s="300"/>
      <c r="N17" s="300"/>
      <c r="O17" s="300"/>
    </row>
    <row r="18" spans="1:15" ht="14.25" customHeight="1">
      <c r="A18" s="146"/>
      <c r="B18" s="147">
        <v>60016</v>
      </c>
      <c r="C18" s="146"/>
      <c r="D18" s="325" t="s">
        <v>153</v>
      </c>
      <c r="E18" s="326"/>
      <c r="F18" s="326"/>
      <c r="G18" s="326"/>
      <c r="H18" s="327"/>
      <c r="I18" s="13"/>
      <c r="J18" s="13">
        <f>J21</f>
        <v>1001234</v>
      </c>
      <c r="K18" s="13">
        <f>K19+K23+K20</f>
        <v>120000</v>
      </c>
      <c r="L18" s="13">
        <f>L23+L22</f>
        <v>379370</v>
      </c>
      <c r="M18" s="192"/>
      <c r="N18" s="192"/>
      <c r="O18" s="192"/>
    </row>
    <row r="19" spans="1:15" ht="12" customHeight="1">
      <c r="A19" s="148"/>
      <c r="B19" s="70"/>
      <c r="C19" s="159">
        <v>4270</v>
      </c>
      <c r="D19" s="328" t="s">
        <v>137</v>
      </c>
      <c r="E19" s="329"/>
      <c r="F19" s="329"/>
      <c r="G19" s="329"/>
      <c r="H19" s="330"/>
      <c r="I19" s="160"/>
      <c r="J19" s="160"/>
      <c r="K19" s="160">
        <v>100000</v>
      </c>
      <c r="L19" s="160"/>
      <c r="M19" s="192"/>
      <c r="N19" s="192"/>
      <c r="O19" s="192"/>
    </row>
    <row r="20" spans="1:15" ht="13.5" customHeight="1">
      <c r="A20" s="148"/>
      <c r="B20" s="70"/>
      <c r="C20" s="159">
        <v>4300</v>
      </c>
      <c r="D20" s="328" t="s">
        <v>200</v>
      </c>
      <c r="E20" s="329"/>
      <c r="F20" s="329"/>
      <c r="G20" s="329"/>
      <c r="H20" s="330"/>
      <c r="I20" s="160"/>
      <c r="J20" s="160"/>
      <c r="K20" s="160">
        <v>20000</v>
      </c>
      <c r="L20" s="160"/>
      <c r="M20" s="300"/>
      <c r="N20" s="300"/>
      <c r="O20" s="300"/>
    </row>
    <row r="21" spans="1:15" ht="12.75" customHeight="1">
      <c r="A21" s="148"/>
      <c r="B21" s="70"/>
      <c r="C21" s="159">
        <v>6050</v>
      </c>
      <c r="D21" s="328" t="s">
        <v>201</v>
      </c>
      <c r="E21" s="329"/>
      <c r="F21" s="329"/>
      <c r="G21" s="329"/>
      <c r="H21" s="330"/>
      <c r="I21" s="160"/>
      <c r="J21" s="160">
        <v>1001234</v>
      </c>
      <c r="K21" s="160"/>
      <c r="L21" s="160"/>
      <c r="M21" s="318"/>
      <c r="N21" s="318"/>
      <c r="O21" s="318"/>
    </row>
    <row r="22" spans="1:15" ht="12" customHeight="1">
      <c r="A22" s="148"/>
      <c r="B22" s="70"/>
      <c r="C22" s="159">
        <v>6050</v>
      </c>
      <c r="D22" s="328" t="s">
        <v>152</v>
      </c>
      <c r="E22" s="329"/>
      <c r="F22" s="329"/>
      <c r="G22" s="329"/>
      <c r="H22" s="330"/>
      <c r="I22" s="160"/>
      <c r="J22" s="160"/>
      <c r="K22" s="160"/>
      <c r="L22" s="160">
        <v>354000</v>
      </c>
      <c r="M22" s="319"/>
      <c r="N22" s="319"/>
      <c r="O22" s="319"/>
    </row>
    <row r="23" spans="1:15" ht="12.75" customHeight="1">
      <c r="A23" s="148"/>
      <c r="B23" s="70"/>
      <c r="C23" s="159">
        <v>6050</v>
      </c>
      <c r="D23" s="328" t="s">
        <v>152</v>
      </c>
      <c r="E23" s="329"/>
      <c r="F23" s="329"/>
      <c r="G23" s="329"/>
      <c r="H23" s="330"/>
      <c r="I23" s="160"/>
      <c r="J23" s="160"/>
      <c r="K23" s="160"/>
      <c r="L23" s="160">
        <v>25370</v>
      </c>
      <c r="M23" s="300"/>
      <c r="N23" s="300"/>
      <c r="O23" s="300"/>
    </row>
    <row r="24" spans="1:15" ht="16.5" customHeight="1">
      <c r="A24" s="144">
        <v>700</v>
      </c>
      <c r="B24" s="145"/>
      <c r="C24" s="145"/>
      <c r="D24" s="331" t="s">
        <v>120</v>
      </c>
      <c r="E24" s="332"/>
      <c r="F24" s="332"/>
      <c r="G24" s="332"/>
      <c r="H24" s="333"/>
      <c r="I24" s="149">
        <f>I25</f>
        <v>860000</v>
      </c>
      <c r="J24" s="149"/>
      <c r="K24" s="149">
        <f>K25</f>
        <v>0</v>
      </c>
      <c r="L24" s="149"/>
      <c r="M24" s="176"/>
      <c r="N24" s="176"/>
      <c r="O24" s="176"/>
    </row>
    <row r="25" spans="1:15" ht="12" customHeight="1">
      <c r="A25" s="146"/>
      <c r="B25" s="147">
        <v>70005</v>
      </c>
      <c r="C25" s="146"/>
      <c r="D25" s="325" t="s">
        <v>121</v>
      </c>
      <c r="E25" s="326"/>
      <c r="F25" s="326"/>
      <c r="G25" s="326"/>
      <c r="H25" s="327"/>
      <c r="I25" s="13">
        <f>I26</f>
        <v>860000</v>
      </c>
      <c r="J25" s="13"/>
      <c r="K25" s="13">
        <f>K26</f>
        <v>0</v>
      </c>
      <c r="L25" s="13"/>
      <c r="M25" s="176"/>
      <c r="N25" s="176"/>
      <c r="O25" s="176"/>
    </row>
    <row r="26" spans="1:15" ht="12.75" customHeight="1">
      <c r="A26" s="148"/>
      <c r="B26" s="70"/>
      <c r="C26" s="190">
        <v>4590</v>
      </c>
      <c r="D26" s="361" t="s">
        <v>154</v>
      </c>
      <c r="E26" s="362"/>
      <c r="F26" s="362"/>
      <c r="G26" s="362"/>
      <c r="H26" s="363"/>
      <c r="I26" s="191">
        <v>860000</v>
      </c>
      <c r="J26" s="191"/>
      <c r="K26" s="191"/>
      <c r="L26" s="191"/>
      <c r="M26" s="258"/>
      <c r="N26" s="258"/>
      <c r="O26" s="258"/>
    </row>
    <row r="27" spans="1:15" ht="16.5" customHeight="1">
      <c r="A27" s="150">
        <v>750</v>
      </c>
      <c r="B27" s="151"/>
      <c r="C27" s="151"/>
      <c r="D27" s="364" t="s">
        <v>129</v>
      </c>
      <c r="E27" s="365"/>
      <c r="F27" s="365"/>
      <c r="G27" s="365"/>
      <c r="H27" s="366"/>
      <c r="I27" s="64"/>
      <c r="J27" s="64"/>
      <c r="K27" s="64">
        <f>K28+K30</f>
        <v>735389</v>
      </c>
      <c r="L27" s="64">
        <f>L28</f>
        <v>0</v>
      </c>
      <c r="M27" s="182"/>
      <c r="N27" s="182"/>
      <c r="O27" s="182"/>
    </row>
    <row r="28" spans="1:15" ht="15.75" customHeight="1">
      <c r="A28" s="305"/>
      <c r="B28" s="306">
        <v>75011</v>
      </c>
      <c r="C28" s="305"/>
      <c r="D28" s="402" t="s">
        <v>166</v>
      </c>
      <c r="E28" s="403"/>
      <c r="F28" s="403"/>
      <c r="G28" s="403"/>
      <c r="H28" s="404"/>
      <c r="I28" s="307">
        <f>SUM(I29:I29)</f>
        <v>0</v>
      </c>
      <c r="J28" s="307"/>
      <c r="K28" s="307">
        <f>SUM(K29:K29)</f>
        <v>911</v>
      </c>
      <c r="L28" s="307">
        <f>SUM(L29:L29)</f>
        <v>0</v>
      </c>
      <c r="M28" s="182"/>
      <c r="N28" s="182"/>
      <c r="O28" s="182"/>
    </row>
    <row r="29" spans="1:15" ht="12" customHeight="1">
      <c r="A29" s="148"/>
      <c r="B29" s="70"/>
      <c r="C29" s="180">
        <v>4010</v>
      </c>
      <c r="D29" s="344" t="s">
        <v>208</v>
      </c>
      <c r="E29" s="345"/>
      <c r="F29" s="345"/>
      <c r="G29" s="345"/>
      <c r="H29" s="346"/>
      <c r="I29" s="160"/>
      <c r="J29" s="160"/>
      <c r="K29" s="160">
        <v>911</v>
      </c>
      <c r="L29" s="160"/>
      <c r="M29" s="182"/>
      <c r="N29" s="182"/>
      <c r="O29" s="182"/>
    </row>
    <row r="30" spans="1:15" ht="14.25" customHeight="1">
      <c r="A30" s="146"/>
      <c r="B30" s="147">
        <v>75023</v>
      </c>
      <c r="C30" s="146"/>
      <c r="D30" s="347" t="s">
        <v>202</v>
      </c>
      <c r="E30" s="348"/>
      <c r="F30" s="348"/>
      <c r="G30" s="348"/>
      <c r="H30" s="349"/>
      <c r="I30" s="13"/>
      <c r="J30" s="13">
        <f>J34</f>
        <v>0</v>
      </c>
      <c r="K30" s="13">
        <f>SUM(K31:K34)</f>
        <v>734478</v>
      </c>
      <c r="L30" s="13">
        <f>SUM(L31:L34)</f>
        <v>0</v>
      </c>
      <c r="M30" s="318"/>
      <c r="N30" s="318"/>
      <c r="O30" s="318"/>
    </row>
    <row r="31" spans="1:15" ht="12.75" customHeight="1">
      <c r="A31" s="148"/>
      <c r="B31" s="70"/>
      <c r="C31" s="180">
        <v>4010</v>
      </c>
      <c r="D31" s="491" t="s">
        <v>203</v>
      </c>
      <c r="E31" s="492"/>
      <c r="F31" s="492"/>
      <c r="G31" s="492"/>
      <c r="H31" s="493"/>
      <c r="I31" s="181"/>
      <c r="J31" s="160"/>
      <c r="K31" s="160">
        <v>386478</v>
      </c>
      <c r="L31" s="160"/>
      <c r="M31" s="318"/>
      <c r="N31" s="318"/>
      <c r="O31" s="318"/>
    </row>
    <row r="32" spans="1:15" ht="12" customHeight="1">
      <c r="A32" s="148"/>
      <c r="B32" s="70"/>
      <c r="C32" s="180">
        <v>4100</v>
      </c>
      <c r="D32" s="328" t="s">
        <v>204</v>
      </c>
      <c r="E32" s="329"/>
      <c r="F32" s="329"/>
      <c r="G32" s="329"/>
      <c r="H32" s="484"/>
      <c r="I32" s="181"/>
      <c r="J32" s="160"/>
      <c r="K32" s="160">
        <v>98000</v>
      </c>
      <c r="L32" s="160"/>
      <c r="M32" s="318"/>
      <c r="N32" s="318"/>
      <c r="O32" s="318"/>
    </row>
    <row r="33" spans="1:15" ht="12" customHeight="1">
      <c r="A33" s="148"/>
      <c r="B33" s="70"/>
      <c r="C33" s="180">
        <v>4110</v>
      </c>
      <c r="D33" s="499" t="s">
        <v>205</v>
      </c>
      <c r="E33" s="500"/>
      <c r="F33" s="500"/>
      <c r="G33" s="500"/>
      <c r="H33" s="501"/>
      <c r="I33" s="181"/>
      <c r="J33" s="160"/>
      <c r="K33" s="160">
        <v>230000</v>
      </c>
      <c r="L33" s="160"/>
      <c r="M33" s="318"/>
      <c r="N33" s="318"/>
      <c r="O33" s="318"/>
    </row>
    <row r="34" spans="1:15" ht="12" customHeight="1">
      <c r="A34" s="148"/>
      <c r="B34" s="70"/>
      <c r="C34" s="159">
        <v>4120</v>
      </c>
      <c r="D34" s="502" t="s">
        <v>206</v>
      </c>
      <c r="E34" s="503"/>
      <c r="F34" s="503"/>
      <c r="G34" s="503"/>
      <c r="H34" s="504"/>
      <c r="I34" s="160"/>
      <c r="J34" s="160"/>
      <c r="K34" s="160">
        <v>20000</v>
      </c>
      <c r="L34" s="160"/>
      <c r="M34" s="318"/>
      <c r="N34" s="318"/>
      <c r="O34" s="318"/>
    </row>
    <row r="35" spans="1:15" ht="16.5" customHeight="1">
      <c r="A35" s="150">
        <v>801</v>
      </c>
      <c r="B35" s="151"/>
      <c r="C35" s="151"/>
      <c r="D35" s="364" t="s">
        <v>113</v>
      </c>
      <c r="E35" s="400"/>
      <c r="F35" s="400"/>
      <c r="G35" s="400"/>
      <c r="H35" s="401"/>
      <c r="I35" s="64">
        <f>I44</f>
        <v>66000</v>
      </c>
      <c r="J35" s="64">
        <f>J36</f>
        <v>80000</v>
      </c>
      <c r="K35" s="64">
        <f>K36+K44+K46+K48</f>
        <v>568000</v>
      </c>
      <c r="L35" s="64">
        <f>L36</f>
        <v>5000</v>
      </c>
      <c r="M35" s="166"/>
      <c r="N35" s="166"/>
      <c r="O35" s="166"/>
    </row>
    <row r="36" spans="1:15" ht="15.75" customHeight="1">
      <c r="A36" s="146"/>
      <c r="B36" s="147">
        <v>80101</v>
      </c>
      <c r="C36" s="146"/>
      <c r="D36" s="347" t="s">
        <v>133</v>
      </c>
      <c r="E36" s="348"/>
      <c r="F36" s="348"/>
      <c r="G36" s="348"/>
      <c r="H36" s="349"/>
      <c r="I36" s="13"/>
      <c r="J36" s="13">
        <f>J40</f>
        <v>80000</v>
      </c>
      <c r="K36" s="13">
        <f>SUM(K37:K41)</f>
        <v>142000</v>
      </c>
      <c r="L36" s="13">
        <f>SUM(L37:L41)</f>
        <v>5000</v>
      </c>
      <c r="M36" s="167"/>
      <c r="N36" s="167"/>
      <c r="O36" s="167"/>
    </row>
    <row r="37" spans="1:15" ht="13.5" customHeight="1">
      <c r="A37" s="323"/>
      <c r="B37" s="324"/>
      <c r="C37" s="180">
        <v>4210</v>
      </c>
      <c r="D37" s="491" t="s">
        <v>147</v>
      </c>
      <c r="E37" s="492"/>
      <c r="F37" s="492"/>
      <c r="G37" s="492"/>
      <c r="H37" s="493"/>
      <c r="I37" s="181"/>
      <c r="J37" s="160"/>
      <c r="K37" s="160">
        <v>60000</v>
      </c>
      <c r="L37" s="160"/>
      <c r="M37" s="272"/>
      <c r="N37" s="272"/>
      <c r="O37" s="272"/>
    </row>
    <row r="38" spans="1:15" ht="12.75" customHeight="1">
      <c r="A38" s="148"/>
      <c r="B38" s="70"/>
      <c r="C38" s="180">
        <v>4240</v>
      </c>
      <c r="D38" s="328" t="s">
        <v>160</v>
      </c>
      <c r="E38" s="329"/>
      <c r="F38" s="329"/>
      <c r="G38" s="329"/>
      <c r="H38" s="484"/>
      <c r="I38" s="181"/>
      <c r="J38" s="160"/>
      <c r="K38" s="160">
        <v>50000</v>
      </c>
      <c r="L38" s="160"/>
      <c r="M38" s="257"/>
      <c r="N38" s="257"/>
      <c r="O38" s="257"/>
    </row>
    <row r="39" spans="1:15" ht="12" customHeight="1">
      <c r="A39" s="148"/>
      <c r="B39" s="70"/>
      <c r="C39" s="180">
        <v>4300</v>
      </c>
      <c r="D39" s="350" t="s">
        <v>112</v>
      </c>
      <c r="E39" s="351"/>
      <c r="F39" s="351"/>
      <c r="G39" s="351"/>
      <c r="H39" s="351"/>
      <c r="I39" s="181"/>
      <c r="J39" s="160"/>
      <c r="K39" s="160">
        <v>32000</v>
      </c>
      <c r="L39" s="160"/>
      <c r="M39" s="318"/>
      <c r="N39" s="318"/>
      <c r="O39" s="318"/>
    </row>
    <row r="40" spans="1:15" ht="12.75" customHeight="1">
      <c r="A40" s="148"/>
      <c r="B40" s="70"/>
      <c r="C40" s="159">
        <v>6050</v>
      </c>
      <c r="D40" s="328" t="s">
        <v>207</v>
      </c>
      <c r="E40" s="329"/>
      <c r="F40" s="329"/>
      <c r="G40" s="329"/>
      <c r="H40" s="330"/>
      <c r="I40" s="160"/>
      <c r="J40" s="160">
        <v>80000</v>
      </c>
      <c r="K40" s="160"/>
      <c r="L40" s="160"/>
      <c r="M40" s="318"/>
      <c r="N40" s="318"/>
      <c r="O40" s="318"/>
    </row>
    <row r="41" spans="1:15" ht="11.25" customHeight="1">
      <c r="A41" s="320"/>
      <c r="B41" s="321"/>
      <c r="C41" s="108">
        <v>6050</v>
      </c>
      <c r="D41" s="367" t="s">
        <v>152</v>
      </c>
      <c r="E41" s="368"/>
      <c r="F41" s="368"/>
      <c r="G41" s="368"/>
      <c r="H41" s="369"/>
      <c r="I41" s="225"/>
      <c r="J41" s="225"/>
      <c r="K41" s="225"/>
      <c r="L41" s="225">
        <v>5000</v>
      </c>
      <c r="M41" s="231"/>
      <c r="N41" s="230"/>
      <c r="O41" s="231"/>
    </row>
    <row r="42" spans="1:15" ht="15" customHeight="1">
      <c r="A42" s="397" t="s">
        <v>50</v>
      </c>
      <c r="B42" s="398"/>
      <c r="C42" s="399"/>
      <c r="D42" s="393" t="s">
        <v>64</v>
      </c>
      <c r="E42" s="393"/>
      <c r="F42" s="393"/>
      <c r="G42" s="393"/>
      <c r="H42" s="394"/>
      <c r="I42" s="392" t="s">
        <v>65</v>
      </c>
      <c r="J42" s="392"/>
      <c r="K42" s="392" t="s">
        <v>66</v>
      </c>
      <c r="L42" s="392"/>
      <c r="M42" s="318"/>
      <c r="N42" s="256"/>
      <c r="O42" s="318"/>
    </row>
    <row r="43" spans="1:15" ht="15" customHeight="1">
      <c r="A43" s="317" t="s">
        <v>24</v>
      </c>
      <c r="B43" s="317" t="s">
        <v>51</v>
      </c>
      <c r="C43" s="317" t="s">
        <v>52</v>
      </c>
      <c r="D43" s="395"/>
      <c r="E43" s="395"/>
      <c r="F43" s="395"/>
      <c r="G43" s="395"/>
      <c r="H43" s="396"/>
      <c r="I43" s="152" t="s">
        <v>53</v>
      </c>
      <c r="J43" s="152" t="s">
        <v>54</v>
      </c>
      <c r="K43" s="152" t="s">
        <v>53</v>
      </c>
      <c r="L43" s="152" t="s">
        <v>54</v>
      </c>
      <c r="M43" s="318"/>
      <c r="N43" s="256"/>
      <c r="O43" s="318"/>
    </row>
    <row r="44" spans="1:15" ht="15" customHeight="1">
      <c r="A44" s="146"/>
      <c r="B44" s="147">
        <v>80104</v>
      </c>
      <c r="C44" s="146"/>
      <c r="D44" s="347" t="s">
        <v>162</v>
      </c>
      <c r="E44" s="348"/>
      <c r="F44" s="348"/>
      <c r="G44" s="348"/>
      <c r="H44" s="349"/>
      <c r="I44" s="13">
        <f>I45</f>
        <v>66000</v>
      </c>
      <c r="J44" s="13"/>
      <c r="K44" s="13"/>
      <c r="L44" s="13">
        <f>SUM(L45:L47)</f>
        <v>0</v>
      </c>
      <c r="M44" s="300"/>
      <c r="N44" s="256"/>
      <c r="O44" s="300"/>
    </row>
    <row r="45" spans="1:15" ht="26.25" customHeight="1">
      <c r="A45" s="148"/>
      <c r="B45" s="70"/>
      <c r="C45" s="180">
        <v>2540</v>
      </c>
      <c r="D45" s="485" t="s">
        <v>191</v>
      </c>
      <c r="E45" s="486"/>
      <c r="F45" s="486"/>
      <c r="G45" s="486"/>
      <c r="H45" s="487"/>
      <c r="I45" s="181">
        <v>66000</v>
      </c>
      <c r="J45" s="160"/>
      <c r="K45" s="160"/>
      <c r="L45" s="160"/>
      <c r="M45" s="300"/>
      <c r="N45" s="256"/>
      <c r="O45" s="300"/>
    </row>
    <row r="46" spans="1:15" ht="15" customHeight="1">
      <c r="A46" s="146"/>
      <c r="B46" s="147">
        <v>80110</v>
      </c>
      <c r="C46" s="146"/>
      <c r="D46" s="347" t="s">
        <v>143</v>
      </c>
      <c r="E46" s="348"/>
      <c r="F46" s="348"/>
      <c r="G46" s="348"/>
      <c r="H46" s="349"/>
      <c r="I46" s="13"/>
      <c r="J46" s="13"/>
      <c r="K46" s="13">
        <f>K47</f>
        <v>66000</v>
      </c>
      <c r="L46" s="13">
        <f>SUM(L47:L49)</f>
        <v>0</v>
      </c>
      <c r="M46" s="300"/>
      <c r="N46" s="256"/>
      <c r="O46" s="300"/>
    </row>
    <row r="47" spans="1:15" ht="46.5" customHeight="1">
      <c r="A47" s="308"/>
      <c r="B47" s="309"/>
      <c r="C47" s="310">
        <v>2590</v>
      </c>
      <c r="D47" s="488" t="s">
        <v>192</v>
      </c>
      <c r="E47" s="489"/>
      <c r="F47" s="489"/>
      <c r="G47" s="489"/>
      <c r="H47" s="490"/>
      <c r="I47" s="287"/>
      <c r="J47" s="225"/>
      <c r="K47" s="225">
        <v>66000</v>
      </c>
      <c r="L47" s="225"/>
      <c r="M47" s="300"/>
      <c r="N47" s="256"/>
      <c r="O47" s="300"/>
    </row>
    <row r="48" spans="1:15" ht="17.25" customHeight="1">
      <c r="A48" s="146"/>
      <c r="B48" s="147">
        <v>80113</v>
      </c>
      <c r="C48" s="146"/>
      <c r="D48" s="496" t="s">
        <v>189</v>
      </c>
      <c r="E48" s="497"/>
      <c r="F48" s="497"/>
      <c r="G48" s="497"/>
      <c r="H48" s="498"/>
      <c r="I48" s="13">
        <f>I49</f>
        <v>0</v>
      </c>
      <c r="J48" s="13"/>
      <c r="K48" s="13">
        <f>SUM(K49:K49)</f>
        <v>360000</v>
      </c>
      <c r="L48" s="13"/>
      <c r="M48" s="272"/>
      <c r="N48" s="256"/>
      <c r="O48" s="272"/>
    </row>
    <row r="49" spans="1:15" ht="14.25" customHeight="1">
      <c r="A49" s="148"/>
      <c r="B49" s="70"/>
      <c r="C49" s="180">
        <v>4300</v>
      </c>
      <c r="D49" s="481" t="s">
        <v>190</v>
      </c>
      <c r="E49" s="482"/>
      <c r="F49" s="482"/>
      <c r="G49" s="482"/>
      <c r="H49" s="483"/>
      <c r="I49" s="181"/>
      <c r="J49" s="160"/>
      <c r="K49" s="160">
        <v>360000</v>
      </c>
      <c r="L49" s="160"/>
      <c r="M49" s="272"/>
      <c r="N49" s="256"/>
      <c r="O49" s="272"/>
    </row>
    <row r="50" spans="1:15" ht="14.25" customHeight="1">
      <c r="A50" s="144">
        <v>852</v>
      </c>
      <c r="B50" s="145"/>
      <c r="C50" s="145"/>
      <c r="D50" s="331" t="s">
        <v>146</v>
      </c>
      <c r="E50" s="332"/>
      <c r="F50" s="332"/>
      <c r="G50" s="332"/>
      <c r="H50" s="333"/>
      <c r="I50" s="149"/>
      <c r="J50" s="149">
        <f>J54</f>
        <v>0</v>
      </c>
      <c r="K50" s="149">
        <f>K51</f>
        <v>5000</v>
      </c>
      <c r="L50" s="149">
        <f>L51</f>
        <v>0</v>
      </c>
      <c r="M50" s="322"/>
      <c r="N50" s="256"/>
      <c r="O50" s="322"/>
    </row>
    <row r="51" spans="1:15" ht="14.25" customHeight="1">
      <c r="A51" s="146"/>
      <c r="B51" s="147">
        <v>85206</v>
      </c>
      <c r="C51" s="146"/>
      <c r="D51" s="325" t="s">
        <v>210</v>
      </c>
      <c r="E51" s="326"/>
      <c r="F51" s="326"/>
      <c r="G51" s="326"/>
      <c r="H51" s="327"/>
      <c r="I51" s="13">
        <f>SUM(I52:I52)</f>
        <v>0</v>
      </c>
      <c r="J51" s="13">
        <f>J52</f>
        <v>0</v>
      </c>
      <c r="K51" s="13">
        <f>K52</f>
        <v>5000</v>
      </c>
      <c r="L51" s="13">
        <f>L53</f>
        <v>0</v>
      </c>
      <c r="M51" s="322"/>
      <c r="N51" s="256"/>
      <c r="O51" s="322"/>
    </row>
    <row r="52" spans="1:15" ht="33.75" customHeight="1">
      <c r="A52" s="70"/>
      <c r="B52" s="70"/>
      <c r="C52" s="190">
        <v>2900</v>
      </c>
      <c r="D52" s="328" t="s">
        <v>211</v>
      </c>
      <c r="E52" s="334"/>
      <c r="F52" s="334"/>
      <c r="G52" s="334"/>
      <c r="H52" s="335"/>
      <c r="I52" s="160"/>
      <c r="J52" s="160"/>
      <c r="K52" s="160">
        <v>5000</v>
      </c>
      <c r="L52" s="160"/>
      <c r="M52" s="322"/>
      <c r="N52" s="256"/>
      <c r="O52" s="322"/>
    </row>
    <row r="53" spans="1:15" ht="15" customHeight="1">
      <c r="A53" s="221">
        <v>853</v>
      </c>
      <c r="B53" s="222"/>
      <c r="C53" s="223"/>
      <c r="D53" s="341" t="s">
        <v>193</v>
      </c>
      <c r="E53" s="342"/>
      <c r="F53" s="342"/>
      <c r="G53" s="342"/>
      <c r="H53" s="343"/>
      <c r="I53" s="224">
        <f>I54</f>
        <v>1501</v>
      </c>
      <c r="J53" s="224"/>
      <c r="K53" s="224">
        <f>K54</f>
        <v>1501</v>
      </c>
      <c r="L53" s="224"/>
      <c r="M53" s="201"/>
      <c r="N53" s="202"/>
      <c r="O53" s="201"/>
    </row>
    <row r="54" spans="1:15" ht="14.25" customHeight="1">
      <c r="A54" s="227"/>
      <c r="B54" s="228">
        <v>85395</v>
      </c>
      <c r="C54" s="229"/>
      <c r="D54" s="325" t="s">
        <v>194</v>
      </c>
      <c r="E54" s="326"/>
      <c r="F54" s="326"/>
      <c r="G54" s="326"/>
      <c r="H54" s="327"/>
      <c r="I54" s="232">
        <f>SUM(I55:I56)</f>
        <v>1501</v>
      </c>
      <c r="J54" s="232"/>
      <c r="K54" s="232">
        <f>K57+K58</f>
        <v>1501</v>
      </c>
      <c r="L54" s="232"/>
      <c r="M54" s="272"/>
      <c r="N54" s="273"/>
      <c r="O54" s="272"/>
    </row>
    <row r="55" spans="1:15" ht="14.25" customHeight="1">
      <c r="A55" s="250"/>
      <c r="B55" s="251"/>
      <c r="C55" s="252">
        <v>4177</v>
      </c>
      <c r="D55" s="370" t="s">
        <v>150</v>
      </c>
      <c r="E55" s="371"/>
      <c r="F55" s="371"/>
      <c r="G55" s="371"/>
      <c r="H55" s="372"/>
      <c r="I55" s="226">
        <v>1425</v>
      </c>
      <c r="J55" s="220"/>
      <c r="K55" s="220"/>
      <c r="L55" s="220"/>
      <c r="M55" s="272"/>
      <c r="N55" s="273"/>
      <c r="O55" s="272"/>
    </row>
    <row r="56" spans="1:15" ht="14.25" customHeight="1">
      <c r="A56" s="219"/>
      <c r="B56" s="213"/>
      <c r="C56" s="252">
        <v>4179</v>
      </c>
      <c r="D56" s="370" t="s">
        <v>150</v>
      </c>
      <c r="E56" s="371"/>
      <c r="F56" s="371"/>
      <c r="G56" s="371"/>
      <c r="H56" s="372"/>
      <c r="I56" s="226">
        <v>76</v>
      </c>
      <c r="J56" s="220"/>
      <c r="K56" s="226"/>
      <c r="L56" s="220"/>
      <c r="M56" s="300"/>
      <c r="N56" s="299"/>
      <c r="O56" s="300"/>
    </row>
    <row r="57" spans="1:15" ht="14.25" customHeight="1">
      <c r="A57" s="219"/>
      <c r="B57" s="213"/>
      <c r="C57" s="252">
        <v>4307</v>
      </c>
      <c r="D57" s="350" t="s">
        <v>112</v>
      </c>
      <c r="E57" s="351"/>
      <c r="F57" s="351"/>
      <c r="G57" s="351"/>
      <c r="H57" s="351"/>
      <c r="I57" s="226"/>
      <c r="J57" s="220"/>
      <c r="K57" s="226">
        <v>1425</v>
      </c>
      <c r="L57" s="220"/>
      <c r="M57" s="300"/>
      <c r="N57" s="299"/>
      <c r="O57" s="300"/>
    </row>
    <row r="58" spans="1:15" ht="14.25" customHeight="1">
      <c r="A58" s="292"/>
      <c r="B58" s="293"/>
      <c r="C58" s="311">
        <v>4309</v>
      </c>
      <c r="D58" s="494" t="s">
        <v>112</v>
      </c>
      <c r="E58" s="495"/>
      <c r="F58" s="495"/>
      <c r="G58" s="495"/>
      <c r="H58" s="495"/>
      <c r="I58" s="275"/>
      <c r="J58" s="274"/>
      <c r="K58" s="275">
        <v>76</v>
      </c>
      <c r="L58" s="274"/>
      <c r="M58" s="300"/>
      <c r="N58" s="299"/>
      <c r="O58" s="300"/>
    </row>
    <row r="59" spans="1:15" ht="18" customHeight="1">
      <c r="A59" s="144">
        <v>900</v>
      </c>
      <c r="B59" s="145"/>
      <c r="C59" s="145"/>
      <c r="D59" s="331" t="s">
        <v>142</v>
      </c>
      <c r="E59" s="332"/>
      <c r="F59" s="332"/>
      <c r="G59" s="332"/>
      <c r="H59" s="333"/>
      <c r="I59" s="149"/>
      <c r="J59" s="149">
        <f>J63</f>
        <v>51000</v>
      </c>
      <c r="K59" s="149">
        <f>K60</f>
        <v>57000</v>
      </c>
      <c r="L59" s="149">
        <f>L60</f>
        <v>5630</v>
      </c>
      <c r="M59" s="196"/>
      <c r="N59" s="197"/>
      <c r="O59" s="196"/>
    </row>
    <row r="60" spans="1:15" ht="18" customHeight="1">
      <c r="A60" s="146"/>
      <c r="B60" s="147">
        <v>90001</v>
      </c>
      <c r="C60" s="146"/>
      <c r="D60" s="325" t="s">
        <v>144</v>
      </c>
      <c r="E60" s="326"/>
      <c r="F60" s="326"/>
      <c r="G60" s="326"/>
      <c r="H60" s="327"/>
      <c r="I60" s="13">
        <f>SUM(I61:I61)</f>
        <v>0</v>
      </c>
      <c r="J60" s="13">
        <f>J61</f>
        <v>0</v>
      </c>
      <c r="K60" s="13">
        <f>K61+K62</f>
        <v>57000</v>
      </c>
      <c r="L60" s="13">
        <f>L62</f>
        <v>5630</v>
      </c>
      <c r="M60" s="198"/>
      <c r="N60" s="199"/>
      <c r="O60" s="198"/>
    </row>
    <row r="61" spans="1:15" ht="15" customHeight="1">
      <c r="A61" s="70"/>
      <c r="B61" s="70"/>
      <c r="C61" s="190">
        <v>4300</v>
      </c>
      <c r="D61" s="328" t="s">
        <v>145</v>
      </c>
      <c r="E61" s="334"/>
      <c r="F61" s="334"/>
      <c r="G61" s="334"/>
      <c r="H61" s="335"/>
      <c r="I61" s="160"/>
      <c r="J61" s="160"/>
      <c r="K61" s="160">
        <v>57000</v>
      </c>
      <c r="L61" s="160"/>
      <c r="M61" s="198"/>
      <c r="N61" s="199"/>
      <c r="O61" s="198"/>
    </row>
    <row r="62" spans="1:15" ht="15" customHeight="1">
      <c r="A62" s="70"/>
      <c r="B62" s="70"/>
      <c r="C62" s="239">
        <v>6050</v>
      </c>
      <c r="D62" s="475" t="s">
        <v>152</v>
      </c>
      <c r="E62" s="476"/>
      <c r="F62" s="476"/>
      <c r="G62" s="476"/>
      <c r="H62" s="477"/>
      <c r="I62" s="259"/>
      <c r="J62" s="259"/>
      <c r="K62" s="259"/>
      <c r="L62" s="259">
        <v>5630</v>
      </c>
      <c r="M62" s="257"/>
      <c r="N62" s="256"/>
      <c r="O62" s="257"/>
    </row>
    <row r="63" spans="1:15" ht="15" customHeight="1">
      <c r="A63" s="146"/>
      <c r="B63" s="147">
        <v>90015</v>
      </c>
      <c r="C63" s="146"/>
      <c r="D63" s="325" t="s">
        <v>161</v>
      </c>
      <c r="E63" s="326"/>
      <c r="F63" s="326"/>
      <c r="G63" s="326"/>
      <c r="H63" s="327"/>
      <c r="I63" s="13">
        <f>SUM(I64:I64)</f>
        <v>0</v>
      </c>
      <c r="J63" s="13">
        <f>J64</f>
        <v>51000</v>
      </c>
      <c r="K63" s="13"/>
      <c r="L63" s="13">
        <f>L65</f>
        <v>0</v>
      </c>
      <c r="M63" s="300"/>
      <c r="N63" s="256"/>
      <c r="O63" s="300"/>
    </row>
    <row r="64" spans="1:15" ht="15" customHeight="1">
      <c r="A64" s="70"/>
      <c r="B64" s="70"/>
      <c r="C64" s="239">
        <v>6050</v>
      </c>
      <c r="D64" s="475" t="s">
        <v>201</v>
      </c>
      <c r="E64" s="476"/>
      <c r="F64" s="476"/>
      <c r="G64" s="476"/>
      <c r="H64" s="477"/>
      <c r="I64" s="160"/>
      <c r="J64" s="160">
        <v>51000</v>
      </c>
      <c r="K64" s="160"/>
      <c r="L64" s="160"/>
      <c r="M64" s="300"/>
      <c r="N64" s="256"/>
      <c r="O64" s="300"/>
    </row>
    <row r="65" spans="1:15" s="3" customFormat="1" ht="18" customHeight="1">
      <c r="A65" s="144">
        <v>926</v>
      </c>
      <c r="B65" s="145"/>
      <c r="C65" s="145"/>
      <c r="D65" s="331" t="s">
        <v>134</v>
      </c>
      <c r="E65" s="332"/>
      <c r="F65" s="332"/>
      <c r="G65" s="332"/>
      <c r="H65" s="333"/>
      <c r="I65" s="149"/>
      <c r="J65" s="149"/>
      <c r="K65" s="149">
        <f>K66</f>
        <v>54200</v>
      </c>
      <c r="L65" s="149"/>
      <c r="M65" s="8"/>
      <c r="N65" s="174"/>
      <c r="O65" s="174"/>
    </row>
    <row r="66" spans="1:15" s="3" customFormat="1" ht="18" customHeight="1">
      <c r="A66" s="146"/>
      <c r="B66" s="147">
        <v>92605</v>
      </c>
      <c r="C66" s="146"/>
      <c r="D66" s="325" t="s">
        <v>135</v>
      </c>
      <c r="E66" s="326"/>
      <c r="F66" s="326"/>
      <c r="G66" s="326"/>
      <c r="H66" s="327"/>
      <c r="I66" s="13"/>
      <c r="J66" s="13"/>
      <c r="K66" s="13">
        <f>SUM(K67:K68)</f>
        <v>54200</v>
      </c>
      <c r="L66" s="13"/>
      <c r="M66" s="8"/>
      <c r="N66" s="175"/>
      <c r="O66" s="175"/>
    </row>
    <row r="67" spans="1:15" s="3" customFormat="1" ht="15" customHeight="1">
      <c r="A67" s="148"/>
      <c r="B67" s="70"/>
      <c r="C67" s="190">
        <v>4300</v>
      </c>
      <c r="D67" s="328" t="s">
        <v>145</v>
      </c>
      <c r="E67" s="334"/>
      <c r="F67" s="334"/>
      <c r="G67" s="334"/>
      <c r="H67" s="335"/>
      <c r="I67" s="181"/>
      <c r="J67" s="160"/>
      <c r="K67" s="160">
        <v>35000</v>
      </c>
      <c r="L67" s="160"/>
      <c r="M67" s="8"/>
      <c r="N67" s="200"/>
      <c r="O67" s="200"/>
    </row>
    <row r="68" spans="1:15" s="3" customFormat="1" ht="27.75" customHeight="1">
      <c r="A68" s="148"/>
      <c r="B68" s="70"/>
      <c r="C68" s="239">
        <v>4400</v>
      </c>
      <c r="D68" s="344" t="s">
        <v>195</v>
      </c>
      <c r="E68" s="345"/>
      <c r="F68" s="345"/>
      <c r="G68" s="345"/>
      <c r="H68" s="346"/>
      <c r="I68" s="181"/>
      <c r="J68" s="160"/>
      <c r="K68" s="160">
        <v>19200</v>
      </c>
      <c r="L68" s="160"/>
      <c r="M68" s="8"/>
      <c r="N68" s="288"/>
      <c r="O68" s="288"/>
    </row>
    <row r="69" spans="1:15" ht="21" customHeight="1">
      <c r="A69" s="376" t="s">
        <v>67</v>
      </c>
      <c r="B69" s="377"/>
      <c r="C69" s="377"/>
      <c r="D69" s="377"/>
      <c r="E69" s="377"/>
      <c r="F69" s="377"/>
      <c r="G69" s="377"/>
      <c r="H69" s="378"/>
      <c r="I69" s="64">
        <f>I65+I59+I53+I35+I27+I24+I13+I10</f>
        <v>983856</v>
      </c>
      <c r="J69" s="64">
        <f>J65+J59+J53+J35+J27+J24+J13+J10</f>
        <v>1132234</v>
      </c>
      <c r="K69" s="64">
        <f>K65+K59+K53+K35+K27+K24+K13+K10+K50</f>
        <v>1726090</v>
      </c>
      <c r="L69" s="64">
        <f>L65+L59+L53+L35+L27+L24+L13+L10</f>
        <v>390000</v>
      </c>
      <c r="M69" s="355"/>
      <c r="N69" s="356"/>
      <c r="O69" s="256"/>
    </row>
    <row r="70" spans="1:15" ht="9" customHeight="1">
      <c r="A70" s="59"/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 t="s">
        <v>94</v>
      </c>
      <c r="M70" s="61"/>
      <c r="N70" s="62"/>
      <c r="O70" s="62"/>
    </row>
    <row r="71" spans="1:15" ht="14.25" customHeight="1">
      <c r="A71" s="59"/>
      <c r="B71" s="59"/>
      <c r="C71" s="59"/>
      <c r="D71" s="59"/>
      <c r="E71" s="59"/>
      <c r="F71" s="59"/>
      <c r="G71" s="59"/>
      <c r="H71" s="59"/>
      <c r="I71" s="60"/>
      <c r="J71" s="60"/>
      <c r="K71" s="60"/>
      <c r="L71" s="60"/>
      <c r="M71" s="61"/>
      <c r="N71" s="62"/>
      <c r="O71" s="62"/>
    </row>
    <row r="72" spans="1:15" ht="14.25" customHeight="1">
      <c r="A72" s="59"/>
      <c r="B72" s="59"/>
      <c r="C72" s="59"/>
      <c r="D72" s="59"/>
      <c r="E72" s="59"/>
      <c r="F72" s="59"/>
      <c r="G72" s="59"/>
      <c r="H72" s="59"/>
      <c r="I72" s="60"/>
      <c r="J72" s="60"/>
      <c r="K72" s="60"/>
      <c r="L72" s="60"/>
      <c r="M72" s="61"/>
      <c r="N72" s="62"/>
      <c r="O72" s="62"/>
    </row>
    <row r="73" spans="1:15" ht="14.25" customHeight="1">
      <c r="A73" s="59"/>
      <c r="B73" s="59"/>
      <c r="C73" s="59"/>
      <c r="D73" s="59"/>
      <c r="E73" s="59"/>
      <c r="F73" s="59"/>
      <c r="G73" s="59"/>
      <c r="H73" s="59"/>
      <c r="I73" s="60"/>
      <c r="J73" s="60"/>
      <c r="K73" s="60"/>
      <c r="L73" s="60"/>
      <c r="M73" s="61"/>
      <c r="N73" s="62"/>
      <c r="O73" s="62"/>
    </row>
    <row r="74" spans="1:15" ht="14.25" customHeight="1">
      <c r="A74" s="59"/>
      <c r="B74" s="59"/>
      <c r="C74" s="59"/>
      <c r="D74" s="59"/>
      <c r="E74" s="59"/>
      <c r="F74" s="59"/>
      <c r="G74" s="59"/>
      <c r="H74" s="59"/>
      <c r="I74" s="60"/>
      <c r="J74" s="60"/>
      <c r="K74" s="60"/>
      <c r="L74" s="60"/>
      <c r="M74" s="61"/>
      <c r="N74" s="62"/>
      <c r="O74" s="62"/>
    </row>
    <row r="75" spans="1:15" ht="14.25" customHeight="1">
      <c r="A75" s="59"/>
      <c r="B75" s="59"/>
      <c r="C75" s="59"/>
      <c r="D75" s="59"/>
      <c r="E75" s="59"/>
      <c r="F75" s="59"/>
      <c r="G75" s="59"/>
      <c r="H75" s="59"/>
      <c r="I75" s="60"/>
      <c r="J75" s="60"/>
      <c r="K75" s="60"/>
      <c r="L75" s="60"/>
      <c r="M75" s="61"/>
      <c r="N75" s="62"/>
      <c r="O75" s="62"/>
    </row>
    <row r="76" spans="1:15" ht="14.25" customHeight="1" hidden="1">
      <c r="A76" s="59"/>
      <c r="B76" s="59"/>
      <c r="C76" s="59"/>
      <c r="D76" s="59"/>
      <c r="E76" s="59"/>
      <c r="F76" s="59"/>
      <c r="G76" s="59"/>
      <c r="H76" s="59"/>
      <c r="I76" s="60"/>
      <c r="J76" s="60"/>
      <c r="K76" s="60"/>
      <c r="L76" s="60"/>
      <c r="M76" s="61"/>
      <c r="N76" s="62"/>
      <c r="O76" s="62"/>
    </row>
    <row r="77" spans="1:15" ht="14.25" customHeight="1" hidden="1">
      <c r="A77" s="59"/>
      <c r="B77" s="59"/>
      <c r="C77" s="59"/>
      <c r="D77" s="59"/>
      <c r="E77" s="59"/>
      <c r="F77" s="59"/>
      <c r="G77" s="59"/>
      <c r="H77" s="59"/>
      <c r="I77" s="60"/>
      <c r="J77" s="60"/>
      <c r="K77" s="60"/>
      <c r="L77" s="60"/>
      <c r="M77" s="61"/>
      <c r="N77" s="62"/>
      <c r="O77" s="62"/>
    </row>
    <row r="78" spans="1:15" ht="6.75" customHeight="1">
      <c r="A78" s="59"/>
      <c r="B78" s="59"/>
      <c r="C78" s="59"/>
      <c r="D78" s="59"/>
      <c r="E78" s="59"/>
      <c r="F78" s="59"/>
      <c r="G78" s="59"/>
      <c r="H78" s="59"/>
      <c r="I78" s="60"/>
      <c r="J78" s="60"/>
      <c r="K78" s="60"/>
      <c r="L78" s="60"/>
      <c r="M78" s="61"/>
      <c r="N78" s="62"/>
      <c r="O78" s="62"/>
    </row>
    <row r="79" spans="1:15" ht="12.75" customHeight="1">
      <c r="A79" s="472" t="s">
        <v>117</v>
      </c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</row>
    <row r="80" spans="1:15" ht="6" customHeight="1">
      <c r="A80" s="59"/>
      <c r="B80" s="59"/>
      <c r="C80" s="59"/>
      <c r="D80" s="59"/>
      <c r="E80" s="59"/>
      <c r="F80" s="59"/>
      <c r="G80" s="59"/>
      <c r="H80" s="59"/>
      <c r="I80" s="60"/>
      <c r="J80" s="60"/>
      <c r="K80" s="60"/>
      <c r="L80" s="60"/>
      <c r="M80" s="61"/>
      <c r="N80" s="62"/>
      <c r="O80" s="62"/>
    </row>
    <row r="81" spans="1:16" ht="11.25" customHeight="1">
      <c r="A81" s="478" t="s">
        <v>24</v>
      </c>
      <c r="B81" s="458" t="s">
        <v>0</v>
      </c>
      <c r="C81" s="459"/>
      <c r="D81" s="460"/>
      <c r="E81" s="352" t="s">
        <v>198</v>
      </c>
      <c r="F81" s="467" t="s">
        <v>16</v>
      </c>
      <c r="G81" s="468"/>
      <c r="H81" s="352" t="s">
        <v>61</v>
      </c>
      <c r="I81" s="338" t="s">
        <v>25</v>
      </c>
      <c r="J81" s="339"/>
      <c r="K81" s="339"/>
      <c r="L81" s="339"/>
      <c r="M81" s="339"/>
      <c r="N81" s="339"/>
      <c r="O81" s="339"/>
      <c r="P81" s="340"/>
    </row>
    <row r="82" spans="1:16" ht="11.25" customHeight="1">
      <c r="A82" s="478"/>
      <c r="B82" s="461"/>
      <c r="C82" s="462"/>
      <c r="D82" s="463"/>
      <c r="E82" s="353"/>
      <c r="F82" s="469"/>
      <c r="G82" s="470"/>
      <c r="H82" s="353"/>
      <c r="I82" s="352" t="s">
        <v>27</v>
      </c>
      <c r="J82" s="379" t="s">
        <v>32</v>
      </c>
      <c r="K82" s="380"/>
      <c r="L82" s="380"/>
      <c r="M82" s="380"/>
      <c r="N82" s="380"/>
      <c r="O82" s="380"/>
      <c r="P82" s="336" t="s">
        <v>164</v>
      </c>
    </row>
    <row r="83" spans="1:16" ht="12" customHeight="1">
      <c r="A83" s="479"/>
      <c r="B83" s="461"/>
      <c r="C83" s="462"/>
      <c r="D83" s="463"/>
      <c r="E83" s="353"/>
      <c r="F83" s="471" t="s">
        <v>96</v>
      </c>
      <c r="G83" s="471" t="s">
        <v>97</v>
      </c>
      <c r="H83" s="353"/>
      <c r="I83" s="353"/>
      <c r="J83" s="359" t="s">
        <v>91</v>
      </c>
      <c r="K83" s="357" t="s">
        <v>28</v>
      </c>
      <c r="L83" s="357" t="s">
        <v>33</v>
      </c>
      <c r="M83" s="357" t="s">
        <v>29</v>
      </c>
      <c r="N83" s="473" t="s">
        <v>32</v>
      </c>
      <c r="O83" s="474"/>
      <c r="P83" s="337"/>
    </row>
    <row r="84" spans="1:16" ht="65.25" customHeight="1">
      <c r="A84" s="480"/>
      <c r="B84" s="464"/>
      <c r="C84" s="465"/>
      <c r="D84" s="466"/>
      <c r="E84" s="354"/>
      <c r="F84" s="354"/>
      <c r="G84" s="354"/>
      <c r="H84" s="354"/>
      <c r="I84" s="354"/>
      <c r="J84" s="360"/>
      <c r="K84" s="358"/>
      <c r="L84" s="358"/>
      <c r="M84" s="358"/>
      <c r="N84" s="164" t="s">
        <v>118</v>
      </c>
      <c r="O84" s="276" t="s">
        <v>88</v>
      </c>
      <c r="P84" s="337"/>
    </row>
    <row r="85" spans="1:16" ht="13.5" customHeight="1">
      <c r="A85" s="106" t="s">
        <v>1</v>
      </c>
      <c r="B85" s="105" t="s">
        <v>3</v>
      </c>
      <c r="C85" s="103"/>
      <c r="D85" s="104"/>
      <c r="E85" s="89">
        <v>1029396</v>
      </c>
      <c r="F85" s="88">
        <f>I10</f>
        <v>56355</v>
      </c>
      <c r="G85" s="88"/>
      <c r="H85" s="89">
        <f aca="true" t="shared" si="0" ref="H85:H90">E85-F85+G85</f>
        <v>973041</v>
      </c>
      <c r="I85" s="88">
        <f>H85-P85</f>
        <v>181961</v>
      </c>
      <c r="J85" s="117"/>
      <c r="K85" s="118">
        <v>143645</v>
      </c>
      <c r="L85" s="118"/>
      <c r="M85" s="119"/>
      <c r="N85" s="118">
        <v>28723</v>
      </c>
      <c r="O85" s="120"/>
      <c r="P85" s="277">
        <v>791080</v>
      </c>
    </row>
    <row r="86" spans="1:16" ht="13.5" customHeight="1">
      <c r="A86" s="29" t="s">
        <v>2</v>
      </c>
      <c r="B86" s="455" t="s">
        <v>6</v>
      </c>
      <c r="C86" s="456"/>
      <c r="D86" s="457"/>
      <c r="E86" s="121">
        <v>85422</v>
      </c>
      <c r="F86" s="122"/>
      <c r="G86" s="122"/>
      <c r="H86" s="121">
        <f t="shared" si="0"/>
        <v>85422</v>
      </c>
      <c r="I86" s="122">
        <f aca="true" t="shared" si="1" ref="I86:I106">H86-P86</f>
        <v>85422</v>
      </c>
      <c r="J86" s="123"/>
      <c r="K86" s="124"/>
      <c r="L86" s="124"/>
      <c r="M86" s="124"/>
      <c r="N86" s="124"/>
      <c r="O86" s="125"/>
      <c r="P86" s="278"/>
    </row>
    <row r="87" spans="1:16" ht="13.5" customHeight="1">
      <c r="A87" s="29">
        <v>150</v>
      </c>
      <c r="B87" s="417" t="s">
        <v>89</v>
      </c>
      <c r="C87" s="418"/>
      <c r="D87" s="419"/>
      <c r="E87" s="121">
        <v>5308</v>
      </c>
      <c r="F87" s="122"/>
      <c r="G87" s="122"/>
      <c r="H87" s="121">
        <f t="shared" si="0"/>
        <v>5308</v>
      </c>
      <c r="I87" s="122">
        <f t="shared" si="1"/>
        <v>0</v>
      </c>
      <c r="J87" s="123"/>
      <c r="K87" s="126"/>
      <c r="L87" s="124"/>
      <c r="M87" s="124"/>
      <c r="N87" s="124"/>
      <c r="O87" s="125"/>
      <c r="P87" s="279">
        <v>5308</v>
      </c>
    </row>
    <row r="88" spans="1:16" ht="13.5" customHeight="1">
      <c r="A88" s="107">
        <v>600</v>
      </c>
      <c r="B88" s="455" t="s">
        <v>7</v>
      </c>
      <c r="C88" s="456"/>
      <c r="D88" s="457"/>
      <c r="E88" s="121">
        <v>17121461</v>
      </c>
      <c r="F88" s="122">
        <f>J13</f>
        <v>1001234</v>
      </c>
      <c r="G88" s="122">
        <f>K13+L13</f>
        <v>684370</v>
      </c>
      <c r="H88" s="121">
        <f t="shared" si="0"/>
        <v>16804597</v>
      </c>
      <c r="I88" s="122">
        <f t="shared" si="1"/>
        <v>9812368</v>
      </c>
      <c r="J88" s="127"/>
      <c r="K88" s="126">
        <v>2475680</v>
      </c>
      <c r="L88" s="126"/>
      <c r="M88" s="124"/>
      <c r="N88" s="124"/>
      <c r="O88" s="125">
        <v>2268000</v>
      </c>
      <c r="P88" s="279">
        <v>6992229</v>
      </c>
    </row>
    <row r="89" spans="1:16" ht="13.5" customHeight="1">
      <c r="A89" s="107">
        <v>630</v>
      </c>
      <c r="B89" s="455" t="s">
        <v>31</v>
      </c>
      <c r="C89" s="456"/>
      <c r="D89" s="457"/>
      <c r="E89" s="121">
        <v>43000</v>
      </c>
      <c r="F89" s="122"/>
      <c r="G89" s="122"/>
      <c r="H89" s="121">
        <f t="shared" si="0"/>
        <v>43000</v>
      </c>
      <c r="I89" s="122">
        <f t="shared" si="1"/>
        <v>43000</v>
      </c>
      <c r="J89" s="127"/>
      <c r="K89" s="126">
        <f>I89</f>
        <v>43000</v>
      </c>
      <c r="L89" s="126"/>
      <c r="M89" s="124"/>
      <c r="N89" s="124"/>
      <c r="O89" s="125"/>
      <c r="P89" s="278"/>
    </row>
    <row r="90" spans="1:16" ht="13.5" customHeight="1">
      <c r="A90" s="107">
        <v>700</v>
      </c>
      <c r="B90" s="417" t="s">
        <v>68</v>
      </c>
      <c r="C90" s="418"/>
      <c r="D90" s="419"/>
      <c r="E90" s="121">
        <v>11759070</v>
      </c>
      <c r="F90" s="122">
        <f>I24</f>
        <v>860000</v>
      </c>
      <c r="G90" s="122">
        <f>K24+L24</f>
        <v>0</v>
      </c>
      <c r="H90" s="121">
        <f t="shared" si="0"/>
        <v>10899070</v>
      </c>
      <c r="I90" s="122">
        <f t="shared" si="1"/>
        <v>10676420</v>
      </c>
      <c r="J90" s="127">
        <v>292000</v>
      </c>
      <c r="K90" s="126">
        <v>430000</v>
      </c>
      <c r="L90" s="124"/>
      <c r="M90" s="124"/>
      <c r="N90" s="124"/>
      <c r="O90" s="128"/>
      <c r="P90" s="279">
        <v>222650</v>
      </c>
    </row>
    <row r="91" spans="1:16" ht="13.5" customHeight="1">
      <c r="A91" s="107">
        <v>710</v>
      </c>
      <c r="B91" s="455" t="s">
        <v>15</v>
      </c>
      <c r="C91" s="456"/>
      <c r="D91" s="457"/>
      <c r="E91" s="121">
        <v>392000</v>
      </c>
      <c r="F91" s="122"/>
      <c r="G91" s="122"/>
      <c r="H91" s="121">
        <f>E91-F91+G91</f>
        <v>392000</v>
      </c>
      <c r="I91" s="122">
        <f t="shared" si="1"/>
        <v>392000</v>
      </c>
      <c r="J91" s="127">
        <v>27000</v>
      </c>
      <c r="K91" s="126"/>
      <c r="L91" s="126"/>
      <c r="M91" s="124"/>
      <c r="N91" s="124"/>
      <c r="O91" s="128"/>
      <c r="P91" s="278"/>
    </row>
    <row r="92" spans="1:16" ht="13.5" customHeight="1">
      <c r="A92" s="107">
        <v>720</v>
      </c>
      <c r="B92" s="455" t="s">
        <v>34</v>
      </c>
      <c r="C92" s="456"/>
      <c r="D92" s="457"/>
      <c r="E92" s="121">
        <v>1285619</v>
      </c>
      <c r="F92" s="122"/>
      <c r="G92" s="122"/>
      <c r="H92" s="121">
        <f>E92-F92+G92</f>
        <v>1285619</v>
      </c>
      <c r="I92" s="122">
        <f t="shared" si="1"/>
        <v>197278</v>
      </c>
      <c r="J92" s="127">
        <v>34281</v>
      </c>
      <c r="K92" s="124"/>
      <c r="L92" s="126"/>
      <c r="M92" s="124"/>
      <c r="N92" s="124"/>
      <c r="O92" s="128"/>
      <c r="P92" s="279">
        <v>1088341</v>
      </c>
    </row>
    <row r="93" spans="1:16" ht="15" customHeight="1">
      <c r="A93" s="107">
        <v>750</v>
      </c>
      <c r="B93" s="455" t="s">
        <v>30</v>
      </c>
      <c r="C93" s="456"/>
      <c r="D93" s="457"/>
      <c r="E93" s="121">
        <v>18819229</v>
      </c>
      <c r="F93" s="122">
        <f>J27+I27</f>
        <v>0</v>
      </c>
      <c r="G93" s="122">
        <f>K27+L27</f>
        <v>735389</v>
      </c>
      <c r="H93" s="121">
        <f>E93-F93+G93</f>
        <v>19554618</v>
      </c>
      <c r="I93" s="122">
        <f t="shared" si="1"/>
        <v>19170568</v>
      </c>
      <c r="J93" s="127">
        <v>9493160</v>
      </c>
      <c r="K93" s="126">
        <v>204000</v>
      </c>
      <c r="L93" s="126">
        <v>226000</v>
      </c>
      <c r="M93" s="124"/>
      <c r="N93" s="126">
        <v>165195</v>
      </c>
      <c r="O93" s="129"/>
      <c r="P93" s="279">
        <v>384050</v>
      </c>
    </row>
    <row r="94" spans="1:16" ht="58.5" customHeight="1">
      <c r="A94" s="107">
        <v>751</v>
      </c>
      <c r="B94" s="417" t="s">
        <v>23</v>
      </c>
      <c r="C94" s="418"/>
      <c r="D94" s="419"/>
      <c r="E94" s="121">
        <v>54497</v>
      </c>
      <c r="F94" s="122"/>
      <c r="G94" s="122"/>
      <c r="H94" s="121">
        <f aca="true" t="shared" si="2" ref="H94:H99">E94-F94+G94</f>
        <v>54497</v>
      </c>
      <c r="I94" s="122">
        <f t="shared" si="1"/>
        <v>54497</v>
      </c>
      <c r="J94" s="127">
        <v>21189</v>
      </c>
      <c r="K94" s="126"/>
      <c r="L94" s="126">
        <v>16520</v>
      </c>
      <c r="M94" s="124"/>
      <c r="N94" s="126">
        <v>41247</v>
      </c>
      <c r="O94" s="128"/>
      <c r="P94" s="278"/>
    </row>
    <row r="95" spans="1:16" ht="38.25" customHeight="1">
      <c r="A95" s="107">
        <v>754</v>
      </c>
      <c r="B95" s="417" t="s">
        <v>26</v>
      </c>
      <c r="C95" s="418"/>
      <c r="D95" s="419"/>
      <c r="E95" s="121">
        <v>705000</v>
      </c>
      <c r="F95" s="122"/>
      <c r="G95" s="122"/>
      <c r="H95" s="121">
        <f t="shared" si="2"/>
        <v>705000</v>
      </c>
      <c r="I95" s="122">
        <f t="shared" si="1"/>
        <v>572500</v>
      </c>
      <c r="J95" s="127">
        <v>0</v>
      </c>
      <c r="K95" s="126">
        <v>122500</v>
      </c>
      <c r="L95" s="126">
        <v>114000</v>
      </c>
      <c r="M95" s="124"/>
      <c r="N95" s="124"/>
      <c r="O95" s="128"/>
      <c r="P95" s="286">
        <v>132500</v>
      </c>
    </row>
    <row r="96" spans="1:16" ht="24" customHeight="1">
      <c r="A96" s="107">
        <v>757</v>
      </c>
      <c r="B96" s="417" t="s">
        <v>8</v>
      </c>
      <c r="C96" s="418"/>
      <c r="D96" s="419"/>
      <c r="E96" s="121">
        <v>3300713</v>
      </c>
      <c r="F96" s="122"/>
      <c r="G96" s="122"/>
      <c r="H96" s="130">
        <f t="shared" si="2"/>
        <v>3300713</v>
      </c>
      <c r="I96" s="122">
        <f t="shared" si="1"/>
        <v>3300713</v>
      </c>
      <c r="J96" s="123"/>
      <c r="K96" s="124"/>
      <c r="L96" s="124"/>
      <c r="M96" s="126">
        <v>3129213</v>
      </c>
      <c r="N96" s="126"/>
      <c r="O96" s="128"/>
      <c r="P96" s="278"/>
    </row>
    <row r="97" spans="1:16" ht="14.25" customHeight="1">
      <c r="A97" s="107">
        <v>758</v>
      </c>
      <c r="B97" s="417" t="s">
        <v>9</v>
      </c>
      <c r="C97" s="418"/>
      <c r="D97" s="419"/>
      <c r="E97" s="153">
        <v>7149153</v>
      </c>
      <c r="F97" s="173"/>
      <c r="G97" s="132"/>
      <c r="H97" s="131">
        <f t="shared" si="2"/>
        <v>7149153</v>
      </c>
      <c r="I97" s="122">
        <f t="shared" si="1"/>
        <v>7149153</v>
      </c>
      <c r="J97" s="133"/>
      <c r="K97" s="134"/>
      <c r="L97" s="134"/>
      <c r="M97" s="135"/>
      <c r="N97" s="135"/>
      <c r="O97" s="136"/>
      <c r="P97" s="278"/>
    </row>
    <row r="98" spans="1:16" ht="14.25" customHeight="1">
      <c r="A98" s="107">
        <v>801</v>
      </c>
      <c r="B98" s="417" t="s">
        <v>10</v>
      </c>
      <c r="C98" s="418"/>
      <c r="D98" s="419"/>
      <c r="E98" s="153">
        <v>58967835</v>
      </c>
      <c r="F98" s="132">
        <f>I35+J35</f>
        <v>146000</v>
      </c>
      <c r="G98" s="132">
        <f>K35+L35</f>
        <v>573000</v>
      </c>
      <c r="H98" s="131">
        <f t="shared" si="2"/>
        <v>59394835</v>
      </c>
      <c r="I98" s="122">
        <f t="shared" si="1"/>
        <v>52328553</v>
      </c>
      <c r="J98" s="137">
        <v>26468361</v>
      </c>
      <c r="K98" s="138">
        <v>13921547</v>
      </c>
      <c r="L98" s="138">
        <v>1441415</v>
      </c>
      <c r="M98" s="134"/>
      <c r="N98" s="134"/>
      <c r="O98" s="136"/>
      <c r="P98" s="279">
        <v>7066282</v>
      </c>
    </row>
    <row r="99" spans="1:16" ht="13.5" customHeight="1">
      <c r="A99" s="107">
        <v>851</v>
      </c>
      <c r="B99" s="417" t="s">
        <v>11</v>
      </c>
      <c r="C99" s="418"/>
      <c r="D99" s="419"/>
      <c r="E99" s="121">
        <v>465000</v>
      </c>
      <c r="F99" s="122"/>
      <c r="G99" s="122"/>
      <c r="H99" s="130">
        <f t="shared" si="2"/>
        <v>465000</v>
      </c>
      <c r="I99" s="122">
        <f t="shared" si="1"/>
        <v>465000</v>
      </c>
      <c r="J99" s="127">
        <v>174100</v>
      </c>
      <c r="K99" s="126">
        <v>40000</v>
      </c>
      <c r="L99" s="126"/>
      <c r="M99" s="124"/>
      <c r="N99" s="124"/>
      <c r="O99" s="136"/>
      <c r="P99" s="278"/>
    </row>
    <row r="100" spans="1:16" ht="14.25" customHeight="1">
      <c r="A100" s="107">
        <v>852</v>
      </c>
      <c r="B100" s="417" t="s">
        <v>12</v>
      </c>
      <c r="C100" s="418"/>
      <c r="D100" s="419"/>
      <c r="E100" s="121">
        <v>5294654</v>
      </c>
      <c r="F100" s="122"/>
      <c r="G100" s="122">
        <f>K50</f>
        <v>5000</v>
      </c>
      <c r="H100" s="130">
        <f aca="true" t="shared" si="3" ref="H100:H105">E100-F100+G100</f>
        <v>5299654</v>
      </c>
      <c r="I100" s="122">
        <f t="shared" si="1"/>
        <v>5299654</v>
      </c>
      <c r="J100" s="127">
        <v>1485747</v>
      </c>
      <c r="K100" s="126"/>
      <c r="L100" s="126">
        <v>3135203</v>
      </c>
      <c r="M100" s="124"/>
      <c r="N100" s="126">
        <v>2355056</v>
      </c>
      <c r="O100" s="136"/>
      <c r="P100" s="278"/>
    </row>
    <row r="101" spans="1:16" ht="38.25" customHeight="1">
      <c r="A101" s="107">
        <v>853</v>
      </c>
      <c r="B101" s="452" t="s">
        <v>92</v>
      </c>
      <c r="C101" s="453"/>
      <c r="D101" s="454"/>
      <c r="E101" s="121">
        <v>413389</v>
      </c>
      <c r="F101" s="122">
        <f>I53</f>
        <v>1501</v>
      </c>
      <c r="G101" s="122">
        <f>K53</f>
        <v>1501</v>
      </c>
      <c r="H101" s="130">
        <f t="shared" si="3"/>
        <v>413389</v>
      </c>
      <c r="I101" s="122">
        <f t="shared" si="1"/>
        <v>413389</v>
      </c>
      <c r="J101" s="127">
        <v>72748</v>
      </c>
      <c r="K101" s="126">
        <v>252800</v>
      </c>
      <c r="L101" s="126">
        <v>16366</v>
      </c>
      <c r="M101" s="124"/>
      <c r="N101" s="126"/>
      <c r="O101" s="136"/>
      <c r="P101" s="278"/>
    </row>
    <row r="102" spans="1:16" ht="23.25" customHeight="1">
      <c r="A102" s="107">
        <v>854</v>
      </c>
      <c r="B102" s="417" t="s">
        <v>13</v>
      </c>
      <c r="C102" s="418"/>
      <c r="D102" s="419"/>
      <c r="E102" s="121">
        <v>2835130</v>
      </c>
      <c r="F102" s="122"/>
      <c r="G102" s="122"/>
      <c r="H102" s="130">
        <f t="shared" si="3"/>
        <v>2835130</v>
      </c>
      <c r="I102" s="122">
        <f t="shared" si="1"/>
        <v>2835130</v>
      </c>
      <c r="J102" s="127">
        <v>2145872</v>
      </c>
      <c r="K102" s="126">
        <v>35000</v>
      </c>
      <c r="L102" s="126">
        <v>410062</v>
      </c>
      <c r="M102" s="124"/>
      <c r="N102" s="124"/>
      <c r="O102" s="136"/>
      <c r="P102" s="278"/>
    </row>
    <row r="103" spans="1:16" ht="24.75" customHeight="1">
      <c r="A103" s="107">
        <v>900</v>
      </c>
      <c r="B103" s="417" t="s">
        <v>82</v>
      </c>
      <c r="C103" s="418"/>
      <c r="D103" s="419"/>
      <c r="E103" s="121">
        <v>7947311</v>
      </c>
      <c r="F103" s="122">
        <f>J59</f>
        <v>51000</v>
      </c>
      <c r="G103" s="122">
        <f>L59+K59</f>
        <v>62630</v>
      </c>
      <c r="H103" s="130">
        <f>E103-F103+G103</f>
        <v>7958941</v>
      </c>
      <c r="I103" s="122">
        <f t="shared" si="1"/>
        <v>6890233</v>
      </c>
      <c r="J103" s="127"/>
      <c r="K103" s="124"/>
      <c r="L103" s="124"/>
      <c r="M103" s="124"/>
      <c r="N103" s="124"/>
      <c r="O103" s="136"/>
      <c r="P103" s="279">
        <v>1068708</v>
      </c>
    </row>
    <row r="104" spans="1:16" ht="25.5" customHeight="1">
      <c r="A104" s="107">
        <v>921</v>
      </c>
      <c r="B104" s="417" t="s">
        <v>56</v>
      </c>
      <c r="C104" s="418"/>
      <c r="D104" s="419"/>
      <c r="E104" s="121">
        <v>2685500</v>
      </c>
      <c r="F104" s="122"/>
      <c r="G104" s="122"/>
      <c r="H104" s="130">
        <f t="shared" si="3"/>
        <v>2685500</v>
      </c>
      <c r="I104" s="122">
        <f t="shared" si="1"/>
        <v>2685500</v>
      </c>
      <c r="J104" s="123"/>
      <c r="K104" s="126">
        <v>2660000</v>
      </c>
      <c r="L104" s="126"/>
      <c r="M104" s="124"/>
      <c r="N104" s="124"/>
      <c r="O104" s="136"/>
      <c r="P104" s="278"/>
    </row>
    <row r="105" spans="1:16" ht="15" customHeight="1">
      <c r="A105" s="108">
        <v>926</v>
      </c>
      <c r="B105" s="447" t="s">
        <v>93</v>
      </c>
      <c r="C105" s="448"/>
      <c r="D105" s="449"/>
      <c r="E105" s="139">
        <v>2656832</v>
      </c>
      <c r="F105" s="143"/>
      <c r="G105" s="289">
        <f>K65</f>
        <v>54200</v>
      </c>
      <c r="H105" s="290">
        <f t="shared" si="3"/>
        <v>2711032</v>
      </c>
      <c r="I105" s="289">
        <f t="shared" si="1"/>
        <v>2642032</v>
      </c>
      <c r="J105" s="291">
        <v>755732</v>
      </c>
      <c r="K105" s="140">
        <v>410000</v>
      </c>
      <c r="L105" s="140">
        <v>1000</v>
      </c>
      <c r="M105" s="141"/>
      <c r="N105" s="141"/>
      <c r="O105" s="142"/>
      <c r="P105" s="280">
        <v>69000</v>
      </c>
    </row>
    <row r="106" spans="1:16" ht="18.75" customHeight="1">
      <c r="A106" s="75" t="s">
        <v>17</v>
      </c>
      <c r="B106" s="425" t="s">
        <v>21</v>
      </c>
      <c r="C106" s="426"/>
      <c r="D106" s="427"/>
      <c r="E106" s="41">
        <f>SUM(E85:E93,E94:E105)</f>
        <v>143015519</v>
      </c>
      <c r="F106" s="41">
        <f>SUM(F85:F93,F94:F105)</f>
        <v>2116090</v>
      </c>
      <c r="G106" s="281">
        <f>SUM(G85:G105)</f>
        <v>2116090</v>
      </c>
      <c r="H106" s="281">
        <f>SUM(H85:H93,H94:H105)</f>
        <v>143015519</v>
      </c>
      <c r="I106" s="281">
        <f t="shared" si="1"/>
        <v>125195371</v>
      </c>
      <c r="J106" s="282">
        <f aca="true" t="shared" si="4" ref="J106:O106">SUM(J85:J93,J94:J105)</f>
        <v>40970190</v>
      </c>
      <c r="K106" s="283">
        <f t="shared" si="4"/>
        <v>20738172</v>
      </c>
      <c r="L106" s="283">
        <f t="shared" si="4"/>
        <v>5360566</v>
      </c>
      <c r="M106" s="283">
        <f t="shared" si="4"/>
        <v>3129213</v>
      </c>
      <c r="N106" s="283">
        <f t="shared" si="4"/>
        <v>2590221</v>
      </c>
      <c r="O106" s="284">
        <f t="shared" si="4"/>
        <v>2268000</v>
      </c>
      <c r="P106" s="285">
        <f>SUM(P85:P105)</f>
        <v>17820148</v>
      </c>
    </row>
    <row r="107" spans="1:15" ht="6" customHeight="1">
      <c r="A107" s="40"/>
      <c r="B107" s="40"/>
      <c r="C107" s="40"/>
      <c r="D107" s="40"/>
      <c r="E107" s="374" t="s">
        <v>94</v>
      </c>
      <c r="F107" s="446"/>
      <c r="G107" s="39"/>
      <c r="H107" s="40"/>
      <c r="I107" s="7"/>
      <c r="J107" s="7"/>
      <c r="K107" s="6"/>
      <c r="L107" s="6"/>
      <c r="M107" s="6"/>
      <c r="N107" s="6"/>
      <c r="O107" s="4"/>
    </row>
    <row r="108" spans="1:15" ht="18.75" customHeight="1">
      <c r="A108" s="57"/>
      <c r="B108" s="57"/>
      <c r="C108" s="57"/>
      <c r="D108" s="57"/>
      <c r="E108" s="56"/>
      <c r="F108" s="58">
        <f>F106-I69-J69</f>
        <v>0</v>
      </c>
      <c r="G108" s="56">
        <f>G106-K69-L69</f>
        <v>0</v>
      </c>
      <c r="H108" s="57"/>
      <c r="I108" s="57"/>
      <c r="J108" s="57"/>
      <c r="K108" s="6"/>
      <c r="L108" s="6"/>
      <c r="M108" s="6"/>
      <c r="N108" s="6"/>
      <c r="O108" s="55"/>
    </row>
    <row r="109" spans="1:15" ht="6.75" customHeight="1">
      <c r="A109" s="49"/>
      <c r="B109" s="49"/>
      <c r="C109" s="49"/>
      <c r="D109" s="49"/>
      <c r="E109" s="48"/>
      <c r="F109" s="50"/>
      <c r="G109" s="48"/>
      <c r="H109" s="49"/>
      <c r="I109" s="49"/>
      <c r="J109" s="49"/>
      <c r="K109" s="6"/>
      <c r="L109" s="6"/>
      <c r="M109" s="6"/>
      <c r="N109" s="6"/>
      <c r="O109" s="47"/>
    </row>
    <row r="110" spans="1:15" ht="12" customHeight="1">
      <c r="A110" s="109" t="s">
        <v>35</v>
      </c>
      <c r="B110" s="420" t="s">
        <v>63</v>
      </c>
      <c r="C110" s="420"/>
      <c r="D110" s="420"/>
      <c r="E110" s="420"/>
      <c r="F110" s="420"/>
      <c r="G110" s="421"/>
      <c r="H110" s="99">
        <f>H112+H111</f>
        <v>95014090</v>
      </c>
      <c r="I110" s="14"/>
      <c r="J110" s="15"/>
      <c r="K110" s="33"/>
      <c r="L110" s="6"/>
      <c r="M110" s="6"/>
      <c r="N110" s="6"/>
      <c r="O110" s="4"/>
    </row>
    <row r="111" spans="1:15" ht="11.25" customHeight="1">
      <c r="A111" s="110"/>
      <c r="B111" s="408" t="s">
        <v>98</v>
      </c>
      <c r="C111" s="408"/>
      <c r="D111" s="408"/>
      <c r="E111" s="408"/>
      <c r="F111" s="408"/>
      <c r="G111" s="409"/>
      <c r="H111" s="100">
        <f>J106</f>
        <v>40970190</v>
      </c>
      <c r="I111" s="14"/>
      <c r="J111" s="374"/>
      <c r="K111" s="374"/>
      <c r="L111" s="6"/>
      <c r="M111" s="6"/>
      <c r="N111" s="6"/>
      <c r="O111" s="4"/>
    </row>
    <row r="112" spans="1:15" ht="12" customHeight="1">
      <c r="A112" s="110"/>
      <c r="B112" s="408" t="s">
        <v>99</v>
      </c>
      <c r="C112" s="408"/>
      <c r="D112" s="408"/>
      <c r="E112" s="408"/>
      <c r="F112" s="408"/>
      <c r="G112" s="409"/>
      <c r="H112" s="100">
        <f>I106-J106-K106-L106-M106-H119</f>
        <v>54043900</v>
      </c>
      <c r="I112" s="16" t="e">
        <f>H110+H113+H116+H120+H122+H123+#REF!+H125</f>
        <v>#REF!</v>
      </c>
      <c r="J112" s="374"/>
      <c r="K112" s="375"/>
      <c r="L112" s="6"/>
      <c r="M112" s="6"/>
      <c r="N112" s="6"/>
      <c r="O112" s="4"/>
    </row>
    <row r="113" spans="1:15" ht="12" customHeight="1">
      <c r="A113" s="111" t="s">
        <v>36</v>
      </c>
      <c r="B113" s="450" t="s">
        <v>37</v>
      </c>
      <c r="C113" s="450"/>
      <c r="D113" s="450"/>
      <c r="E113" s="450"/>
      <c r="F113" s="450"/>
      <c r="G113" s="451"/>
      <c r="H113" s="97">
        <f>H114+H115</f>
        <v>22469084</v>
      </c>
      <c r="I113" s="14"/>
      <c r="J113" s="7"/>
      <c r="K113" s="6"/>
      <c r="L113" s="6"/>
      <c r="M113" s="6"/>
      <c r="N113" s="6"/>
      <c r="O113" s="4"/>
    </row>
    <row r="114" spans="1:15" ht="12" customHeight="1">
      <c r="A114" s="110"/>
      <c r="B114" s="430" t="s">
        <v>57</v>
      </c>
      <c r="C114" s="430"/>
      <c r="D114" s="430"/>
      <c r="E114" s="430"/>
      <c r="F114" s="430"/>
      <c r="G114" s="101"/>
      <c r="H114" s="100">
        <v>1730912</v>
      </c>
      <c r="I114" s="14"/>
      <c r="J114" s="7"/>
      <c r="K114" s="6"/>
      <c r="L114" s="6"/>
      <c r="M114" s="6"/>
      <c r="N114" s="6"/>
      <c r="O114" s="4"/>
    </row>
    <row r="115" spans="1:15" ht="12" customHeight="1">
      <c r="A115" s="110"/>
      <c r="B115" s="430" t="s">
        <v>58</v>
      </c>
      <c r="C115" s="430"/>
      <c r="D115" s="430"/>
      <c r="E115" s="430"/>
      <c r="F115" s="430"/>
      <c r="G115" s="101"/>
      <c r="H115" s="100">
        <f>K106</f>
        <v>20738172</v>
      </c>
      <c r="I115" s="14"/>
      <c r="J115" s="7"/>
      <c r="K115" s="33"/>
      <c r="L115" s="6"/>
      <c r="M115" s="6"/>
      <c r="N115" s="6"/>
      <c r="O115" s="4"/>
    </row>
    <row r="116" spans="1:15" ht="12" customHeight="1">
      <c r="A116" s="111" t="s">
        <v>38</v>
      </c>
      <c r="B116" s="450" t="s">
        <v>33</v>
      </c>
      <c r="C116" s="450"/>
      <c r="D116" s="450"/>
      <c r="E116" s="450"/>
      <c r="F116" s="450"/>
      <c r="G116" s="451"/>
      <c r="H116" s="97">
        <f>L106</f>
        <v>5360566</v>
      </c>
      <c r="I116" s="14"/>
      <c r="J116" s="7"/>
      <c r="K116" s="6"/>
      <c r="L116" s="6"/>
      <c r="M116" s="6"/>
      <c r="N116" s="6"/>
      <c r="O116" s="4"/>
    </row>
    <row r="117" spans="1:15" ht="12" customHeight="1">
      <c r="A117" s="112" t="s">
        <v>39</v>
      </c>
      <c r="B117" s="383" t="s">
        <v>87</v>
      </c>
      <c r="C117" s="383"/>
      <c r="D117" s="383"/>
      <c r="E117" s="383"/>
      <c r="F117" s="383"/>
      <c r="G117" s="384"/>
      <c r="H117" s="96">
        <f>H119+H118</f>
        <v>1878420</v>
      </c>
      <c r="I117" s="14"/>
      <c r="J117" s="7"/>
      <c r="K117" s="6"/>
      <c r="L117" s="6"/>
      <c r="M117" s="6"/>
      <c r="N117" s="6"/>
      <c r="O117" s="4"/>
    </row>
    <row r="118" spans="1:15" ht="12" customHeight="1">
      <c r="A118" s="110"/>
      <c r="B118" s="430" t="s">
        <v>59</v>
      </c>
      <c r="C118" s="430"/>
      <c r="D118" s="430"/>
      <c r="E118" s="430"/>
      <c r="F118" s="430"/>
      <c r="G118" s="101"/>
      <c r="H118" s="102">
        <v>925090</v>
      </c>
      <c r="I118" s="14"/>
      <c r="J118" s="7"/>
      <c r="K118" s="6"/>
      <c r="L118" s="6"/>
      <c r="M118" s="6"/>
      <c r="N118" s="6"/>
      <c r="O118" s="4"/>
    </row>
    <row r="119" spans="1:15" ht="12" customHeight="1">
      <c r="A119" s="110"/>
      <c r="B119" s="430" t="s">
        <v>60</v>
      </c>
      <c r="C119" s="430"/>
      <c r="D119" s="430"/>
      <c r="E119" s="430"/>
      <c r="F119" s="430"/>
      <c r="G119" s="101"/>
      <c r="H119" s="102">
        <v>953330</v>
      </c>
      <c r="I119" s="14"/>
      <c r="J119" s="7"/>
      <c r="K119" s="6"/>
      <c r="L119" s="6"/>
      <c r="M119" s="6"/>
      <c r="N119" s="6"/>
      <c r="O119" s="4"/>
    </row>
    <row r="120" spans="1:15" ht="12" customHeight="1">
      <c r="A120" s="113" t="s">
        <v>40</v>
      </c>
      <c r="B120" s="383" t="s">
        <v>29</v>
      </c>
      <c r="C120" s="383"/>
      <c r="D120" s="383"/>
      <c r="E120" s="383"/>
      <c r="F120" s="383"/>
      <c r="G120" s="384"/>
      <c r="H120" s="96">
        <f>M106</f>
        <v>3129213</v>
      </c>
      <c r="I120" s="14"/>
      <c r="J120" s="8"/>
      <c r="K120" s="4"/>
      <c r="L120" s="4"/>
      <c r="M120" s="4"/>
      <c r="N120" s="4"/>
      <c r="O120" s="4"/>
    </row>
    <row r="121" spans="1:15" ht="12" customHeight="1">
      <c r="A121" s="113" t="s">
        <v>41</v>
      </c>
      <c r="B121" s="383" t="s">
        <v>100</v>
      </c>
      <c r="C121" s="383"/>
      <c r="D121" s="383"/>
      <c r="E121" s="383"/>
      <c r="F121" s="383"/>
      <c r="G121" s="384"/>
      <c r="H121" s="96"/>
      <c r="I121" s="14"/>
      <c r="J121" s="8"/>
      <c r="K121" s="4"/>
      <c r="L121" s="4"/>
      <c r="M121" s="4"/>
      <c r="N121" s="4"/>
      <c r="O121" s="4"/>
    </row>
    <row r="122" spans="1:15" ht="24" customHeight="1">
      <c r="A122" s="114" t="s">
        <v>42</v>
      </c>
      <c r="B122" s="383" t="s">
        <v>118</v>
      </c>
      <c r="C122" s="383"/>
      <c r="D122" s="383"/>
      <c r="E122" s="383"/>
      <c r="F122" s="383"/>
      <c r="G122" s="384"/>
      <c r="H122" s="96">
        <f>N106</f>
        <v>2590221</v>
      </c>
      <c r="I122" s="14"/>
      <c r="J122" s="8"/>
      <c r="K122" s="4"/>
      <c r="L122" s="165"/>
      <c r="M122" s="165"/>
      <c r="N122" s="165"/>
      <c r="O122" s="165"/>
    </row>
    <row r="123" spans="1:15" ht="26.25" customHeight="1">
      <c r="A123" s="112" t="s">
        <v>43</v>
      </c>
      <c r="B123" s="383" t="s">
        <v>119</v>
      </c>
      <c r="C123" s="383"/>
      <c r="D123" s="383"/>
      <c r="E123" s="383"/>
      <c r="F123" s="383"/>
      <c r="G123" s="384"/>
      <c r="H123" s="97">
        <f>O106</f>
        <v>2268000</v>
      </c>
      <c r="I123" s="14"/>
      <c r="J123" s="8"/>
      <c r="K123" s="4"/>
      <c r="L123" s="4"/>
      <c r="M123" s="4"/>
      <c r="N123" s="4"/>
      <c r="O123" s="4"/>
    </row>
    <row r="124" spans="1:15" ht="25.5" customHeight="1">
      <c r="A124" s="111" t="s">
        <v>44</v>
      </c>
      <c r="B124" s="383" t="s">
        <v>46</v>
      </c>
      <c r="C124" s="383"/>
      <c r="D124" s="383"/>
      <c r="E124" s="383"/>
      <c r="F124" s="383"/>
      <c r="G124" s="384"/>
      <c r="H124" s="97">
        <v>0</v>
      </c>
      <c r="I124" s="14"/>
      <c r="J124" s="8"/>
      <c r="K124" s="4"/>
      <c r="L124" s="4"/>
      <c r="M124" s="4"/>
      <c r="N124" s="4"/>
      <c r="O124" s="4"/>
    </row>
    <row r="125" spans="1:15" ht="39.75" customHeight="1">
      <c r="A125" s="115" t="s">
        <v>45</v>
      </c>
      <c r="B125" s="381" t="s">
        <v>47</v>
      </c>
      <c r="C125" s="381"/>
      <c r="D125" s="381"/>
      <c r="E125" s="381"/>
      <c r="F125" s="381"/>
      <c r="G125" s="382"/>
      <c r="H125" s="98">
        <v>410000</v>
      </c>
      <c r="I125" s="14"/>
      <c r="J125" s="8"/>
      <c r="K125" s="4"/>
      <c r="L125" s="4"/>
      <c r="M125" s="4"/>
      <c r="N125" s="4"/>
      <c r="O125" s="4"/>
    </row>
    <row r="126" spans="1:15" ht="4.5" customHeight="1">
      <c r="A126" s="53"/>
      <c r="B126" s="54"/>
      <c r="C126" s="54"/>
      <c r="D126" s="54"/>
      <c r="E126" s="54"/>
      <c r="F126" s="54"/>
      <c r="G126" s="54"/>
      <c r="H126" s="19"/>
      <c r="I126" s="19"/>
      <c r="J126" s="8"/>
      <c r="K126" s="46"/>
      <c r="L126" s="46"/>
      <c r="M126" s="46"/>
      <c r="N126" s="46"/>
      <c r="O126" s="46"/>
    </row>
    <row r="127" spans="1:15" ht="6" customHeight="1">
      <c r="A127" s="17"/>
      <c r="B127" s="51"/>
      <c r="C127" s="51"/>
      <c r="D127" s="51"/>
      <c r="E127" s="51"/>
      <c r="F127" s="51"/>
      <c r="G127" s="51"/>
      <c r="H127" s="18"/>
      <c r="I127" s="19"/>
      <c r="J127" s="8"/>
      <c r="K127" s="52"/>
      <c r="L127" s="52"/>
      <c r="M127" s="52"/>
      <c r="N127" s="52"/>
      <c r="O127" s="52"/>
    </row>
    <row r="128" spans="1:15" ht="15.75" customHeight="1">
      <c r="A128" s="69" t="s">
        <v>20</v>
      </c>
      <c r="B128" s="385" t="s">
        <v>124</v>
      </c>
      <c r="C128" s="386"/>
      <c r="D128" s="386"/>
      <c r="E128" s="386"/>
      <c r="F128" s="386"/>
      <c r="G128" s="387"/>
      <c r="H128" s="78">
        <v>5006453</v>
      </c>
      <c r="I128" s="20"/>
      <c r="J128" s="8"/>
      <c r="K128" s="4"/>
      <c r="L128" s="4"/>
      <c r="M128" s="4"/>
      <c r="N128" s="4"/>
      <c r="O128" s="4"/>
    </row>
    <row r="129" spans="1:15" ht="14.25" customHeight="1">
      <c r="A129" s="76" t="s">
        <v>20</v>
      </c>
      <c r="B129" s="385" t="s">
        <v>125</v>
      </c>
      <c r="C129" s="386"/>
      <c r="D129" s="386"/>
      <c r="E129" s="386"/>
      <c r="F129" s="386"/>
      <c r="G129" s="387"/>
      <c r="H129" s="79">
        <v>650000</v>
      </c>
      <c r="I129" s="21"/>
      <c r="J129" s="8"/>
      <c r="K129" s="4"/>
      <c r="L129" s="4"/>
      <c r="M129" s="4"/>
      <c r="N129" s="4"/>
      <c r="O129" s="4"/>
    </row>
    <row r="130" spans="1:15" ht="27.75" customHeight="1">
      <c r="A130" s="76" t="s">
        <v>80</v>
      </c>
      <c r="B130" s="385" t="s">
        <v>81</v>
      </c>
      <c r="C130" s="386"/>
      <c r="D130" s="386"/>
      <c r="E130" s="386"/>
      <c r="F130" s="386"/>
      <c r="G130" s="387"/>
      <c r="H130" s="79">
        <v>6000000</v>
      </c>
      <c r="I130" s="21"/>
      <c r="J130" s="8"/>
      <c r="K130" s="4"/>
      <c r="L130" s="4"/>
      <c r="M130" s="4"/>
      <c r="N130" s="4"/>
      <c r="O130" s="4"/>
    </row>
    <row r="131" spans="1:15" ht="14.25" customHeight="1">
      <c r="A131" s="75" t="s">
        <v>18</v>
      </c>
      <c r="B131" s="425" t="s">
        <v>22</v>
      </c>
      <c r="C131" s="426"/>
      <c r="D131" s="426"/>
      <c r="E131" s="426"/>
      <c r="F131" s="426"/>
      <c r="G131" s="427"/>
      <c r="H131" s="74">
        <f>H128+H129+H130</f>
        <v>11656453</v>
      </c>
      <c r="I131" s="22"/>
      <c r="J131" s="8"/>
      <c r="K131" s="4"/>
      <c r="L131" s="4"/>
      <c r="M131" s="4"/>
      <c r="N131" s="4"/>
      <c r="O131" s="4"/>
    </row>
    <row r="132" spans="1:15" ht="14.25" customHeight="1">
      <c r="A132" s="77" t="s">
        <v>19</v>
      </c>
      <c r="B132" s="410" t="s">
        <v>62</v>
      </c>
      <c r="C132" s="411"/>
      <c r="D132" s="411"/>
      <c r="E132" s="411"/>
      <c r="F132" s="411"/>
      <c r="G132" s="412"/>
      <c r="H132" s="26">
        <f>H131+H106</f>
        <v>154671972</v>
      </c>
      <c r="I132" s="9"/>
      <c r="J132" s="8"/>
      <c r="K132" s="154"/>
      <c r="L132" s="4"/>
      <c r="M132" s="4"/>
      <c r="N132" s="4"/>
      <c r="O132" s="4"/>
    </row>
    <row r="133" spans="1:15" ht="9.75" customHeight="1">
      <c r="A133" s="23"/>
      <c r="B133" s="24"/>
      <c r="C133" s="24"/>
      <c r="D133" s="24"/>
      <c r="E133" s="24"/>
      <c r="F133" s="24"/>
      <c r="G133" s="24"/>
      <c r="H133" s="25"/>
      <c r="I133" s="9"/>
      <c r="J133" s="8"/>
      <c r="K133" s="4"/>
      <c r="L133" s="4"/>
      <c r="M133" s="4"/>
      <c r="N133" s="4"/>
      <c r="O133" s="4"/>
    </row>
    <row r="134" ht="10.5" customHeight="1"/>
    <row r="135" ht="10.5" customHeight="1"/>
    <row r="136" ht="27.75" customHeight="1"/>
    <row r="137" ht="42" customHeight="1"/>
    <row r="138" ht="26.25" customHeight="1"/>
    <row r="139" ht="31.5" customHeight="1"/>
    <row r="140" ht="10.5" customHeight="1"/>
    <row r="141" ht="15" customHeight="1"/>
    <row r="142" ht="10.5" customHeight="1"/>
    <row r="143" ht="10.5" customHeight="1"/>
    <row r="144" ht="10.5" customHeight="1"/>
    <row r="145" ht="10.5" customHeight="1"/>
    <row r="146" spans="11:12" ht="18.75" customHeight="1">
      <c r="K146" s="163" t="s">
        <v>53</v>
      </c>
      <c r="L146" s="163" t="s">
        <v>54</v>
      </c>
    </row>
    <row r="147" spans="1:14" ht="17.25" customHeight="1">
      <c r="A147" s="155" t="s">
        <v>4</v>
      </c>
      <c r="B147" s="444" t="s">
        <v>196</v>
      </c>
      <c r="C147" s="407"/>
      <c r="D147" s="407"/>
      <c r="E147" s="407"/>
      <c r="F147" s="407"/>
      <c r="G147" s="407"/>
      <c r="H147" s="445"/>
      <c r="I147" s="406">
        <f>K147+L147</f>
        <v>153924499</v>
      </c>
      <c r="J147" s="407"/>
      <c r="K147" s="168">
        <v>149652993</v>
      </c>
      <c r="L147" s="168">
        <v>4271506</v>
      </c>
      <c r="M147" s="1"/>
      <c r="N147" s="187">
        <f>I147-Dochody!E72</f>
        <v>0</v>
      </c>
    </row>
    <row r="148" spans="1:14" ht="12.75">
      <c r="A148" s="155"/>
      <c r="B148" s="388" t="s">
        <v>101</v>
      </c>
      <c r="C148" s="389"/>
      <c r="D148" s="389"/>
      <c r="E148" s="389"/>
      <c r="F148" s="389"/>
      <c r="G148" s="389"/>
      <c r="H148" s="390"/>
      <c r="I148" s="405">
        <f>Dochody!F72+Dochody!G72</f>
        <v>65178</v>
      </c>
      <c r="J148" s="389"/>
      <c r="K148" s="168">
        <f>Dochody!F72</f>
        <v>65178</v>
      </c>
      <c r="L148" s="168">
        <f>Dochody!G72</f>
        <v>0</v>
      </c>
      <c r="N148" s="188"/>
    </row>
    <row r="149" spans="1:14" ht="12.75">
      <c r="A149" s="155"/>
      <c r="B149" s="388" t="s">
        <v>102</v>
      </c>
      <c r="C149" s="389"/>
      <c r="D149" s="389"/>
      <c r="E149" s="389"/>
      <c r="F149" s="389"/>
      <c r="G149" s="389"/>
      <c r="H149" s="390"/>
      <c r="I149" s="405">
        <f>Dochody!H72+Dochody!I72</f>
        <v>65178</v>
      </c>
      <c r="J149" s="389"/>
      <c r="K149" s="168">
        <f>Dochody!H72</f>
        <v>65178</v>
      </c>
      <c r="L149" s="168">
        <f>Dochody!I72</f>
        <v>0</v>
      </c>
      <c r="N149" s="188"/>
    </row>
    <row r="150" spans="1:14" ht="12.75">
      <c r="A150" s="155" t="s">
        <v>5</v>
      </c>
      <c r="B150" s="388" t="s">
        <v>103</v>
      </c>
      <c r="C150" s="389"/>
      <c r="D150" s="389"/>
      <c r="E150" s="389"/>
      <c r="F150" s="389"/>
      <c r="G150" s="389"/>
      <c r="H150" s="390"/>
      <c r="I150" s="406">
        <f>I147+I149-I148</f>
        <v>153924499</v>
      </c>
      <c r="J150" s="407"/>
      <c r="K150" s="168">
        <f>K147-K148+K149</f>
        <v>149652993</v>
      </c>
      <c r="L150" s="168">
        <f>L147-L148+L149</f>
        <v>4271506</v>
      </c>
      <c r="N150" s="188"/>
    </row>
    <row r="151" spans="1:14" ht="45" customHeight="1">
      <c r="A151" s="161" t="s">
        <v>104</v>
      </c>
      <c r="B151" s="422" t="s">
        <v>83</v>
      </c>
      <c r="C151" s="423"/>
      <c r="D151" s="423"/>
      <c r="E151" s="423"/>
      <c r="F151" s="423"/>
      <c r="G151" s="423"/>
      <c r="H151" s="424"/>
      <c r="I151" s="428">
        <v>747473</v>
      </c>
      <c r="J151" s="429"/>
      <c r="K151" s="169"/>
      <c r="L151" s="169"/>
      <c r="N151" s="188"/>
    </row>
    <row r="152" spans="1:14" ht="5.25" customHeight="1">
      <c r="A152" s="162"/>
      <c r="B152" s="435"/>
      <c r="C152" s="436"/>
      <c r="D152" s="436"/>
      <c r="E152" s="436"/>
      <c r="F152" s="436"/>
      <c r="G152" s="436"/>
      <c r="H152" s="437"/>
      <c r="I152" s="415"/>
      <c r="J152" s="416"/>
      <c r="K152" s="170"/>
      <c r="L152" s="170"/>
      <c r="N152" s="188"/>
    </row>
    <row r="153" spans="1:14" ht="6" customHeight="1">
      <c r="A153" s="156"/>
      <c r="B153" s="438"/>
      <c r="C153" s="439"/>
      <c r="D153" s="439"/>
      <c r="E153" s="439"/>
      <c r="F153" s="439"/>
      <c r="G153" s="439"/>
      <c r="H153" s="440"/>
      <c r="I153" s="413"/>
      <c r="J153" s="414"/>
      <c r="K153" s="171"/>
      <c r="L153" s="171"/>
      <c r="N153" s="188"/>
    </row>
    <row r="154" spans="1:14" ht="12.75">
      <c r="A154" s="155"/>
      <c r="B154" s="444" t="s">
        <v>126</v>
      </c>
      <c r="C154" s="407"/>
      <c r="D154" s="407"/>
      <c r="E154" s="407"/>
      <c r="F154" s="407"/>
      <c r="G154" s="407"/>
      <c r="H154" s="445"/>
      <c r="I154" s="406">
        <f>I150+I151+I153+I152</f>
        <v>154671972</v>
      </c>
      <c r="J154" s="407"/>
      <c r="K154" s="172"/>
      <c r="L154" s="172"/>
      <c r="N154" s="188"/>
    </row>
    <row r="155" spans="1:14" ht="8.25" customHeight="1">
      <c r="A155" s="155"/>
      <c r="B155" s="388"/>
      <c r="C155" s="389"/>
      <c r="D155" s="389"/>
      <c r="E155" s="389"/>
      <c r="F155" s="389"/>
      <c r="G155" s="389"/>
      <c r="H155" s="390"/>
      <c r="I155" s="388"/>
      <c r="J155" s="389"/>
      <c r="K155" s="172"/>
      <c r="L155" s="172"/>
      <c r="N155" s="188"/>
    </row>
    <row r="156" spans="1:14" ht="17.25" customHeight="1">
      <c r="A156" s="155" t="s">
        <v>4</v>
      </c>
      <c r="B156" s="444" t="s">
        <v>197</v>
      </c>
      <c r="C156" s="407"/>
      <c r="D156" s="407"/>
      <c r="E156" s="407"/>
      <c r="F156" s="407"/>
      <c r="G156" s="407"/>
      <c r="H156" s="445"/>
      <c r="I156" s="406">
        <f>K156+L156</f>
        <v>143015519</v>
      </c>
      <c r="J156" s="407"/>
      <c r="K156" s="168">
        <v>124453137</v>
      </c>
      <c r="L156" s="168">
        <v>18562382</v>
      </c>
      <c r="N156" s="187">
        <f>I156-E106</f>
        <v>0</v>
      </c>
    </row>
    <row r="157" spans="1:12" ht="12.75">
      <c r="A157" s="155"/>
      <c r="B157" s="388" t="s">
        <v>106</v>
      </c>
      <c r="C157" s="389"/>
      <c r="D157" s="389"/>
      <c r="E157" s="389"/>
      <c r="F157" s="389"/>
      <c r="G157" s="389"/>
      <c r="H157" s="390"/>
      <c r="I157" s="405">
        <f>F106</f>
        <v>2116090</v>
      </c>
      <c r="J157" s="389"/>
      <c r="K157" s="168">
        <f>I69</f>
        <v>983856</v>
      </c>
      <c r="L157" s="168">
        <f>J69</f>
        <v>1132234</v>
      </c>
    </row>
    <row r="158" spans="1:12" ht="12.75">
      <c r="A158" s="155"/>
      <c r="B158" s="388" t="s">
        <v>107</v>
      </c>
      <c r="C158" s="389"/>
      <c r="D158" s="389"/>
      <c r="E158" s="389"/>
      <c r="F158" s="389"/>
      <c r="G158" s="389"/>
      <c r="H158" s="390"/>
      <c r="I158" s="405">
        <f>G106</f>
        <v>2116090</v>
      </c>
      <c r="J158" s="389"/>
      <c r="K158" s="168">
        <f>K69</f>
        <v>1726090</v>
      </c>
      <c r="L158" s="168">
        <f>L69</f>
        <v>390000</v>
      </c>
    </row>
    <row r="159" spans="1:15" ht="12.75">
      <c r="A159" s="155" t="s">
        <v>5</v>
      </c>
      <c r="B159" s="388" t="s">
        <v>108</v>
      </c>
      <c r="C159" s="389"/>
      <c r="D159" s="389"/>
      <c r="E159" s="389"/>
      <c r="F159" s="389"/>
      <c r="G159" s="389"/>
      <c r="H159" s="390"/>
      <c r="I159" s="406">
        <f>I156+I158-I157</f>
        <v>143015519</v>
      </c>
      <c r="J159" s="407"/>
      <c r="K159" s="168">
        <f>K156-K157+K158</f>
        <v>125195371</v>
      </c>
      <c r="L159" s="168">
        <f>L156-L157+L158</f>
        <v>17820148</v>
      </c>
      <c r="O159" t="s">
        <v>122</v>
      </c>
    </row>
    <row r="160" spans="1:12" ht="12.75">
      <c r="A160" s="155" t="s">
        <v>104</v>
      </c>
      <c r="B160" s="388" t="s">
        <v>109</v>
      </c>
      <c r="C160" s="389"/>
      <c r="D160" s="389"/>
      <c r="E160" s="389"/>
      <c r="F160" s="389"/>
      <c r="G160" s="389"/>
      <c r="H160" s="390"/>
      <c r="I160" s="405">
        <v>5006453</v>
      </c>
      <c r="J160" s="389"/>
      <c r="K160" s="172"/>
      <c r="L160" s="172"/>
    </row>
    <row r="161" spans="1:12" ht="12.75">
      <c r="A161" s="155" t="s">
        <v>110</v>
      </c>
      <c r="B161" s="388" t="s">
        <v>111</v>
      </c>
      <c r="C161" s="389"/>
      <c r="D161" s="389"/>
      <c r="E161" s="389"/>
      <c r="F161" s="389"/>
      <c r="G161" s="389"/>
      <c r="H161" s="390"/>
      <c r="I161" s="405">
        <v>650000</v>
      </c>
      <c r="J161" s="389"/>
      <c r="K161" s="172"/>
      <c r="L161" s="172"/>
    </row>
    <row r="162" spans="1:12" ht="12.75">
      <c r="A162" s="155" t="s">
        <v>105</v>
      </c>
      <c r="B162" s="388" t="s">
        <v>81</v>
      </c>
      <c r="C162" s="389"/>
      <c r="D162" s="389"/>
      <c r="E162" s="389"/>
      <c r="F162" s="389"/>
      <c r="G162" s="389"/>
      <c r="H162" s="390"/>
      <c r="I162" s="405">
        <v>6000000</v>
      </c>
      <c r="J162" s="441"/>
      <c r="K162" s="172"/>
      <c r="L162" s="172"/>
    </row>
    <row r="163" spans="1:12" ht="12.75">
      <c r="A163" s="155" t="s">
        <v>116</v>
      </c>
      <c r="B163" s="432" t="s">
        <v>128</v>
      </c>
      <c r="C163" s="433"/>
      <c r="D163" s="433"/>
      <c r="E163" s="433"/>
      <c r="F163" s="433"/>
      <c r="G163" s="433"/>
      <c r="H163" s="434"/>
      <c r="I163" s="442">
        <f>SUM(I160:J162)</f>
        <v>11656453</v>
      </c>
      <c r="J163" s="443"/>
      <c r="K163" s="172"/>
      <c r="L163" s="172"/>
    </row>
    <row r="164" spans="1:12" ht="18" customHeight="1">
      <c r="A164" s="157"/>
      <c r="B164" s="444" t="s">
        <v>127</v>
      </c>
      <c r="C164" s="407"/>
      <c r="D164" s="407"/>
      <c r="E164" s="407"/>
      <c r="F164" s="407"/>
      <c r="G164" s="407"/>
      <c r="H164" s="445"/>
      <c r="I164" s="406">
        <f>I159+I163</f>
        <v>154671972</v>
      </c>
      <c r="J164" s="407"/>
      <c r="K164" s="172"/>
      <c r="L164" s="172"/>
    </row>
    <row r="165" spans="1:10" ht="13.5" customHeight="1">
      <c r="A165" s="10"/>
      <c r="B165" s="71"/>
      <c r="C165" s="71"/>
      <c r="D165" s="71"/>
      <c r="E165" s="158"/>
      <c r="F165" s="8"/>
      <c r="G165" s="71"/>
      <c r="H165" s="71"/>
      <c r="I165" s="71"/>
      <c r="J165" s="71"/>
    </row>
    <row r="166" spans="1:12" ht="13.5" customHeight="1">
      <c r="A166" s="373" t="s">
        <v>138</v>
      </c>
      <c r="B166" s="373"/>
      <c r="C166" s="373"/>
      <c r="D166" s="373"/>
      <c r="E166" s="373"/>
      <c r="F166" s="373"/>
      <c r="G166" s="373"/>
      <c r="H166" s="373"/>
      <c r="I166" s="373"/>
      <c r="J166" s="373"/>
      <c r="K166" s="373"/>
      <c r="L166" s="373"/>
    </row>
    <row r="167" spans="1:12" ht="12.75">
      <c r="A167" s="431" t="s">
        <v>139</v>
      </c>
      <c r="B167" s="431"/>
      <c r="C167" s="431"/>
      <c r="D167" s="431"/>
      <c r="E167" s="431"/>
      <c r="F167" s="431"/>
      <c r="G167" s="431"/>
      <c r="H167" s="431"/>
      <c r="I167" s="431"/>
      <c r="J167" s="431"/>
      <c r="L167" s="1">
        <f>I154-I164</f>
        <v>0</v>
      </c>
    </row>
    <row r="168" spans="1:10" ht="12.75">
      <c r="A168" s="177" t="s">
        <v>131</v>
      </c>
      <c r="B168" s="71"/>
      <c r="C168" s="71"/>
      <c r="D168" s="71"/>
      <c r="E168" s="71"/>
      <c r="F168" s="71"/>
      <c r="G168" s="71"/>
      <c r="H168" s="71"/>
      <c r="I168" s="71"/>
      <c r="J168" s="71"/>
    </row>
    <row r="169" spans="1:10" ht="12.75">
      <c r="A169" s="177" t="s">
        <v>132</v>
      </c>
      <c r="B169" s="71"/>
      <c r="C169" s="71"/>
      <c r="D169" s="71"/>
      <c r="E169" s="71"/>
      <c r="F169" s="71"/>
      <c r="G169" s="71"/>
      <c r="H169" s="71"/>
      <c r="I169" s="71"/>
      <c r="J169" s="71"/>
    </row>
    <row r="170" spans="1:12" ht="12.75" customHeight="1">
      <c r="A170" s="373" t="s">
        <v>140</v>
      </c>
      <c r="B170" s="373"/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</row>
    <row r="171" ht="12.75" customHeight="1"/>
  </sheetData>
  <sheetProtection/>
  <mergeCells count="169">
    <mergeCell ref="A42:C42"/>
    <mergeCell ref="D42:H43"/>
    <mergeCell ref="I42:J42"/>
    <mergeCell ref="K42:L42"/>
    <mergeCell ref="D21:H21"/>
    <mergeCell ref="D30:H30"/>
    <mergeCell ref="D31:H31"/>
    <mergeCell ref="D32:H32"/>
    <mergeCell ref="D33:H33"/>
    <mergeCell ref="D34:H34"/>
    <mergeCell ref="D63:H63"/>
    <mergeCell ref="D64:H64"/>
    <mergeCell ref="D16:H16"/>
    <mergeCell ref="D17:H17"/>
    <mergeCell ref="D23:H23"/>
    <mergeCell ref="D20:H20"/>
    <mergeCell ref="D37:H37"/>
    <mergeCell ref="D58:H58"/>
    <mergeCell ref="D54:H54"/>
    <mergeCell ref="D48:H48"/>
    <mergeCell ref="D56:H56"/>
    <mergeCell ref="D67:H67"/>
    <mergeCell ref="D62:H62"/>
    <mergeCell ref="D24:H24"/>
    <mergeCell ref="D49:H49"/>
    <mergeCell ref="D38:H38"/>
    <mergeCell ref="D45:H45"/>
    <mergeCell ref="D47:H47"/>
    <mergeCell ref="D44:H44"/>
    <mergeCell ref="D39:H39"/>
    <mergeCell ref="E81:E84"/>
    <mergeCell ref="D65:H65"/>
    <mergeCell ref="A79:O79"/>
    <mergeCell ref="N83:O83"/>
    <mergeCell ref="D10:H10"/>
    <mergeCell ref="D11:H11"/>
    <mergeCell ref="D12:H12"/>
    <mergeCell ref="D18:H18"/>
    <mergeCell ref="D25:H25"/>
    <mergeCell ref="A81:A84"/>
    <mergeCell ref="B96:D96"/>
    <mergeCell ref="B97:D97"/>
    <mergeCell ref="D61:H61"/>
    <mergeCell ref="D66:H66"/>
    <mergeCell ref="F81:G82"/>
    <mergeCell ref="B89:D89"/>
    <mergeCell ref="B88:D88"/>
    <mergeCell ref="G83:G84"/>
    <mergeCell ref="F83:F84"/>
    <mergeCell ref="B94:D94"/>
    <mergeCell ref="B90:D90"/>
    <mergeCell ref="B91:D91"/>
    <mergeCell ref="B92:D92"/>
    <mergeCell ref="B93:D93"/>
    <mergeCell ref="B81:D84"/>
    <mergeCell ref="B87:D87"/>
    <mergeCell ref="B86:D86"/>
    <mergeCell ref="B95:D95"/>
    <mergeCell ref="B98:D98"/>
    <mergeCell ref="B116:G116"/>
    <mergeCell ref="B114:F114"/>
    <mergeCell ref="B104:D104"/>
    <mergeCell ref="B112:G112"/>
    <mergeCell ref="B113:G113"/>
    <mergeCell ref="B101:D101"/>
    <mergeCell ref="B102:D102"/>
    <mergeCell ref="B99:D99"/>
    <mergeCell ref="B100:D100"/>
    <mergeCell ref="B164:H164"/>
    <mergeCell ref="E107:F107"/>
    <mergeCell ref="B117:G117"/>
    <mergeCell ref="J111:K111"/>
    <mergeCell ref="B105:D105"/>
    <mergeCell ref="B106:D106"/>
    <mergeCell ref="B115:F115"/>
    <mergeCell ref="I147:J147"/>
    <mergeCell ref="B147:H147"/>
    <mergeCell ref="I164:J164"/>
    <mergeCell ref="B156:H156"/>
    <mergeCell ref="B160:H160"/>
    <mergeCell ref="I149:J149"/>
    <mergeCell ref="I156:J156"/>
    <mergeCell ref="I155:J155"/>
    <mergeCell ref="B157:H157"/>
    <mergeCell ref="B154:H154"/>
    <mergeCell ref="I154:J154"/>
    <mergeCell ref="B150:H150"/>
    <mergeCell ref="A167:J167"/>
    <mergeCell ref="B163:H163"/>
    <mergeCell ref="B155:H155"/>
    <mergeCell ref="B152:H152"/>
    <mergeCell ref="B153:H153"/>
    <mergeCell ref="B158:H158"/>
    <mergeCell ref="I162:J162"/>
    <mergeCell ref="I163:J163"/>
    <mergeCell ref="I157:J157"/>
    <mergeCell ref="A166:L166"/>
    <mergeCell ref="B118:F118"/>
    <mergeCell ref="B119:F119"/>
    <mergeCell ref="B124:G124"/>
    <mergeCell ref="B123:G123"/>
    <mergeCell ref="B130:G130"/>
    <mergeCell ref="B122:G122"/>
    <mergeCell ref="B103:D103"/>
    <mergeCell ref="B110:G110"/>
    <mergeCell ref="B151:H151"/>
    <mergeCell ref="B131:G131"/>
    <mergeCell ref="B161:H161"/>
    <mergeCell ref="I151:J151"/>
    <mergeCell ref="B159:H159"/>
    <mergeCell ref="I150:J150"/>
    <mergeCell ref="I161:J161"/>
    <mergeCell ref="B121:G121"/>
    <mergeCell ref="B148:H148"/>
    <mergeCell ref="B129:G129"/>
    <mergeCell ref="B132:G132"/>
    <mergeCell ref="I153:J153"/>
    <mergeCell ref="I152:J152"/>
    <mergeCell ref="I148:J148"/>
    <mergeCell ref="B149:H149"/>
    <mergeCell ref="A6:L6"/>
    <mergeCell ref="I8:J8"/>
    <mergeCell ref="K8:L8"/>
    <mergeCell ref="D8:H9"/>
    <mergeCell ref="A8:C8"/>
    <mergeCell ref="D35:H35"/>
    <mergeCell ref="D28:H28"/>
    <mergeCell ref="D13:H13"/>
    <mergeCell ref="D19:H19"/>
    <mergeCell ref="M83:M84"/>
    <mergeCell ref="B125:G125"/>
    <mergeCell ref="B120:G120"/>
    <mergeCell ref="B128:G128"/>
    <mergeCell ref="H81:H84"/>
    <mergeCell ref="B162:H162"/>
    <mergeCell ref="I158:J158"/>
    <mergeCell ref="I160:J160"/>
    <mergeCell ref="I159:J159"/>
    <mergeCell ref="B111:G111"/>
    <mergeCell ref="D46:H46"/>
    <mergeCell ref="D55:H55"/>
    <mergeCell ref="D40:H40"/>
    <mergeCell ref="D59:H59"/>
    <mergeCell ref="D60:H60"/>
    <mergeCell ref="A170:L170"/>
    <mergeCell ref="J112:K112"/>
    <mergeCell ref="A69:H69"/>
    <mergeCell ref="J82:O82"/>
    <mergeCell ref="K83:K84"/>
    <mergeCell ref="P82:P84"/>
    <mergeCell ref="I81:P81"/>
    <mergeCell ref="D53:H53"/>
    <mergeCell ref="D68:H68"/>
    <mergeCell ref="D36:H36"/>
    <mergeCell ref="D57:H57"/>
    <mergeCell ref="I82:I84"/>
    <mergeCell ref="M69:N69"/>
    <mergeCell ref="L83:L84"/>
    <mergeCell ref="J83:J84"/>
    <mergeCell ref="D14:H14"/>
    <mergeCell ref="D15:H15"/>
    <mergeCell ref="D50:H50"/>
    <mergeCell ref="D51:H51"/>
    <mergeCell ref="D52:H52"/>
    <mergeCell ref="D22:H22"/>
    <mergeCell ref="D26:H26"/>
    <mergeCell ref="D27:H27"/>
    <mergeCell ref="D29:H29"/>
    <mergeCell ref="D41:H41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Zeros="0" zoomScalePageLayoutView="0" workbookViewId="0" topLeftCell="A69">
      <selection activeCell="J80" sqref="J80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3" max="13" width="11.125" style="0" bestFit="1" customWidth="1"/>
  </cols>
  <sheetData>
    <row r="1" spans="1:10" ht="11.25" customHeight="1">
      <c r="A1" s="71"/>
      <c r="B1" s="71"/>
      <c r="C1" s="71"/>
      <c r="D1" s="71"/>
      <c r="E1" s="71"/>
      <c r="F1" s="71"/>
      <c r="G1" s="71"/>
      <c r="H1" s="11" t="s">
        <v>48</v>
      </c>
      <c r="I1" s="71"/>
      <c r="J1" s="12"/>
    </row>
    <row r="2" spans="1:10" ht="3" customHeight="1">
      <c r="A2" s="71"/>
      <c r="B2" s="71"/>
      <c r="C2" s="71"/>
      <c r="D2" s="71"/>
      <c r="E2" s="71"/>
      <c r="F2" s="71"/>
      <c r="G2" s="71"/>
      <c r="H2" s="11"/>
      <c r="I2" s="71"/>
      <c r="J2" s="11"/>
    </row>
    <row r="3" spans="1:10" ht="10.5" customHeight="1">
      <c r="A3" s="71"/>
      <c r="B3" s="71"/>
      <c r="C3" s="71"/>
      <c r="D3" s="71"/>
      <c r="E3" s="71"/>
      <c r="F3" s="71"/>
      <c r="G3" s="71"/>
      <c r="H3" s="5" t="s">
        <v>167</v>
      </c>
      <c r="I3" s="71"/>
      <c r="J3" s="5"/>
    </row>
    <row r="4" spans="1:10" ht="11.25" customHeight="1">
      <c r="A4" s="71"/>
      <c r="B4" s="71"/>
      <c r="C4" s="71"/>
      <c r="D4" s="71"/>
      <c r="E4" s="71"/>
      <c r="F4" s="71"/>
      <c r="G4" s="71"/>
      <c r="H4" s="5" t="s">
        <v>49</v>
      </c>
      <c r="I4" s="71"/>
      <c r="J4" s="5"/>
    </row>
    <row r="5" spans="1:10" ht="12" customHeight="1">
      <c r="A5" s="71"/>
      <c r="B5" s="71"/>
      <c r="C5" s="71"/>
      <c r="D5" s="71"/>
      <c r="E5" s="71"/>
      <c r="F5" s="71"/>
      <c r="G5" s="71"/>
      <c r="H5" s="5" t="s">
        <v>168</v>
      </c>
      <c r="I5" s="71"/>
      <c r="J5" s="5"/>
    </row>
    <row r="6" spans="1:10" ht="6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8" ht="11.25" customHeight="1">
      <c r="A7" s="520" t="s">
        <v>136</v>
      </c>
      <c r="B7" s="521"/>
      <c r="C7" s="521"/>
      <c r="D7" s="521"/>
      <c r="E7" s="521"/>
      <c r="F7" s="521"/>
      <c r="G7" s="521"/>
      <c r="H7" s="521"/>
      <c r="I7" s="521"/>
      <c r="J7" s="521"/>
      <c r="M7" s="260"/>
      <c r="N7" s="260"/>
      <c r="O7" s="260"/>
      <c r="P7" s="260"/>
      <c r="Q7" s="260"/>
      <c r="R7" s="260"/>
    </row>
    <row r="8" spans="1:18" ht="4.5" customHeight="1">
      <c r="A8" s="27"/>
      <c r="B8" s="27"/>
      <c r="C8" s="27"/>
      <c r="D8" s="27"/>
      <c r="E8" s="27"/>
      <c r="F8" s="27"/>
      <c r="G8" s="27"/>
      <c r="H8" s="27"/>
      <c r="I8" s="27"/>
      <c r="J8" s="34"/>
      <c r="M8" s="260"/>
      <c r="N8" s="260"/>
      <c r="O8" s="260"/>
      <c r="P8" s="260"/>
      <c r="Q8" s="260"/>
      <c r="R8" s="260"/>
    </row>
    <row r="9" spans="1:18" ht="14.25" customHeight="1">
      <c r="A9" s="523" t="s">
        <v>50</v>
      </c>
      <c r="B9" s="524"/>
      <c r="C9" s="525"/>
      <c r="D9" s="526" t="s">
        <v>64</v>
      </c>
      <c r="E9" s="527"/>
      <c r="F9" s="528"/>
      <c r="G9" s="522" t="s">
        <v>65</v>
      </c>
      <c r="H9" s="522"/>
      <c r="I9" s="522" t="s">
        <v>66</v>
      </c>
      <c r="J9" s="522"/>
      <c r="M9" s="260"/>
      <c r="N9" s="260"/>
      <c r="O9" s="260"/>
      <c r="P9" s="260"/>
      <c r="Q9" s="260"/>
      <c r="R9" s="260"/>
    </row>
    <row r="10" spans="1:18" ht="14.25" customHeight="1">
      <c r="A10" s="36" t="s">
        <v>24</v>
      </c>
      <c r="B10" s="36" t="s">
        <v>51</v>
      </c>
      <c r="C10" s="36" t="s">
        <v>52</v>
      </c>
      <c r="D10" s="529"/>
      <c r="E10" s="530"/>
      <c r="F10" s="531"/>
      <c r="G10" s="28" t="s">
        <v>53</v>
      </c>
      <c r="H10" s="28" t="s">
        <v>54</v>
      </c>
      <c r="I10" s="28" t="s">
        <v>53</v>
      </c>
      <c r="J10" s="28" t="s">
        <v>54</v>
      </c>
      <c r="M10" s="260"/>
      <c r="N10" s="260"/>
      <c r="O10" s="260"/>
      <c r="P10" s="260"/>
      <c r="Q10" s="260"/>
      <c r="R10" s="260"/>
    </row>
    <row r="11" spans="1:18" ht="21" customHeight="1">
      <c r="A11" s="203">
        <v>750</v>
      </c>
      <c r="B11" s="204"/>
      <c r="C11" s="204"/>
      <c r="D11" s="534" t="s">
        <v>165</v>
      </c>
      <c r="E11" s="535"/>
      <c r="F11" s="536"/>
      <c r="G11" s="270"/>
      <c r="H11" s="205"/>
      <c r="I11" s="218">
        <f>I12</f>
        <v>911</v>
      </c>
      <c r="J11" s="205"/>
      <c r="M11" s="260"/>
      <c r="N11" s="260"/>
      <c r="O11" s="260"/>
      <c r="P11" s="260"/>
      <c r="Q11" s="260"/>
      <c r="R11" s="260"/>
    </row>
    <row r="12" spans="1:18" ht="15" customHeight="1">
      <c r="A12" s="206"/>
      <c r="B12" s="207">
        <v>75011</v>
      </c>
      <c r="C12" s="206"/>
      <c r="D12" s="505" t="s">
        <v>166</v>
      </c>
      <c r="E12" s="506"/>
      <c r="F12" s="507"/>
      <c r="G12" s="262"/>
      <c r="H12" s="263"/>
      <c r="I12" s="208">
        <f>I13</f>
        <v>911</v>
      </c>
      <c r="J12" s="263"/>
      <c r="M12" s="260"/>
      <c r="N12" s="260"/>
      <c r="O12" s="260"/>
      <c r="P12" s="260"/>
      <c r="Q12" s="260"/>
      <c r="R12" s="260"/>
    </row>
    <row r="13" spans="1:18" ht="45" customHeight="1">
      <c r="A13" s="240"/>
      <c r="B13" s="240"/>
      <c r="C13" s="233">
        <v>2010</v>
      </c>
      <c r="D13" s="508" t="s">
        <v>159</v>
      </c>
      <c r="E13" s="509"/>
      <c r="F13" s="510"/>
      <c r="G13" s="261"/>
      <c r="H13" s="241"/>
      <c r="I13" s="242">
        <v>911</v>
      </c>
      <c r="J13" s="241"/>
      <c r="M13" s="260"/>
      <c r="N13" s="260"/>
      <c r="O13" s="260"/>
      <c r="P13" s="260"/>
      <c r="Q13" s="260"/>
      <c r="R13" s="260"/>
    </row>
    <row r="14" spans="1:18" ht="65.25" customHeight="1">
      <c r="A14" s="193">
        <v>756</v>
      </c>
      <c r="B14" s="68"/>
      <c r="C14" s="67"/>
      <c r="D14" s="517" t="s">
        <v>155</v>
      </c>
      <c r="E14" s="518"/>
      <c r="F14" s="519"/>
      <c r="G14" s="217">
        <f>G15</f>
        <v>64000</v>
      </c>
      <c r="H14" s="217"/>
      <c r="I14" s="217">
        <f>I17</f>
        <v>50000</v>
      </c>
      <c r="J14" s="271"/>
      <c r="M14" s="260"/>
      <c r="N14" s="260"/>
      <c r="O14" s="260"/>
      <c r="P14" s="260"/>
      <c r="Q14" s="260"/>
      <c r="R14" s="260"/>
    </row>
    <row r="15" spans="1:18" ht="62.25" customHeight="1">
      <c r="A15" s="214"/>
      <c r="B15" s="212">
        <v>75615</v>
      </c>
      <c r="C15" s="211"/>
      <c r="D15" s="567" t="s">
        <v>169</v>
      </c>
      <c r="E15" s="568"/>
      <c r="F15" s="569"/>
      <c r="G15" s="215">
        <f>G16</f>
        <v>64000</v>
      </c>
      <c r="H15" s="215"/>
      <c r="I15" s="215">
        <f>I16</f>
        <v>0</v>
      </c>
      <c r="J15" s="216"/>
      <c r="M15" s="260"/>
      <c r="N15" s="260"/>
      <c r="O15" s="260"/>
      <c r="P15" s="260"/>
      <c r="Q15" s="260"/>
      <c r="R15" s="260"/>
    </row>
    <row r="16" spans="1:18" ht="14.25" customHeight="1">
      <c r="A16" s="251"/>
      <c r="B16" s="269"/>
      <c r="C16" s="264" t="s">
        <v>157</v>
      </c>
      <c r="D16" s="590" t="s">
        <v>158</v>
      </c>
      <c r="E16" s="591"/>
      <c r="F16" s="592"/>
      <c r="G16" s="266">
        <v>64000</v>
      </c>
      <c r="H16" s="265"/>
      <c r="I16" s="266"/>
      <c r="J16" s="267"/>
      <c r="M16" s="260"/>
      <c r="N16" s="260"/>
      <c r="O16" s="260"/>
      <c r="P16" s="260"/>
      <c r="Q16" s="260"/>
      <c r="R16" s="260"/>
    </row>
    <row r="17" spans="1:18" ht="64.5" customHeight="1">
      <c r="A17" s="214"/>
      <c r="B17" s="212">
        <v>75616</v>
      </c>
      <c r="C17" s="211"/>
      <c r="D17" s="567" t="s">
        <v>156</v>
      </c>
      <c r="E17" s="568"/>
      <c r="F17" s="569"/>
      <c r="G17" s="215"/>
      <c r="H17" s="215"/>
      <c r="I17" s="215">
        <f>I18</f>
        <v>50000</v>
      </c>
      <c r="J17" s="216"/>
      <c r="M17" s="260"/>
      <c r="N17" s="260"/>
      <c r="O17" s="260"/>
      <c r="P17" s="260"/>
      <c r="Q17" s="260"/>
      <c r="R17" s="260"/>
    </row>
    <row r="18" spans="1:18" ht="17.25" customHeight="1">
      <c r="A18" s="251"/>
      <c r="B18" s="269"/>
      <c r="C18" s="268" t="s">
        <v>170</v>
      </c>
      <c r="D18" s="596" t="s">
        <v>171</v>
      </c>
      <c r="E18" s="329"/>
      <c r="F18" s="330"/>
      <c r="G18" s="265"/>
      <c r="H18" s="265"/>
      <c r="I18" s="266">
        <v>50000</v>
      </c>
      <c r="J18" s="267"/>
      <c r="M18" s="260"/>
      <c r="N18" s="260"/>
      <c r="O18" s="260"/>
      <c r="P18" s="260"/>
      <c r="Q18" s="260"/>
      <c r="R18" s="260"/>
    </row>
    <row r="19" spans="1:18" ht="17.25" customHeight="1">
      <c r="A19" s="294">
        <v>801</v>
      </c>
      <c r="B19" s="294"/>
      <c r="C19" s="295"/>
      <c r="D19" s="580" t="s">
        <v>113</v>
      </c>
      <c r="E19" s="581"/>
      <c r="F19" s="582"/>
      <c r="G19" s="296"/>
      <c r="H19" s="297"/>
      <c r="I19" s="296">
        <f>I20+I22</f>
        <v>635</v>
      </c>
      <c r="J19" s="298"/>
      <c r="M19" s="260"/>
      <c r="N19" s="260"/>
      <c r="O19" s="260"/>
      <c r="P19" s="260"/>
      <c r="Q19" s="260"/>
      <c r="R19" s="260"/>
    </row>
    <row r="20" spans="1:18" ht="17.25" customHeight="1">
      <c r="A20" s="206"/>
      <c r="B20" s="207">
        <v>80101</v>
      </c>
      <c r="C20" s="234"/>
      <c r="D20" s="583" t="s">
        <v>172</v>
      </c>
      <c r="E20" s="584"/>
      <c r="F20" s="585"/>
      <c r="G20" s="235"/>
      <c r="H20" s="235"/>
      <c r="I20" s="235">
        <f>I21</f>
        <v>600</v>
      </c>
      <c r="J20" s="236"/>
      <c r="M20" s="260"/>
      <c r="N20" s="260"/>
      <c r="O20" s="260"/>
      <c r="P20" s="260"/>
      <c r="Q20" s="260"/>
      <c r="R20" s="260"/>
    </row>
    <row r="21" spans="1:18" ht="24" customHeight="1">
      <c r="A21" s="72"/>
      <c r="B21" s="73"/>
      <c r="C21" s="233" t="s">
        <v>173</v>
      </c>
      <c r="D21" s="508" t="s">
        <v>174</v>
      </c>
      <c r="E21" s="509"/>
      <c r="F21" s="510"/>
      <c r="G21" s="209"/>
      <c r="H21" s="209"/>
      <c r="I21" s="209">
        <v>600</v>
      </c>
      <c r="J21" s="210"/>
      <c r="M21" s="260"/>
      <c r="N21" s="260"/>
      <c r="O21" s="260"/>
      <c r="P21" s="260"/>
      <c r="Q21" s="260"/>
      <c r="R21" s="260"/>
    </row>
    <row r="22" spans="1:18" ht="17.25" customHeight="1">
      <c r="A22" s="206"/>
      <c r="B22" s="207">
        <v>80110</v>
      </c>
      <c r="C22" s="234"/>
      <c r="D22" s="583" t="s">
        <v>143</v>
      </c>
      <c r="E22" s="584"/>
      <c r="F22" s="585"/>
      <c r="G22" s="235"/>
      <c r="H22" s="235"/>
      <c r="I22" s="235">
        <f>I23</f>
        <v>35</v>
      </c>
      <c r="J22" s="236"/>
      <c r="M22" s="260"/>
      <c r="N22" s="260"/>
      <c r="O22" s="260"/>
      <c r="P22" s="260"/>
      <c r="Q22" s="260"/>
      <c r="R22" s="260"/>
    </row>
    <row r="23" spans="1:18" ht="17.25" customHeight="1">
      <c r="A23" s="312"/>
      <c r="B23" s="313"/>
      <c r="C23" s="314" t="s">
        <v>175</v>
      </c>
      <c r="D23" s="593" t="s">
        <v>176</v>
      </c>
      <c r="E23" s="594"/>
      <c r="F23" s="595"/>
      <c r="G23" s="315"/>
      <c r="H23" s="315"/>
      <c r="I23" s="315">
        <v>35</v>
      </c>
      <c r="J23" s="316"/>
      <c r="M23" s="260"/>
      <c r="N23" s="260"/>
      <c r="O23" s="260"/>
      <c r="P23" s="260"/>
      <c r="Q23" s="260"/>
      <c r="R23" s="260"/>
    </row>
    <row r="24" spans="1:18" ht="14.25" customHeight="1">
      <c r="A24" s="523" t="s">
        <v>50</v>
      </c>
      <c r="B24" s="524"/>
      <c r="C24" s="525"/>
      <c r="D24" s="526" t="s">
        <v>64</v>
      </c>
      <c r="E24" s="527"/>
      <c r="F24" s="528"/>
      <c r="G24" s="522" t="s">
        <v>65</v>
      </c>
      <c r="H24" s="522"/>
      <c r="I24" s="522" t="s">
        <v>66</v>
      </c>
      <c r="J24" s="522"/>
      <c r="M24" s="260"/>
      <c r="N24" s="260"/>
      <c r="O24" s="260"/>
      <c r="P24" s="260"/>
      <c r="Q24" s="260"/>
      <c r="R24" s="260"/>
    </row>
    <row r="25" spans="1:18" ht="14.25" customHeight="1">
      <c r="A25" s="301" t="s">
        <v>24</v>
      </c>
      <c r="B25" s="301" t="s">
        <v>51</v>
      </c>
      <c r="C25" s="301" t="s">
        <v>52</v>
      </c>
      <c r="D25" s="529"/>
      <c r="E25" s="530"/>
      <c r="F25" s="531"/>
      <c r="G25" s="28" t="s">
        <v>53</v>
      </c>
      <c r="H25" s="28" t="s">
        <v>54</v>
      </c>
      <c r="I25" s="28" t="s">
        <v>53</v>
      </c>
      <c r="J25" s="28" t="s">
        <v>54</v>
      </c>
      <c r="M25" s="260"/>
      <c r="N25" s="260"/>
      <c r="O25" s="260"/>
      <c r="P25" s="260"/>
      <c r="Q25" s="260"/>
      <c r="R25" s="260"/>
    </row>
    <row r="26" spans="1:10" ht="19.5" customHeight="1">
      <c r="A26" s="294">
        <v>852</v>
      </c>
      <c r="B26" s="294"/>
      <c r="C26" s="295"/>
      <c r="D26" s="580" t="s">
        <v>146</v>
      </c>
      <c r="E26" s="581"/>
      <c r="F26" s="582"/>
      <c r="G26" s="296">
        <f>G30</f>
        <v>1178</v>
      </c>
      <c r="H26" s="297"/>
      <c r="I26" s="296">
        <f>I27+I30+I32</f>
        <v>13632</v>
      </c>
      <c r="J26" s="298"/>
    </row>
    <row r="27" spans="1:10" ht="48" customHeight="1">
      <c r="A27" s="206"/>
      <c r="B27" s="207">
        <v>85212</v>
      </c>
      <c r="C27" s="234"/>
      <c r="D27" s="583" t="s">
        <v>177</v>
      </c>
      <c r="E27" s="584"/>
      <c r="F27" s="585"/>
      <c r="G27" s="235"/>
      <c r="H27" s="235"/>
      <c r="I27" s="235">
        <f>I28+I29</f>
        <v>6392</v>
      </c>
      <c r="J27" s="236"/>
    </row>
    <row r="28" spans="1:10" ht="14.25" customHeight="1">
      <c r="A28" s="72"/>
      <c r="B28" s="73"/>
      <c r="C28" s="302" t="s">
        <v>175</v>
      </c>
      <c r="D28" s="586" t="s">
        <v>176</v>
      </c>
      <c r="E28" s="587"/>
      <c r="F28" s="588"/>
      <c r="G28" s="303"/>
      <c r="H28" s="303"/>
      <c r="I28" s="303">
        <v>400</v>
      </c>
      <c r="J28" s="304"/>
    </row>
    <row r="29" spans="1:10" ht="14.25" customHeight="1">
      <c r="A29" s="72"/>
      <c r="B29" s="73"/>
      <c r="C29" s="184" t="s">
        <v>178</v>
      </c>
      <c r="D29" s="575" t="s">
        <v>179</v>
      </c>
      <c r="E29" s="576"/>
      <c r="F29" s="577"/>
      <c r="G29" s="185"/>
      <c r="H29" s="185"/>
      <c r="I29" s="185">
        <v>5992</v>
      </c>
      <c r="J29" s="186"/>
    </row>
    <row r="30" spans="1:10" ht="17.25" customHeight="1">
      <c r="A30" s="206"/>
      <c r="B30" s="207">
        <v>85219</v>
      </c>
      <c r="C30" s="234"/>
      <c r="D30" s="583" t="s">
        <v>163</v>
      </c>
      <c r="E30" s="584"/>
      <c r="F30" s="585"/>
      <c r="G30" s="235">
        <f>G31</f>
        <v>1178</v>
      </c>
      <c r="H30" s="235"/>
      <c r="I30" s="235">
        <f>I31</f>
        <v>0</v>
      </c>
      <c r="J30" s="236"/>
    </row>
    <row r="31" spans="1:10" ht="14.25" customHeight="1">
      <c r="A31" s="72"/>
      <c r="B31" s="73"/>
      <c r="C31" s="302" t="s">
        <v>175</v>
      </c>
      <c r="D31" s="586" t="s">
        <v>176</v>
      </c>
      <c r="E31" s="587"/>
      <c r="F31" s="588"/>
      <c r="G31" s="209">
        <v>1178</v>
      </c>
      <c r="H31" s="209"/>
      <c r="I31" s="209"/>
      <c r="J31" s="210"/>
    </row>
    <row r="32" spans="1:10" ht="27" customHeight="1">
      <c r="A32" s="206"/>
      <c r="B32" s="207">
        <v>85228</v>
      </c>
      <c r="C32" s="234"/>
      <c r="D32" s="583" t="s">
        <v>180</v>
      </c>
      <c r="E32" s="584"/>
      <c r="F32" s="585"/>
      <c r="G32" s="235"/>
      <c r="H32" s="235"/>
      <c r="I32" s="235">
        <f>I33</f>
        <v>7240</v>
      </c>
      <c r="J32" s="236"/>
    </row>
    <row r="33" spans="1:10" ht="14.25" customHeight="1">
      <c r="A33" s="72"/>
      <c r="B33" s="73"/>
      <c r="C33" s="233" t="s">
        <v>181</v>
      </c>
      <c r="D33" s="508" t="s">
        <v>182</v>
      </c>
      <c r="E33" s="509"/>
      <c r="F33" s="510"/>
      <c r="G33" s="209"/>
      <c r="H33" s="209"/>
      <c r="I33" s="209">
        <v>7240</v>
      </c>
      <c r="J33" s="210"/>
    </row>
    <row r="34" spans="1:10" ht="24" customHeight="1">
      <c r="A34" s="570" t="s">
        <v>55</v>
      </c>
      <c r="B34" s="571"/>
      <c r="C34" s="571"/>
      <c r="D34" s="571"/>
      <c r="E34" s="571"/>
      <c r="F34" s="572"/>
      <c r="G34" s="44">
        <f>G26+G19+G14+G11</f>
        <v>65178</v>
      </c>
      <c r="H34" s="44"/>
      <c r="I34" s="44">
        <f>I26+I19+I14+I11</f>
        <v>65178</v>
      </c>
      <c r="J34" s="44"/>
    </row>
    <row r="35" spans="1:10" ht="10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.7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15.7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5.7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 ht="44.2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</row>
    <row r="40" spans="1:10" ht="15.7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ht="15.75" customHeight="1" hidden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45.75" customHeight="1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5.7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0" ht="15.7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</row>
    <row r="45" spans="1:10" ht="15.75" customHeight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ht="18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9.7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5.7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5.2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3.5" customHeight="1">
      <c r="A51" s="589" t="s">
        <v>69</v>
      </c>
      <c r="B51" s="589"/>
      <c r="C51" s="589"/>
      <c r="D51" s="589"/>
      <c r="E51" s="589"/>
      <c r="F51" s="589"/>
      <c r="G51" s="589"/>
      <c r="H51" s="589"/>
      <c r="I51" s="589"/>
      <c r="J51" s="589"/>
    </row>
    <row r="52" spans="1:10" ht="6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2" ht="12.75">
      <c r="A53" s="479" t="s">
        <v>24</v>
      </c>
      <c r="B53" s="458" t="s">
        <v>0</v>
      </c>
      <c r="C53" s="459"/>
      <c r="D53" s="460"/>
      <c r="E53" s="352" t="s">
        <v>198</v>
      </c>
      <c r="F53" s="532" t="s">
        <v>16</v>
      </c>
      <c r="G53" s="574"/>
      <c r="H53" s="574"/>
      <c r="I53" s="533"/>
      <c r="J53" s="352" t="s">
        <v>61</v>
      </c>
      <c r="K53" s="253" t="s">
        <v>25</v>
      </c>
      <c r="L53" s="253"/>
    </row>
    <row r="54" spans="1:12" ht="11.25" customHeight="1">
      <c r="A54" s="573"/>
      <c r="B54" s="461"/>
      <c r="C54" s="462"/>
      <c r="D54" s="463"/>
      <c r="E54" s="353"/>
      <c r="F54" s="532" t="s">
        <v>70</v>
      </c>
      <c r="G54" s="533"/>
      <c r="H54" s="532" t="s">
        <v>71</v>
      </c>
      <c r="I54" s="533"/>
      <c r="J54" s="353"/>
      <c r="K54" s="578" t="s">
        <v>148</v>
      </c>
      <c r="L54" s="578" t="s">
        <v>149</v>
      </c>
    </row>
    <row r="55" spans="1:12" ht="14.25" customHeight="1">
      <c r="A55" s="480"/>
      <c r="B55" s="464"/>
      <c r="C55" s="465"/>
      <c r="D55" s="466"/>
      <c r="E55" s="354"/>
      <c r="F55" s="94" t="s">
        <v>53</v>
      </c>
      <c r="G55" s="95" t="s">
        <v>54</v>
      </c>
      <c r="H55" s="94" t="s">
        <v>53</v>
      </c>
      <c r="I55" s="95" t="s">
        <v>54</v>
      </c>
      <c r="J55" s="354"/>
      <c r="K55" s="579"/>
      <c r="L55" s="579"/>
    </row>
    <row r="56" spans="1:12" ht="15" customHeight="1">
      <c r="A56" s="30" t="s">
        <v>1</v>
      </c>
      <c r="B56" s="444" t="s">
        <v>3</v>
      </c>
      <c r="C56" s="407"/>
      <c r="D56" s="445"/>
      <c r="E56" s="86">
        <v>79523</v>
      </c>
      <c r="F56" s="87"/>
      <c r="G56" s="88"/>
      <c r="H56" s="89"/>
      <c r="I56" s="89"/>
      <c r="J56" s="86">
        <f aca="true" t="shared" si="0" ref="J56:J64">E56-F56-G56+H56+I56</f>
        <v>79523</v>
      </c>
      <c r="K56" s="254">
        <f>J56-L56</f>
        <v>29523</v>
      </c>
      <c r="L56" s="254">
        <v>50000</v>
      </c>
    </row>
    <row r="57" spans="1:12" ht="15" customHeight="1">
      <c r="A57" s="66">
        <v>600</v>
      </c>
      <c r="B57" s="444" t="s">
        <v>7</v>
      </c>
      <c r="C57" s="407"/>
      <c r="D57" s="445"/>
      <c r="E57" s="86">
        <v>200000</v>
      </c>
      <c r="F57" s="87"/>
      <c r="G57" s="87"/>
      <c r="H57" s="86"/>
      <c r="I57" s="86"/>
      <c r="J57" s="86">
        <f>E57-F57-G57+H57+I57</f>
        <v>200000</v>
      </c>
      <c r="K57" s="254">
        <f aca="true" t="shared" si="1" ref="K57:K72">J57-L57</f>
        <v>0</v>
      </c>
      <c r="L57" s="254">
        <v>200000</v>
      </c>
    </row>
    <row r="58" spans="1:12" ht="15" customHeight="1">
      <c r="A58" s="43">
        <v>700</v>
      </c>
      <c r="B58" s="444" t="s">
        <v>72</v>
      </c>
      <c r="C58" s="407"/>
      <c r="D58" s="445"/>
      <c r="E58" s="86">
        <v>37200745</v>
      </c>
      <c r="F58" s="87"/>
      <c r="G58" s="87"/>
      <c r="H58" s="86"/>
      <c r="I58" s="86"/>
      <c r="J58" s="86">
        <f t="shared" si="0"/>
        <v>37200745</v>
      </c>
      <c r="K58" s="254">
        <f t="shared" si="1"/>
        <v>35200745</v>
      </c>
      <c r="L58" s="254">
        <v>2000000</v>
      </c>
    </row>
    <row r="59" spans="1:12" ht="15" customHeight="1">
      <c r="A59" s="66">
        <v>710</v>
      </c>
      <c r="B59" s="444" t="s">
        <v>15</v>
      </c>
      <c r="C59" s="407"/>
      <c r="D59" s="445"/>
      <c r="E59" s="86">
        <v>15000</v>
      </c>
      <c r="F59" s="87"/>
      <c r="G59" s="87"/>
      <c r="H59" s="86"/>
      <c r="I59" s="86"/>
      <c r="J59" s="86">
        <f>E59-F59-G59+H59+I59</f>
        <v>15000</v>
      </c>
      <c r="K59" s="254">
        <f t="shared" si="1"/>
        <v>15000</v>
      </c>
      <c r="L59" s="253"/>
    </row>
    <row r="60" spans="1:12" ht="15" customHeight="1">
      <c r="A60" s="43">
        <v>720</v>
      </c>
      <c r="B60" s="444" t="s">
        <v>34</v>
      </c>
      <c r="C60" s="407"/>
      <c r="D60" s="445"/>
      <c r="E60" s="86">
        <v>2218784</v>
      </c>
      <c r="F60" s="87"/>
      <c r="G60" s="87"/>
      <c r="H60" s="86"/>
      <c r="I60" s="86"/>
      <c r="J60" s="86">
        <f t="shared" si="0"/>
        <v>2218784</v>
      </c>
      <c r="K60" s="254">
        <f t="shared" si="1"/>
        <v>197278</v>
      </c>
      <c r="L60" s="254">
        <v>2021506</v>
      </c>
    </row>
    <row r="61" spans="1:12" ht="15" customHeight="1">
      <c r="A61" s="42">
        <v>750</v>
      </c>
      <c r="B61" s="444" t="s">
        <v>30</v>
      </c>
      <c r="C61" s="407"/>
      <c r="D61" s="445"/>
      <c r="E61" s="84">
        <v>292934</v>
      </c>
      <c r="F61" s="85"/>
      <c r="G61" s="85"/>
      <c r="H61" s="84">
        <f>I11</f>
        <v>911</v>
      </c>
      <c r="I61" s="84"/>
      <c r="J61" s="86">
        <f t="shared" si="0"/>
        <v>293845</v>
      </c>
      <c r="K61" s="254">
        <f t="shared" si="1"/>
        <v>293845</v>
      </c>
      <c r="L61" s="253"/>
    </row>
    <row r="62" spans="1:12" ht="53.25" customHeight="1">
      <c r="A62" s="42">
        <v>751</v>
      </c>
      <c r="B62" s="511" t="s">
        <v>23</v>
      </c>
      <c r="C62" s="512"/>
      <c r="D62" s="513"/>
      <c r="E62" s="90">
        <v>41247</v>
      </c>
      <c r="F62" s="91"/>
      <c r="G62" s="92"/>
      <c r="H62" s="93"/>
      <c r="I62" s="84"/>
      <c r="J62" s="86">
        <f t="shared" si="0"/>
        <v>41247</v>
      </c>
      <c r="K62" s="254">
        <f t="shared" si="1"/>
        <v>41247</v>
      </c>
      <c r="L62" s="253"/>
    </row>
    <row r="63" spans="1:12" ht="27.75" customHeight="1">
      <c r="A63" s="63">
        <v>754</v>
      </c>
      <c r="B63" s="514" t="s">
        <v>26</v>
      </c>
      <c r="C63" s="515"/>
      <c r="D63" s="516"/>
      <c r="E63" s="84">
        <v>75000</v>
      </c>
      <c r="F63" s="85"/>
      <c r="G63" s="85"/>
      <c r="H63" s="84"/>
      <c r="I63" s="84"/>
      <c r="J63" s="84">
        <f t="shared" si="0"/>
        <v>75000</v>
      </c>
      <c r="K63" s="254">
        <f t="shared" si="1"/>
        <v>75000</v>
      </c>
      <c r="L63" s="253"/>
    </row>
    <row r="64" spans="1:12" ht="54.75" customHeight="1">
      <c r="A64" s="63">
        <v>756</v>
      </c>
      <c r="B64" s="514" t="s">
        <v>79</v>
      </c>
      <c r="C64" s="515"/>
      <c r="D64" s="516"/>
      <c r="E64" s="84">
        <v>78914897</v>
      </c>
      <c r="F64" s="85">
        <f>G14</f>
        <v>64000</v>
      </c>
      <c r="G64" s="85"/>
      <c r="H64" s="84">
        <f>I14</f>
        <v>50000</v>
      </c>
      <c r="I64" s="84"/>
      <c r="J64" s="84">
        <f t="shared" si="0"/>
        <v>78900897</v>
      </c>
      <c r="K64" s="254">
        <f t="shared" si="1"/>
        <v>78900897</v>
      </c>
      <c r="L64" s="253"/>
    </row>
    <row r="65" spans="1:12" ht="15.75" customHeight="1">
      <c r="A65" s="43">
        <v>758</v>
      </c>
      <c r="B65" s="514" t="s">
        <v>9</v>
      </c>
      <c r="C65" s="515"/>
      <c r="D65" s="516"/>
      <c r="E65" s="86">
        <v>25859639</v>
      </c>
      <c r="F65" s="87"/>
      <c r="G65" s="88"/>
      <c r="H65" s="86">
        <f>I19</f>
        <v>635</v>
      </c>
      <c r="I65" s="86"/>
      <c r="J65" s="86">
        <f aca="true" t="shared" si="2" ref="J65:J71">E65-F65-G65+H65+I65</f>
        <v>25860274</v>
      </c>
      <c r="K65" s="254">
        <f t="shared" si="1"/>
        <v>25860274</v>
      </c>
      <c r="L65" s="253"/>
    </row>
    <row r="66" spans="1:12" ht="15" customHeight="1">
      <c r="A66" s="43">
        <v>801</v>
      </c>
      <c r="B66" s="514" t="s">
        <v>10</v>
      </c>
      <c r="C66" s="515"/>
      <c r="D66" s="516"/>
      <c r="E66" s="86">
        <v>5804540</v>
      </c>
      <c r="F66" s="87"/>
      <c r="G66" s="87"/>
      <c r="H66" s="86"/>
      <c r="I66" s="86"/>
      <c r="J66" s="86">
        <f t="shared" si="2"/>
        <v>5804540</v>
      </c>
      <c r="K66" s="254">
        <f t="shared" si="1"/>
        <v>5804540</v>
      </c>
      <c r="L66" s="253"/>
    </row>
    <row r="67" spans="1:12" ht="15" customHeight="1">
      <c r="A67" s="43">
        <v>852</v>
      </c>
      <c r="B67" s="514" t="s">
        <v>12</v>
      </c>
      <c r="C67" s="515"/>
      <c r="D67" s="516"/>
      <c r="E67" s="86">
        <v>2811487</v>
      </c>
      <c r="F67" s="87">
        <f>G26</f>
        <v>1178</v>
      </c>
      <c r="G67" s="88"/>
      <c r="H67" s="89">
        <f>I26</f>
        <v>13632</v>
      </c>
      <c r="I67" s="89"/>
      <c r="J67" s="86">
        <f t="shared" si="2"/>
        <v>2823941</v>
      </c>
      <c r="K67" s="254">
        <f t="shared" si="1"/>
        <v>2823941</v>
      </c>
      <c r="L67" s="253"/>
    </row>
    <row r="68" spans="1:12" ht="33" customHeight="1">
      <c r="A68" s="66">
        <v>853</v>
      </c>
      <c r="B68" s="514" t="s">
        <v>92</v>
      </c>
      <c r="C68" s="515"/>
      <c r="D68" s="516"/>
      <c r="E68" s="86">
        <v>144255</v>
      </c>
      <c r="F68" s="87"/>
      <c r="G68" s="87"/>
      <c r="H68" s="86"/>
      <c r="I68" s="86"/>
      <c r="J68" s="86">
        <f t="shared" si="2"/>
        <v>144255</v>
      </c>
      <c r="K68" s="254">
        <f t="shared" si="1"/>
        <v>144255</v>
      </c>
      <c r="L68" s="253"/>
    </row>
    <row r="69" spans="1:12" ht="24.75" customHeight="1">
      <c r="A69" s="65">
        <v>854</v>
      </c>
      <c r="B69" s="514" t="s">
        <v>13</v>
      </c>
      <c r="C69" s="515"/>
      <c r="D69" s="516"/>
      <c r="E69" s="86">
        <v>65173</v>
      </c>
      <c r="F69" s="87"/>
      <c r="G69" s="87"/>
      <c r="H69" s="86"/>
      <c r="I69" s="86"/>
      <c r="J69" s="86">
        <f t="shared" si="2"/>
        <v>65173</v>
      </c>
      <c r="K69" s="254">
        <f t="shared" si="1"/>
        <v>65173</v>
      </c>
      <c r="L69" s="253"/>
    </row>
    <row r="70" spans="1:12" ht="25.5" customHeight="1">
      <c r="A70" s="43">
        <v>900</v>
      </c>
      <c r="B70" s="564" t="s">
        <v>14</v>
      </c>
      <c r="C70" s="565"/>
      <c r="D70" s="566"/>
      <c r="E70" s="86">
        <v>67165</v>
      </c>
      <c r="F70" s="87"/>
      <c r="G70" s="87"/>
      <c r="H70" s="86"/>
      <c r="I70" s="86"/>
      <c r="J70" s="86">
        <f t="shared" si="2"/>
        <v>67165</v>
      </c>
      <c r="K70" s="254">
        <f t="shared" si="1"/>
        <v>67165</v>
      </c>
      <c r="L70" s="253"/>
    </row>
    <row r="71" spans="1:12" ht="15" customHeight="1">
      <c r="A71" s="42">
        <v>926</v>
      </c>
      <c r="B71" s="543" t="s">
        <v>123</v>
      </c>
      <c r="C71" s="544"/>
      <c r="D71" s="545"/>
      <c r="E71" s="84">
        <v>134110</v>
      </c>
      <c r="F71" s="85"/>
      <c r="G71" s="85"/>
      <c r="H71" s="84"/>
      <c r="I71" s="84"/>
      <c r="J71" s="86">
        <f t="shared" si="2"/>
        <v>134110</v>
      </c>
      <c r="K71" s="254">
        <f t="shared" si="1"/>
        <v>134110</v>
      </c>
      <c r="L71" s="253"/>
    </row>
    <row r="72" spans="1:13" ht="22.5" customHeight="1">
      <c r="A72" s="178" t="s">
        <v>4</v>
      </c>
      <c r="B72" s="555" t="s">
        <v>73</v>
      </c>
      <c r="C72" s="556"/>
      <c r="D72" s="557"/>
      <c r="E72" s="179">
        <f>SUM(E56:E64,E65:E71)</f>
        <v>153924499</v>
      </c>
      <c r="F72" s="179">
        <f>SUM(F56:F71)</f>
        <v>65178</v>
      </c>
      <c r="G72" s="179">
        <f>SUM(G56:G64,G65:G71)</f>
        <v>0</v>
      </c>
      <c r="H72" s="179">
        <f>SUM(H56:H64,H65:H71)</f>
        <v>65178</v>
      </c>
      <c r="I72" s="179">
        <f>SUM(I56:I64,I65:I71)</f>
        <v>0</v>
      </c>
      <c r="J72" s="255">
        <f>SUM(J56:J64,J65:J71)</f>
        <v>153924499</v>
      </c>
      <c r="K72" s="255">
        <f t="shared" si="1"/>
        <v>149652993</v>
      </c>
      <c r="L72" s="255">
        <v>4271506</v>
      </c>
      <c r="M72" s="1"/>
    </row>
    <row r="73" spans="1:10" ht="13.5" customHeight="1">
      <c r="A73" s="31"/>
      <c r="B73" s="31"/>
      <c r="C73" s="31"/>
      <c r="D73" s="31"/>
      <c r="E73" s="32"/>
      <c r="F73" s="32">
        <f>G34-F72</f>
        <v>0</v>
      </c>
      <c r="G73" s="32"/>
      <c r="H73" s="32">
        <f>H72-I34</f>
        <v>0</v>
      </c>
      <c r="I73" s="32"/>
      <c r="J73" s="25"/>
    </row>
    <row r="74" spans="1:10" ht="4.5" customHeight="1">
      <c r="A74" s="31"/>
      <c r="B74" s="31"/>
      <c r="C74" s="31"/>
      <c r="D74" s="31"/>
      <c r="E74" s="32"/>
      <c r="F74" s="32"/>
      <c r="G74" s="32"/>
      <c r="H74" s="32"/>
      <c r="I74" s="32"/>
      <c r="J74" s="25"/>
    </row>
    <row r="75" spans="1:10" ht="9.75" customHeight="1">
      <c r="A75" s="31"/>
      <c r="B75" s="31"/>
      <c r="C75" s="31"/>
      <c r="D75" s="31"/>
      <c r="E75" s="32"/>
      <c r="F75" s="32"/>
      <c r="G75" s="32"/>
      <c r="H75" s="32"/>
      <c r="I75" s="32"/>
      <c r="J75" s="25"/>
    </row>
    <row r="76" spans="1:10" ht="13.5" customHeight="1">
      <c r="A76" s="31"/>
      <c r="B76" s="31"/>
      <c r="C76" s="31"/>
      <c r="D76" s="31"/>
      <c r="E76" s="32"/>
      <c r="F76" s="32"/>
      <c r="G76" s="32"/>
      <c r="H76" s="32"/>
      <c r="I76" s="32"/>
      <c r="J76" s="25"/>
    </row>
    <row r="77" spans="1:10" ht="15" customHeight="1">
      <c r="A77" s="31"/>
      <c r="B77" s="31"/>
      <c r="C77" s="31"/>
      <c r="D77" s="31"/>
      <c r="E77" s="32"/>
      <c r="F77" s="32"/>
      <c r="G77" s="32"/>
      <c r="H77" s="32"/>
      <c r="I77" s="32"/>
      <c r="J77" s="25"/>
    </row>
    <row r="78" spans="1:10" ht="13.5" customHeight="1">
      <c r="A78" s="552" t="s">
        <v>74</v>
      </c>
      <c r="B78" s="553"/>
      <c r="C78" s="553"/>
      <c r="D78" s="553"/>
      <c r="E78" s="553"/>
      <c r="F78" s="553"/>
      <c r="G78" s="553"/>
      <c r="H78" s="553"/>
      <c r="I78" s="554"/>
      <c r="J78" s="243">
        <f>SUM(J79:J82)</f>
        <v>8147765</v>
      </c>
    </row>
    <row r="79" spans="1:10" ht="16.5" customHeight="1">
      <c r="A79" s="561" t="s">
        <v>84</v>
      </c>
      <c r="B79" s="562"/>
      <c r="C79" s="562"/>
      <c r="D79" s="562"/>
      <c r="E79" s="562"/>
      <c r="F79" s="562"/>
      <c r="G79" s="562"/>
      <c r="H79" s="562"/>
      <c r="I79" s="563"/>
      <c r="J79" s="244">
        <v>2590221</v>
      </c>
    </row>
    <row r="80" spans="1:10" ht="16.5" customHeight="1">
      <c r="A80" s="549" t="s">
        <v>85</v>
      </c>
      <c r="B80" s="550"/>
      <c r="C80" s="550"/>
      <c r="D80" s="550"/>
      <c r="E80" s="550"/>
      <c r="F80" s="550"/>
      <c r="G80" s="550"/>
      <c r="H80" s="550"/>
      <c r="I80" s="551"/>
      <c r="J80" s="245">
        <v>2521752</v>
      </c>
    </row>
    <row r="81" spans="1:10" ht="17.25" customHeight="1">
      <c r="A81" s="549" t="s">
        <v>114</v>
      </c>
      <c r="B81" s="550"/>
      <c r="C81" s="550"/>
      <c r="D81" s="550"/>
      <c r="E81" s="550"/>
      <c r="F81" s="550"/>
      <c r="G81" s="550"/>
      <c r="H81" s="550"/>
      <c r="I81" s="551"/>
      <c r="J81" s="245">
        <v>2695724</v>
      </c>
    </row>
    <row r="82" spans="1:10" ht="17.25" customHeight="1">
      <c r="A82" s="558" t="s">
        <v>115</v>
      </c>
      <c r="B82" s="559"/>
      <c r="C82" s="559"/>
      <c r="D82" s="559"/>
      <c r="E82" s="559"/>
      <c r="F82" s="559"/>
      <c r="G82" s="559"/>
      <c r="H82" s="559"/>
      <c r="I82" s="560"/>
      <c r="J82" s="246">
        <v>340068</v>
      </c>
    </row>
    <row r="83" spans="1:10" ht="23.25" customHeight="1">
      <c r="A83" s="80" t="s">
        <v>75</v>
      </c>
      <c r="B83" s="81"/>
      <c r="C83" s="81"/>
      <c r="D83" s="81"/>
      <c r="E83" s="81"/>
      <c r="F83" s="81"/>
      <c r="G83" s="81"/>
      <c r="H83" s="81"/>
      <c r="I83" s="82"/>
      <c r="J83" s="243">
        <v>410000</v>
      </c>
    </row>
    <row r="84" spans="1:10" ht="15" customHeight="1">
      <c r="A84" s="83">
        <v>931</v>
      </c>
      <c r="B84" s="546" t="s">
        <v>86</v>
      </c>
      <c r="C84" s="547"/>
      <c r="D84" s="547"/>
      <c r="E84" s="547"/>
      <c r="F84" s="547"/>
      <c r="G84" s="547"/>
      <c r="H84" s="547"/>
      <c r="I84" s="548"/>
      <c r="J84" s="247"/>
    </row>
    <row r="85" spans="1:10" ht="18.75" customHeight="1">
      <c r="A85" s="83">
        <v>952</v>
      </c>
      <c r="B85" s="546" t="s">
        <v>95</v>
      </c>
      <c r="C85" s="547"/>
      <c r="D85" s="547"/>
      <c r="E85" s="547"/>
      <c r="F85" s="547"/>
      <c r="G85" s="547"/>
      <c r="H85" s="547"/>
      <c r="I85" s="548"/>
      <c r="J85" s="247"/>
    </row>
    <row r="86" spans="1:10" ht="50.25" customHeight="1">
      <c r="A86" s="83">
        <v>950</v>
      </c>
      <c r="B86" s="546" t="s">
        <v>83</v>
      </c>
      <c r="C86" s="547"/>
      <c r="D86" s="547"/>
      <c r="E86" s="547"/>
      <c r="F86" s="547"/>
      <c r="G86" s="547"/>
      <c r="H86" s="547"/>
      <c r="I86" s="548"/>
      <c r="J86" s="247">
        <v>747473</v>
      </c>
    </row>
    <row r="87" spans="1:10" ht="15" customHeight="1">
      <c r="A87" s="37" t="s">
        <v>5</v>
      </c>
      <c r="B87" s="540" t="s">
        <v>76</v>
      </c>
      <c r="C87" s="541"/>
      <c r="D87" s="541"/>
      <c r="E87" s="541"/>
      <c r="F87" s="541"/>
      <c r="G87" s="541"/>
      <c r="H87" s="541"/>
      <c r="I87" s="542"/>
      <c r="J87" s="248">
        <f>SUM(J84:J86)</f>
        <v>747473</v>
      </c>
    </row>
    <row r="88" spans="1:10" ht="18" customHeight="1">
      <c r="A88" s="38" t="s">
        <v>78</v>
      </c>
      <c r="B88" s="537" t="s">
        <v>77</v>
      </c>
      <c r="C88" s="538"/>
      <c r="D88" s="538"/>
      <c r="E88" s="538"/>
      <c r="F88" s="538"/>
      <c r="G88" s="538"/>
      <c r="H88" s="538"/>
      <c r="I88" s="539"/>
      <c r="J88" s="249">
        <f>J87+J72</f>
        <v>154671972</v>
      </c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2.7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ht="12.75">
      <c r="J92" s="1"/>
    </row>
  </sheetData>
  <sheetProtection/>
  <mergeCells count="68">
    <mergeCell ref="D15:F15"/>
    <mergeCell ref="D16:F16"/>
    <mergeCell ref="D21:F21"/>
    <mergeCell ref="D22:F22"/>
    <mergeCell ref="D23:F23"/>
    <mergeCell ref="A24:C24"/>
    <mergeCell ref="D24:F25"/>
    <mergeCell ref="D19:F19"/>
    <mergeCell ref="D18:F18"/>
    <mergeCell ref="D20:F20"/>
    <mergeCell ref="K54:K55"/>
    <mergeCell ref="L54:L55"/>
    <mergeCell ref="D26:F26"/>
    <mergeCell ref="D27:F27"/>
    <mergeCell ref="D28:F28"/>
    <mergeCell ref="A51:J51"/>
    <mergeCell ref="J53:J55"/>
    <mergeCell ref="D30:F30"/>
    <mergeCell ref="D31:F31"/>
    <mergeCell ref="D32:F32"/>
    <mergeCell ref="D17:F17"/>
    <mergeCell ref="A34:F34"/>
    <mergeCell ref="A53:A55"/>
    <mergeCell ref="F53:I53"/>
    <mergeCell ref="H54:I54"/>
    <mergeCell ref="G24:H24"/>
    <mergeCell ref="D29:F29"/>
    <mergeCell ref="D33:F33"/>
    <mergeCell ref="A80:I80"/>
    <mergeCell ref="A79:I79"/>
    <mergeCell ref="B70:D70"/>
    <mergeCell ref="B58:D58"/>
    <mergeCell ref="B65:D65"/>
    <mergeCell ref="B64:D64"/>
    <mergeCell ref="B68:D68"/>
    <mergeCell ref="B66:D66"/>
    <mergeCell ref="B69:D69"/>
    <mergeCell ref="B63:D63"/>
    <mergeCell ref="B88:I88"/>
    <mergeCell ref="B87:I87"/>
    <mergeCell ref="B71:D71"/>
    <mergeCell ref="B86:I86"/>
    <mergeCell ref="B84:I84"/>
    <mergeCell ref="B85:I85"/>
    <mergeCell ref="A81:I81"/>
    <mergeCell ref="A78:I78"/>
    <mergeCell ref="B72:D72"/>
    <mergeCell ref="A82:I82"/>
    <mergeCell ref="A7:J7"/>
    <mergeCell ref="I9:J9"/>
    <mergeCell ref="A9:C9"/>
    <mergeCell ref="D9:F10"/>
    <mergeCell ref="G9:H9"/>
    <mergeCell ref="B57:D57"/>
    <mergeCell ref="B56:D56"/>
    <mergeCell ref="F54:G54"/>
    <mergeCell ref="I24:J24"/>
    <mergeCell ref="D11:F11"/>
    <mergeCell ref="D12:F12"/>
    <mergeCell ref="D13:F13"/>
    <mergeCell ref="B62:D62"/>
    <mergeCell ref="B67:D67"/>
    <mergeCell ref="E53:E55"/>
    <mergeCell ref="B59:D59"/>
    <mergeCell ref="B53:D55"/>
    <mergeCell ref="B61:D61"/>
    <mergeCell ref="B60:D60"/>
    <mergeCell ref="D14:F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2014-08-22T09:52:31Z</cp:lastPrinted>
  <dcterms:created xsi:type="dcterms:W3CDTF">2004-08-03T08:26:30Z</dcterms:created>
  <dcterms:modified xsi:type="dcterms:W3CDTF">2014-08-22T10:19:26Z</dcterms:modified>
  <cp:category/>
  <cp:version/>
  <cp:contentType/>
  <cp:contentStatus/>
</cp:coreProperties>
</file>