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<sst xmlns="http://schemas.openxmlformats.org/spreadsheetml/2006/main" count="642" uniqueCount="317">
  <si>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</si>
  <si>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</si>
  <si>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</si>
  <si>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</si>
  <si>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</si>
  <si>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</si>
  <si>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</si>
  <si>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</si>
  <si>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</si>
  <si>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</si>
  <si>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</si>
  <si>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</si>
  <si>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</si>
  <si>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</si>
  <si>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</si>
  <si>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</si>
  <si>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</si>
  <si>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</si>
  <si>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</si>
  <si>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</si>
  <si>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</si>
  <si>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</si>
  <si>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</si>
  <si>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</si>
  <si>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</si>
  <si>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</si>
  <si>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</si>
  <si>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</si>
  <si>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</si>
  <si>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</si>
  <si>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</si>
  <si>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</si>
  <si>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</si>
  <si>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</si>
  <si>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</si>
  <si>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</si>
  <si>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</si>
  <si>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</si>
  <si>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</si>
  <si>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</si>
  <si>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</si>
  <si>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</si>
  <si>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</si>
  <si>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</si>
  <si>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</si>
  <si>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</si>
  <si>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</si>
  <si>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</si>
  <si>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</si>
  <si>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</si>
  <si>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</si>
  <si>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</si>
  <si>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</si>
  <si>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Kultura i ochrona dziedzictwa narod</t>
  </si>
  <si>
    <t>- dotacje bieżące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</si>
  <si>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</si>
  <si>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</si>
  <si>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</si>
  <si>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</si>
  <si>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</si>
  <si>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</si>
  <si>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</si>
  <si>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</si>
  <si>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</si>
  <si>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</si>
  <si>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</si>
  <si>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</si>
  <si>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</si>
  <si>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</si>
  <si>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</si>
  <si>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</si>
  <si>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</si>
  <si>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</si>
  <si>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</si>
  <si>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</si>
  <si>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</si>
  <si>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</si>
  <si>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</si>
  <si>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</si>
  <si>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</si>
  <si>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</si>
  <si>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</si>
  <si>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</si>
  <si>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</si>
  <si>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</si>
  <si>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</si>
  <si>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</si>
  <si>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</si>
  <si>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</si>
  <si>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</si>
  <si>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</si>
  <si>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</si>
  <si>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</si>
  <si>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</si>
  <si>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</si>
  <si>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</si>
  <si>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</si>
  <si>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</si>
  <si>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</si>
  <si>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</si>
  <si>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</si>
  <si>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</si>
  <si>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rozchody (III+IV+V)</t>
  </si>
  <si>
    <t>Bieżące</t>
  </si>
  <si>
    <t>Majątkowe</t>
  </si>
  <si>
    <t>Wydatki majątkowe</t>
  </si>
  <si>
    <t>Przychody z zaciągniętych pożyczek (WFOŚiGW)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</si>
  <si>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</si>
  <si>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</si>
  <si>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</si>
  <si>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</si>
  <si>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Razem przychody (III+IV)</t>
  </si>
  <si>
    <t>Rodzina</t>
  </si>
  <si>
    <t>-Dotacje na realizację własnych zadań bieżących  (§ 2030)</t>
  </si>
  <si>
    <r>
      <t>-Dotacje na realizację zadań finansowanych ze środków  UE (§ 2009</t>
    </r>
    <r>
      <rPr>
        <sz val="11"/>
        <rFont val="Cambria"/>
        <family val="1"/>
      </rPr>
      <t>)</t>
    </r>
  </si>
  <si>
    <t>RAZEM DOCHODY + PRZYCHODY</t>
  </si>
  <si>
    <t>RAZEM WYDATKI + ROZCHODY</t>
  </si>
  <si>
    <t>Przychody z emitowanych obligacji</t>
  </si>
  <si>
    <t>Przychody z emitowanych papierów wartościowych (obligacji)</t>
  </si>
  <si>
    <t>OGÓŁEM DOCHODY + PRZYCHODY</t>
  </si>
  <si>
    <t>Wypłaty z tytułu udzielania  przez Gminę poręczeń i gwarancji</t>
  </si>
  <si>
    <t xml:space="preserve">Pozostałe działania w zakresie polityki społecznej </t>
  </si>
  <si>
    <t>Dokonuje się zmian w planie WYDATKÓW  budżetu gminy na 2019 rok</t>
  </si>
  <si>
    <t>Dokonuje się zmian w planie DOCHODÓW budżetu gminy na 2019 rok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</si>
  <si>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>§ 2008</t>
    </r>
    <r>
      <rPr>
        <sz val="11"/>
        <rFont val="Cambria"/>
        <family val="1"/>
      </rPr>
      <t>)</t>
    </r>
  </si>
  <si>
    <t>1. Spłata rat pożyczek w wysokości   1.100.523,-zł - nastąpi z wpływów ze sprzedaży  papierów wartościowych</t>
  </si>
  <si>
    <t>2. Spłata rat kredytów w wysokości  500.000,-zł - nastąpi z wpływów ze sprzedaży papierów wartościowych</t>
  </si>
  <si>
    <t>3. Wykup papierów wartościowych wyemitowanych przez Gminę  w wysokości 3.900.000,-zł - nastąpi z wpływów ze sprzedaży papierów wartościowych</t>
  </si>
  <si>
    <t>Obsługa długu publicznego</t>
  </si>
  <si>
    <t>Wytwarzanie i zaopatrywanie w energię elektryczną, gaz i wodę</t>
  </si>
  <si>
    <t>- dotacje majątkowe</t>
  </si>
  <si>
    <t>- wydatki majątkowe</t>
  </si>
  <si>
    <t>ADMINISTRACJA PUBLICZNA</t>
  </si>
  <si>
    <t>OŚWIATA  I WYCHOWANIE</t>
  </si>
  <si>
    <t>Zakup usług pozostałych</t>
  </si>
  <si>
    <t>DOCHODY OGÓŁEM</t>
  </si>
  <si>
    <t>TRANSPORT I ŁĄCZNOŚĆ</t>
  </si>
  <si>
    <t>0970</t>
  </si>
  <si>
    <t>Wpływy z różnych dochodów</t>
  </si>
  <si>
    <t>Urzędy gmin</t>
  </si>
  <si>
    <t>Pomoc materialna dla uczniów o charakterze socjalnym</t>
  </si>
  <si>
    <t>0920</t>
  </si>
  <si>
    <t>Wpływy z pozostałych odsetek</t>
  </si>
  <si>
    <t>0640</t>
  </si>
  <si>
    <t>Wpływy z tytułu kosztów egzekucyjnych, opłaty komorniczej i kosztów upomnień</t>
  </si>
  <si>
    <t>0340</t>
  </si>
  <si>
    <t>DOCHODY OD OSÓB PRAWNYCH, OSÓB FIZYCZNYCH I OD INNYCH JEDNOSTEK NIEPOSIADAJĄCYCH OSOBOWOŚCI PRAWNEJ ORAZ WYDATKI ZWIĄZANE Z ICH POBOREM</t>
  </si>
  <si>
    <t xml:space="preserve">Wpływy z podatku od środków transportowych </t>
  </si>
  <si>
    <t>GOSPODARKA KOMUNALNA I OCHRONA ŚRODOWISKA</t>
  </si>
  <si>
    <t>Gospodarka odpadami</t>
  </si>
  <si>
    <t>Oświetlenie ulic, placów i dróg</t>
  </si>
  <si>
    <t xml:space="preserve">Środki na dofinansowanie własnych inwestycji  gmin pozyskane z innych źródeł </t>
  </si>
  <si>
    <t>EDUKACYJNA OPIEKA WYCHOWAWCZA</t>
  </si>
  <si>
    <t>POMOC SPOŁECZNA</t>
  </si>
  <si>
    <t>Wynagrodzenia bezosobowe</t>
  </si>
  <si>
    <t>RODZINA</t>
  </si>
  <si>
    <t>Dotacje celowe otrzymane z budżetu państwa na realizację zadań z zakresu administracji rządowej oraz innych zadań zleconych gminom ustawami</t>
  </si>
  <si>
    <t>Dotacje celowe otrzymane z budżetu państwa na realizację własnych zadań bieżących  gmin</t>
  </si>
  <si>
    <t>Zasiłki i pomoc w naturze oraz składki na ubezpieczenie emerytalne i rentowe</t>
  </si>
  <si>
    <t>Zasiłki stałe</t>
  </si>
  <si>
    <t xml:space="preserve">Ośrodki pomocy społecznej </t>
  </si>
  <si>
    <t>Świadczenia rodzinne,świadczenia  z funduszu alimentacyjnego oraz składki na ubezpieczenia emerytalne  i rentowe z ubezpieczenia społecznego</t>
  </si>
  <si>
    <t>Dotacje celowe otrzymane z budżetu państwa na realizację zadań bieżących z zakresu administracji rządowej oraz innych zadań zleconych gminie ustawami</t>
  </si>
  <si>
    <t>Wspieranie rodziny</t>
  </si>
  <si>
    <t xml:space="preserve">do Uchwały Nr </t>
  </si>
  <si>
    <t xml:space="preserve">Do Uchwały Nr </t>
  </si>
  <si>
    <t xml:space="preserve">z  dnia </t>
  </si>
  <si>
    <t>Zakup energii</t>
  </si>
  <si>
    <t>OCHRONA ZDROWIA</t>
  </si>
  <si>
    <t>Przeciwdziałanie alkoholizmowi</t>
  </si>
  <si>
    <t>Szkoły podstawowe</t>
  </si>
  <si>
    <t xml:space="preserve">Przedszkola 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</si>
  <si>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</si>
  <si>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Wspólna obsługa jst</t>
  </si>
  <si>
    <t>Wpłaty na Państwowy Fundusz Rehabilitacji Osób Niepełnosprawnych</t>
  </si>
  <si>
    <t>Zakup usług remontowych</t>
  </si>
  <si>
    <t>Dotacja podmiotowa z budżetu dla niepublicznej jednostki systemu oświaty</t>
  </si>
  <si>
    <t>Dotacja podmiotowa z budżetu dla publicznej jednostki systemu oświaty prowadzonej przez osobę prawną inną niż j.s.t. lub przez osobę fizyczną</t>
  </si>
  <si>
    <t>Inne formy wychowania przedszkolnego</t>
  </si>
  <si>
    <t>Dowożenie uczniów do szkół</t>
  </si>
  <si>
    <t>OŚWIATA I WYCHOWANIE</t>
  </si>
  <si>
    <t>EDYKACYJNA OPIEKA WYCHOWAWCZA</t>
  </si>
  <si>
    <t>Wynagrodzenia osobowe pracowników</t>
  </si>
  <si>
    <t>Składki na ubezpieczenia społeczne</t>
  </si>
  <si>
    <t>Składki na Fundusz Pracy</t>
  </si>
  <si>
    <t>Świetlice szkolne</t>
  </si>
  <si>
    <t>Stołówki szkolne i przedszkolne</t>
  </si>
  <si>
    <t>ROLNICTWO I ŁOWIECTWO</t>
  </si>
  <si>
    <t>01010</t>
  </si>
  <si>
    <t>Infrastruktura wodociągowa i sanitacyjna wsi</t>
  </si>
  <si>
    <t>Wydatki inwestycyjne jednostek budżetowych</t>
  </si>
  <si>
    <t>Drogi publiczne gminne</t>
  </si>
  <si>
    <t>Wydatki na zakupy inwestycyjne jednostek budżetowych</t>
  </si>
  <si>
    <t>GOSPODARKA MIESZKANIOWA</t>
  </si>
  <si>
    <t>Gospodarka gruntami i nieruchomościami</t>
  </si>
  <si>
    <t>Tabela  Nr 2</t>
  </si>
  <si>
    <t>BEZPIECZEŃSTWO PUBLICZNE I OCHRONA PRZECIWPOŻAROWA</t>
  </si>
  <si>
    <t>Ochotnicze straże pożarne</t>
  </si>
  <si>
    <t>Infrastruktura wodociagowa i sanitacyjna wsi</t>
  </si>
  <si>
    <t xml:space="preserve">GOSPODARKA MIESZKANIOWA 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</si>
  <si>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</si>
  <si>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</si>
  <si>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Wpływy z różnych dochodów </t>
  </si>
  <si>
    <t>Dotacje otrzymywane z państwowych funduszy celowych na finansowanie lub dofinansownie kosztów realizacji inwestycji i zakupów inwestycyjnych jednostek sektora finansów publicznych</t>
  </si>
  <si>
    <t>Wpływy z podatku rolnego, podatku leśnego, podatku od czynności cywilnoprawnych , podatków i opłat lokalnych od osób prawnych i innych jednostek organizacyjnych</t>
  </si>
  <si>
    <t>0310</t>
  </si>
  <si>
    <t xml:space="preserve">Wpływy z podatku od nieruchomości </t>
  </si>
  <si>
    <t>0320</t>
  </si>
  <si>
    <t xml:space="preserve">Wpływy z podatku rolnego </t>
  </si>
  <si>
    <t>0330</t>
  </si>
  <si>
    <t>Wpływy z podatku leśnego</t>
  </si>
  <si>
    <t>0500</t>
  </si>
  <si>
    <t xml:space="preserve">Wpływy z podatku od czynności cywilnoprawnych </t>
  </si>
  <si>
    <t>0910</t>
  </si>
  <si>
    <t xml:space="preserve">Wpływy z odsetek od nieterminowych wpłat z tytułu podatków i opłat </t>
  </si>
  <si>
    <t>0360</t>
  </si>
  <si>
    <t>Wpływy z podatków od spadków i darowizn</t>
  </si>
  <si>
    <t>0410</t>
  </si>
  <si>
    <t>0490</t>
  </si>
  <si>
    <t>0690</t>
  </si>
  <si>
    <t>0020</t>
  </si>
  <si>
    <t>Wpływy z innych opłat stanowiących dochody j.s.t. na podstawie ustaw</t>
  </si>
  <si>
    <t xml:space="preserve">Wpływy z opłaty skarbowej </t>
  </si>
  <si>
    <t xml:space="preserve">Wpływy z różnych opłat </t>
  </si>
  <si>
    <t xml:space="preserve">Udziały gmin w podatkach stanowiących dochód budżetu państwa </t>
  </si>
  <si>
    <t xml:space="preserve">Wpływy z podatku dochodowego od osób fizycznych </t>
  </si>
  <si>
    <t>Wpływy z podatku dochodowego od osób prawnych</t>
  </si>
  <si>
    <t>0350</t>
  </si>
  <si>
    <t xml:space="preserve">Wpływy z podatku od działalności gospodarczej osób fizycznych, opłacanych w formie karty podatkowej </t>
  </si>
  <si>
    <t>0830</t>
  </si>
  <si>
    <t xml:space="preserve">Wpływy z usług </t>
  </si>
  <si>
    <t>Przedszkola</t>
  </si>
  <si>
    <t>KULTURA FIZYCZNA</t>
  </si>
  <si>
    <t xml:space="preserve">Zadania w zakresie kultury fizycznej </t>
  </si>
  <si>
    <t>Zakup materiałów i wyposażenia</t>
  </si>
  <si>
    <t>Pozostała działalność</t>
  </si>
  <si>
    <t>02095</t>
  </si>
  <si>
    <t>Różne opłaty i składki</t>
  </si>
  <si>
    <t>Lokalny transport zbiorowy</t>
  </si>
  <si>
    <t>DZIAŁALNOŚĆ USŁUGOWA</t>
  </si>
  <si>
    <t xml:space="preserve">Dotacje celowe z budżetu j.s.t., udzielone w trybie art.221 ustawy, na finansowanie lub dofinansowanie zadań zleconych do realizacji organizacjom prowadzącym działalność pożytku publicznego </t>
  </si>
  <si>
    <t>URZĘDY NACZELNYCH ORGANÓW WŁADZY PAŃSTWOWEJ, KONTROLI I OCHRONY PRAWA ORAZ SĄDOWNICTWA</t>
  </si>
  <si>
    <t xml:space="preserve">Wybory do Sejmu i Senatu </t>
  </si>
  <si>
    <t xml:space="preserve">Zwrot dotacji oraz płatności wykorzystanych niezgodnie z przeznaczeniem lub wykorzystanych z naruszeniem procedur, o których mowa w art.. 184 ustawy, pobranych nienależnie lub w nadmiernej wysokości </t>
  </si>
  <si>
    <t>Gospodarka ściekowa i ochrona wód</t>
  </si>
  <si>
    <t>Oczyszczanie miast i wsi</t>
  </si>
  <si>
    <t>Wpływy i wydatki związane z gromadzeniem środków z opłat i kar za korzystanie ze środowiska</t>
  </si>
  <si>
    <t>KULTURA I OCHRONA DZIEDZICTWA NARODOWEGO</t>
  </si>
  <si>
    <t>Ochrona zabytków i opieka nad zabytkami</t>
  </si>
  <si>
    <t xml:space="preserve">Dotacje celowe z budżetu j.s.t., udzielone w trybie art. 221 ustawy, na finansowanie lub dofinansowanie zadań zleconych do realizacji organizacjom prowadzącym działalność pożytku publicznego </t>
  </si>
  <si>
    <t>Środki na dofinansowanie własnych inwestycji  gmin pozyskane z innych źródeł - Społeczne Komitety</t>
  </si>
  <si>
    <t>Oddziały przedszkolne w szkołach podstawowych</t>
  </si>
  <si>
    <t>Wpływy z podatku rolnego, podatku leśnego, podatku od spadków i darowizn , podatku od czynności cywilnoprawnych oraz podatków i opłat lokalnych od osób fizycznych</t>
  </si>
  <si>
    <t>Wpływy z innych lokalnych opłat pobierane przez jst na podstawie odrębnych ustaw - za zajęcie pasa drogowego</t>
  </si>
  <si>
    <t>Środki na dofinansowanie własnych inwestycji  gmin pozyskane z innych źródeł</t>
  </si>
  <si>
    <t>Dotacje celowe otrzymane z budżetu państwa na realizację własnych zadań bieżących gmin</t>
  </si>
  <si>
    <t>Ośrodki pomocy społecznej</t>
  </si>
  <si>
    <t xml:space="preserve">Składki na ubezpieczenia społeczne </t>
  </si>
  <si>
    <t xml:space="preserve">Świadczenia wychowawcze - zad. zlecone </t>
  </si>
  <si>
    <t xml:space="preserve">Świadczenia rodzinne, świadczenie z funduszu alimentacyjnego oraz składki na ubezpieczenia emerytalne i rentowe z ubezpieczenia społecznego </t>
  </si>
  <si>
    <t>Wynagrodzenia osobowe pracowników -  zad. zlecone</t>
  </si>
  <si>
    <t>Składki na Fundusz Pracy -  zad. zlecone</t>
  </si>
  <si>
    <t>Zakup usług remontowych -  zad. zlecone</t>
  </si>
  <si>
    <t>Podróże słuzbowe krajowe -  zad. zlecone</t>
  </si>
  <si>
    <t>Zakup materiałów i wyposażenia - zad. zlecone</t>
  </si>
  <si>
    <t>Szkolenia pracowników niebędacych członkami korpusu służby cywilnej - zad. zlecone</t>
  </si>
  <si>
    <t>Działalność placówek opiekuńczo-wychowawczych</t>
  </si>
  <si>
    <t xml:space="preserve">Zakup usług remontowych </t>
  </si>
  <si>
    <t>Szkolenia pracowników niebędących członkami korpusu służby cywilnej</t>
  </si>
  <si>
    <t>Zakup usług przez jednostki samorządu terytorialnego od innych j.s.t.</t>
  </si>
  <si>
    <t>Różne wydatki na rzecz osób fizycznych</t>
  </si>
  <si>
    <t>Urzędy wojewódzkie</t>
  </si>
  <si>
    <t xml:space="preserve">Składki na Fundusz Pracy </t>
  </si>
  <si>
    <t xml:space="preserve">Wynagrodzenia bezosobowe </t>
  </si>
  <si>
    <t>Wydatki osobowe niezaliczone do wynagrodzeń</t>
  </si>
  <si>
    <t xml:space="preserve">Wynagrodzenia osobowe pracowników </t>
  </si>
  <si>
    <t>Opłaty na rzecz budżetów j.s.t.</t>
  </si>
  <si>
    <t>Opłaty z tytułu zakupu usług telekomunikacyjnych</t>
  </si>
  <si>
    <t>Gimnazja</t>
  </si>
  <si>
    <t xml:space="preserve">Pomoc materialna dla uczniów o charakterze socjalnym </t>
  </si>
  <si>
    <t>Stypendia dla uczniów</t>
  </si>
  <si>
    <t xml:space="preserve">z dnia </t>
  </si>
  <si>
    <t>Koszty emisji samorządowych papierów oraz inne opłaty i prowizje</t>
  </si>
  <si>
    <t>0550</t>
  </si>
  <si>
    <t>Wpływy z opłat z tytułu użytkowania wieczystego nieruchomości</t>
  </si>
  <si>
    <t xml:space="preserve">OBSŁUGA DŁUGU PUBLICZNEGO </t>
  </si>
  <si>
    <t xml:space="preserve">Obsługa papierów
     wartościowych, kredytów i pożyczek oraz innych zobowiązań j.s.t. zaliczanych do
     tytułu dłużnego- kredyty i pożyczki 
</t>
  </si>
  <si>
    <t>Obsługa papierów wartościowych, kredytów i pozyczek oraz innych zobowiązań j.s.t. zaliczanych do tytułu dłużnego - kredyty i pożyczki</t>
  </si>
  <si>
    <t>Zakup środków dydaktycznych i książek</t>
  </si>
  <si>
    <t>Realizacja zadań wymagających stosowania specjalnej organizacji nauki i metod pracy dla dzieci i młodzieży w przedszkolach, oddziałach przedszkolnych w szkołach podstawowych….</t>
  </si>
  <si>
    <t xml:space="preserve">Lokalny transport drogowy </t>
  </si>
  <si>
    <t>0950</t>
  </si>
  <si>
    <t xml:space="preserve">Wpływy z tytułu kar i odszkodowań wynikajacych z umów </t>
  </si>
  <si>
    <t xml:space="preserve">Zakup energii </t>
  </si>
  <si>
    <t>Opłaty za administrowanie i czynsze za budynki, lokale i pomieszczenia garażowe</t>
  </si>
  <si>
    <t xml:space="preserve">Podróże słuzbowe krajowe </t>
  </si>
  <si>
    <t>Wynagrodzenia osobowe pracowników - zad. zlecone</t>
  </si>
  <si>
    <t>Zakup usług zdrowotnych -  zad. zlecone</t>
  </si>
  <si>
    <t>Subwencje ogólne z budżetu państwa</t>
  </si>
  <si>
    <t>Cześć oświatowa subwencji ogólnej dla j.s.t.</t>
  </si>
  <si>
    <t>Zakup środków żywności</t>
  </si>
  <si>
    <t>Pozostała działalność - "Senior+"</t>
  </si>
  <si>
    <t>RÓŻNE ROZLICZENIA</t>
  </si>
  <si>
    <t>13.12.2019r.</t>
  </si>
  <si>
    <t xml:space="preserve">Zakup usług zdrowotnych </t>
  </si>
  <si>
    <t xml:space="preserve">Nagrody konkursowe </t>
  </si>
  <si>
    <t>Realizacja zadań wymagających stosowania specjalnej organizacji nauki i metod pracy dla dzieci i młodzieży  w  gimnazjach, klasach dotychczasowego gimnazjum prowadzonych w szkołach innego typu, liceach ogólnokształcących, technikach, szkołach policealnych....</t>
  </si>
  <si>
    <t>Wczesne wspomaganie rozwoju dziecka</t>
  </si>
  <si>
    <t xml:space="preserve">Szkolenia pracowników niebędacych członkami korpusu służby cywilnej </t>
  </si>
  <si>
    <t>Dochody 13.12.2019r.</t>
  </si>
  <si>
    <t>Wydatki  13.12.2019r.</t>
  </si>
  <si>
    <t>Plan na dzień 13.12.2019r.</t>
  </si>
  <si>
    <t>Uzupełnienie subwencji ogólnej dla j.s.t.</t>
  </si>
  <si>
    <t>Środki na uzupełnienie dochodów gmin</t>
  </si>
  <si>
    <t>Zakup usług obejmujących wykonanie ekspertyz, analiz i opinii</t>
  </si>
  <si>
    <t>Szkoły podstawowe - ponadnarodowa mobilność kadry edukacji szkolnej "Granice mojego języka są granicami mojego świata"</t>
  </si>
  <si>
    <t>Dotacje celowe otrzymane z gminy na zadania bieżące realizowane na podstawie porozumień między j.s.t.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</si>
</sst>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0.0"/>
    <numFmt numFmtId="173" formatCode="#,##0.000"/>
    <numFmt numFmtId="174" formatCode="_-* #,##0.000\ _z_ł_-;\-* #,##0.000\ _z_ł_-;_-* &quot;-&quot;??\ _z_ł_-;_-@_-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sz val="7"/>
      <name val="Arial CE"/>
      <family val="0"/>
    </font>
    <font>
      <sz val="8"/>
      <name val="Cambria"/>
      <family val="1"/>
    </font>
    <font>
      <sz val="9"/>
      <name val="Arial CE"/>
      <family val="0"/>
    </font>
    <font>
      <sz val="5"/>
      <name val="Arial CE"/>
      <family val="0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i/>
      <sz val="10"/>
      <name val="Cambria"/>
      <family val="1"/>
    </font>
    <font>
      <sz val="5"/>
      <name val="Cambria"/>
      <family val="1"/>
    </font>
    <font>
      <sz val="6"/>
      <name val="Cambria"/>
      <family val="1"/>
    </font>
    <font>
      <b/>
      <u val="single"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hair"/>
      <bottom style="thin"/>
    </border>
    <border>
      <left style="thin"/>
      <right/>
      <top>
        <color indexed="63"/>
      </top>
      <bottom style="hair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4" fillId="33" borderId="0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4" fillId="34" borderId="12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3" fontId="36" fillId="36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6" borderId="13" xfId="0" applyNumberFormat="1" applyFont="1" applyFill="1" applyBorder="1" applyAlignment="1">
      <alignment horizontal="right" vertical="center"/>
    </xf>
    <xf numFmtId="0" fontId="7" fillId="36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38" borderId="17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33" borderId="17" xfId="0" applyNumberFormat="1" applyFont="1" applyFill="1" applyBorder="1" applyAlignment="1">
      <alignment horizontal="right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top"/>
    </xf>
    <xf numFmtId="0" fontId="5" fillId="0" borderId="17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39" borderId="22" xfId="0" applyFont="1" applyFill="1" applyBorder="1" applyAlignment="1">
      <alignment horizontal="center" vertical="top"/>
    </xf>
    <xf numFmtId="0" fontId="5" fillId="39" borderId="22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25" xfId="0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3" fontId="11" fillId="0" borderId="28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3" fontId="11" fillId="38" borderId="2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5" fillId="40" borderId="0" xfId="0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11" fillId="38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3" fontId="37" fillId="36" borderId="13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4" fillId="35" borderId="13" xfId="0" applyNumberFormat="1" applyFont="1" applyFill="1" applyBorder="1" applyAlignment="1">
      <alignment horizontal="center" vertical="center"/>
    </xf>
    <xf numFmtId="3" fontId="36" fillId="41" borderId="13" xfId="0" applyNumberFormat="1" applyFont="1" applyFill="1" applyBorder="1" applyAlignment="1">
      <alignment horizontal="right" vertical="center"/>
    </xf>
    <xf numFmtId="3" fontId="36" fillId="41" borderId="32" xfId="0" applyNumberFormat="1" applyFont="1" applyFill="1" applyBorder="1" applyAlignment="1">
      <alignment horizontal="right" vertical="center"/>
    </xf>
    <xf numFmtId="3" fontId="36" fillId="41" borderId="13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39" borderId="17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9" borderId="10" xfId="0" applyNumberFormat="1" applyFont="1" applyFill="1" applyBorder="1" applyAlignment="1">
      <alignment horizontal="right" vertical="center" wrapText="1"/>
    </xf>
    <xf numFmtId="3" fontId="5" fillId="39" borderId="34" xfId="0" applyNumberFormat="1" applyFont="1" applyFill="1" applyBorder="1" applyAlignment="1">
      <alignment horizontal="right"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3" fontId="5" fillId="39" borderId="2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35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1" fillId="40" borderId="0" xfId="0" applyNumberFormat="1" applyFont="1" applyFill="1" applyBorder="1" applyAlignment="1">
      <alignment vertic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11" fillId="40" borderId="0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1" fillId="40" borderId="17" xfId="0" applyNumberFormat="1" applyFont="1" applyFill="1" applyBorder="1" applyAlignment="1">
      <alignment horizontal="right" vertical="center" wrapText="1"/>
    </xf>
    <xf numFmtId="3" fontId="4" fillId="42" borderId="13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34" fillId="34" borderId="13" xfId="0" applyNumberFormat="1" applyFont="1" applyFill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" fontId="11" fillId="40" borderId="11" xfId="0" applyNumberFormat="1" applyFont="1" applyFill="1" applyBorder="1" applyAlignment="1">
      <alignment horizontal="right" vertical="center" wrapText="1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3" fontId="38" fillId="40" borderId="0" xfId="0" applyNumberFormat="1" applyFont="1" applyFill="1" applyBorder="1" applyAlignment="1">
      <alignment vertical="center" wrapText="1"/>
    </xf>
    <xf numFmtId="3" fontId="39" fillId="40" borderId="0" xfId="0" applyNumberFormat="1" applyFont="1" applyFill="1" applyBorder="1" applyAlignment="1" quotePrefix="1">
      <alignment horizontal="right" vertical="center" wrapText="1"/>
    </xf>
    <xf numFmtId="0" fontId="9" fillId="40" borderId="0" xfId="0" applyFont="1" applyFill="1" applyBorder="1" applyAlignment="1">
      <alignment horizontal="right"/>
    </xf>
    <xf numFmtId="3" fontId="11" fillId="40" borderId="11" xfId="0" applyNumberFormat="1" applyFont="1" applyFill="1" applyBorder="1" applyAlignment="1">
      <alignment horizontal="right" vertical="center"/>
    </xf>
    <xf numFmtId="3" fontId="11" fillId="40" borderId="17" xfId="0" applyNumberFormat="1" applyFont="1" applyFill="1" applyBorder="1" applyAlignment="1">
      <alignment horizontal="right" vertical="center"/>
    </xf>
    <xf numFmtId="3" fontId="11" fillId="40" borderId="13" xfId="0" applyNumberFormat="1" applyFont="1" applyFill="1" applyBorder="1" applyAlignment="1">
      <alignment horizontal="right" vertical="center"/>
    </xf>
    <xf numFmtId="0" fontId="11" fillId="40" borderId="17" xfId="0" applyFont="1" applyFill="1" applyBorder="1" applyAlignment="1">
      <alignment horizontal="right" vertical="center" wrapText="1"/>
    </xf>
    <xf numFmtId="3" fontId="4" fillId="42" borderId="1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37" fillId="40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3" fontId="4" fillId="40" borderId="40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2" fillId="40" borderId="0" xfId="0" applyNumberFormat="1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3" fontId="40" fillId="40" borderId="40" xfId="0" applyNumberFormat="1" applyFont="1" applyFill="1" applyBorder="1" applyAlignment="1">
      <alignment horizontal="right" vertical="center" wrapText="1"/>
    </xf>
    <xf numFmtId="3" fontId="4" fillId="40" borderId="40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3" fontId="4" fillId="40" borderId="0" xfId="0" applyNumberFormat="1" applyFont="1" applyFill="1" applyBorder="1" applyAlignment="1">
      <alignment horizontal="right" vertical="center" wrapText="1"/>
    </xf>
    <xf numFmtId="0" fontId="2" fillId="40" borderId="40" xfId="0" applyFont="1" applyFill="1" applyBorder="1" applyAlignment="1">
      <alignment horizontal="right" vertical="center" wrapText="1"/>
    </xf>
    <xf numFmtId="0" fontId="41" fillId="40" borderId="40" xfId="0" applyFont="1" applyFill="1" applyBorder="1" applyAlignment="1">
      <alignment horizontal="right" vertical="center" wrapText="1"/>
    </xf>
    <xf numFmtId="0" fontId="40" fillId="40" borderId="40" xfId="0" applyFont="1" applyFill="1" applyBorder="1" applyAlignment="1">
      <alignment horizontal="right" vertical="center" wrapText="1"/>
    </xf>
    <xf numFmtId="0" fontId="41" fillId="40" borderId="0" xfId="0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37" fillId="41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 quotePrefix="1">
      <alignment horizontal="center" vertical="center"/>
    </xf>
    <xf numFmtId="0" fontId="0" fillId="0" borderId="0" xfId="0" applyAlignment="1">
      <alignment horizontal="right"/>
    </xf>
    <xf numFmtId="3" fontId="11" fillId="33" borderId="11" xfId="0" applyNumberFormat="1" applyFont="1" applyFill="1" applyBorder="1" applyAlignment="1">
      <alignment horizontal="right" vertical="center" wrapText="1"/>
    </xf>
    <xf numFmtId="0" fontId="4" fillId="16" borderId="13" xfId="0" applyFont="1" applyFill="1" applyBorder="1" applyAlignment="1" quotePrefix="1">
      <alignment horizontal="center" vertical="center"/>
    </xf>
    <xf numFmtId="3" fontId="37" fillId="36" borderId="13" xfId="0" applyNumberFormat="1" applyFont="1" applyFill="1" applyBorder="1" applyAlignment="1">
      <alignment vertical="center"/>
    </xf>
    <xf numFmtId="3" fontId="39" fillId="40" borderId="0" xfId="0" applyNumberFormat="1" applyFont="1" applyFill="1" applyBorder="1" applyAlignment="1" quotePrefix="1">
      <alignment horizontal="right" vertical="center" wrapText="1"/>
    </xf>
    <xf numFmtId="0" fontId="9" fillId="40" borderId="0" xfId="0" applyFont="1" applyFill="1" applyBorder="1" applyAlignment="1">
      <alignment horizontal="right"/>
    </xf>
    <xf numFmtId="3" fontId="0" fillId="40" borderId="0" xfId="0" applyNumberFormat="1" applyFill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37" fillId="16" borderId="13" xfId="0" applyNumberFormat="1" applyFont="1" applyFill="1" applyBorder="1" applyAlignment="1">
      <alignment horizontal="right" vertical="center" wrapText="1"/>
    </xf>
    <xf numFmtId="0" fontId="4" fillId="40" borderId="11" xfId="0" applyFont="1" applyFill="1" applyBorder="1" applyAlignment="1" quotePrefix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 quotePrefix="1">
      <alignment horizontal="center" vertical="center"/>
    </xf>
    <xf numFmtId="3" fontId="37" fillId="40" borderId="17" xfId="0" applyNumberFormat="1" applyFont="1" applyFill="1" applyBorder="1" applyAlignment="1">
      <alignment horizontal="right" vertical="center" wrapText="1"/>
    </xf>
    <xf numFmtId="3" fontId="11" fillId="40" borderId="17" xfId="0" applyNumberFormat="1" applyFont="1" applyFill="1" applyBorder="1" applyAlignment="1">
      <alignment horizontal="right" vertical="center" wrapText="1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7" fillId="43" borderId="17" xfId="0" applyFont="1" applyFill="1" applyBorder="1" applyAlignment="1">
      <alignment horizontal="center" vertical="center"/>
    </xf>
    <xf numFmtId="0" fontId="7" fillId="43" borderId="17" xfId="0" applyFont="1" applyFill="1" applyBorder="1" applyAlignment="1" quotePrefix="1">
      <alignment horizontal="center" vertical="center"/>
    </xf>
    <xf numFmtId="0" fontId="7" fillId="44" borderId="13" xfId="0" applyFont="1" applyFill="1" applyBorder="1" applyAlignment="1" quotePrefix="1">
      <alignment horizontal="center" vertical="center"/>
    </xf>
    <xf numFmtId="0" fontId="7" fillId="44" borderId="13" xfId="0" applyFont="1" applyFill="1" applyBorder="1" applyAlignment="1">
      <alignment horizontal="center" vertical="center"/>
    </xf>
    <xf numFmtId="0" fontId="11" fillId="45" borderId="13" xfId="0" applyFont="1" applyFill="1" applyBorder="1" applyAlignment="1">
      <alignment horizontal="center" vertical="center"/>
    </xf>
    <xf numFmtId="0" fontId="7" fillId="45" borderId="13" xfId="0" applyFont="1" applyFill="1" applyBorder="1" applyAlignment="1" quotePrefix="1">
      <alignment horizontal="center" vertical="center"/>
    </xf>
    <xf numFmtId="0" fontId="5" fillId="10" borderId="13" xfId="0" applyFont="1" applyFill="1" applyBorder="1" applyAlignment="1" quotePrefix="1">
      <alignment horizontal="center" vertical="center"/>
    </xf>
    <xf numFmtId="3" fontId="37" fillId="10" borderId="13" xfId="0" applyNumberFormat="1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 quotePrefix="1">
      <alignment horizontal="center" vertical="center"/>
    </xf>
    <xf numFmtId="0" fontId="5" fillId="4" borderId="13" xfId="0" applyFont="1" applyFill="1" applyBorder="1" applyAlignment="1" quotePrefix="1">
      <alignment horizontal="center" vertical="center"/>
    </xf>
    <xf numFmtId="3" fontId="37" fillId="4" borderId="13" xfId="0" applyNumberFormat="1" applyFont="1" applyFill="1" applyBorder="1" applyAlignment="1">
      <alignment vertical="center" wrapText="1"/>
    </xf>
    <xf numFmtId="3" fontId="11" fillId="40" borderId="33" xfId="0" applyNumberFormat="1" applyFont="1" applyFill="1" applyBorder="1" applyAlignment="1">
      <alignment horizontal="right" vertical="center" wrapText="1"/>
    </xf>
    <xf numFmtId="43" fontId="0" fillId="0" borderId="0" xfId="42" applyFont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4" fillId="40" borderId="18" xfId="0" applyFont="1" applyFill="1" applyBorder="1" applyAlignment="1" quotePrefix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 quotePrefix="1">
      <alignment horizontal="center" vertical="center"/>
    </xf>
    <xf numFmtId="3" fontId="11" fillId="40" borderId="10" xfId="0" applyNumberFormat="1" applyFont="1" applyFill="1" applyBorder="1" applyAlignment="1">
      <alignment horizontal="right" vertical="center" wrapText="1"/>
    </xf>
    <xf numFmtId="3" fontId="37" fillId="40" borderId="10" xfId="0" applyNumberFormat="1" applyFont="1" applyFill="1" applyBorder="1" applyAlignment="1">
      <alignment horizontal="right" vertical="center" wrapText="1"/>
    </xf>
    <xf numFmtId="3" fontId="11" fillId="40" borderId="13" xfId="0" applyNumberFormat="1" applyFont="1" applyFill="1" applyBorder="1" applyAlignment="1" quotePrefix="1">
      <alignment horizontal="right" vertical="center"/>
    </xf>
    <xf numFmtId="0" fontId="4" fillId="40" borderId="41" xfId="0" applyFont="1" applyFill="1" applyBorder="1" applyAlignment="1" quotePrefix="1">
      <alignment horizontal="center" vertical="center"/>
    </xf>
    <xf numFmtId="0" fontId="4" fillId="40" borderId="41" xfId="0" applyFont="1" applyFill="1" applyBorder="1" applyAlignment="1">
      <alignment horizontal="center" vertical="center"/>
    </xf>
    <xf numFmtId="0" fontId="2" fillId="40" borderId="33" xfId="0" applyFont="1" applyFill="1" applyBorder="1" applyAlignment="1" quotePrefix="1">
      <alignment horizontal="center" vertical="center"/>
    </xf>
    <xf numFmtId="3" fontId="4" fillId="44" borderId="13" xfId="0" applyNumberFormat="1" applyFont="1" applyFill="1" applyBorder="1" applyAlignment="1">
      <alignment vertical="center"/>
    </xf>
    <xf numFmtId="3" fontId="2" fillId="40" borderId="10" xfId="0" applyNumberFormat="1" applyFont="1" applyFill="1" applyBorder="1" applyAlignment="1">
      <alignment vertical="center"/>
    </xf>
    <xf numFmtId="0" fontId="2" fillId="40" borderId="0" xfId="0" applyFont="1" applyFill="1" applyBorder="1" applyAlignment="1">
      <alignment horizontal="center" vertical="center"/>
    </xf>
    <xf numFmtId="3" fontId="2" fillId="40" borderId="41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5" fillId="0" borderId="41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3" fontId="4" fillId="43" borderId="17" xfId="0" applyNumberFormat="1" applyFont="1" applyFill="1" applyBorder="1" applyAlignment="1">
      <alignment horizontal="right" vertical="center"/>
    </xf>
    <xf numFmtId="0" fontId="7" fillId="43" borderId="17" xfId="0" applyFont="1" applyFill="1" applyBorder="1" applyAlignment="1">
      <alignment horizontal="center" vertical="center"/>
    </xf>
    <xf numFmtId="0" fontId="7" fillId="43" borderId="17" xfId="0" applyFont="1" applyFill="1" applyBorder="1" applyAlignment="1" quotePrefix="1">
      <alignment horizontal="center" vertical="center"/>
    </xf>
    <xf numFmtId="0" fontId="7" fillId="40" borderId="41" xfId="0" applyFont="1" applyFill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2" fillId="46" borderId="20" xfId="0" applyNumberFormat="1" applyFont="1" applyFill="1" applyBorder="1" applyAlignment="1">
      <alignment horizontal="right" vertical="center" wrapText="1"/>
    </xf>
    <xf numFmtId="3" fontId="4" fillId="44" borderId="13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5" fillId="0" borderId="10" xfId="0" applyFont="1" applyBorder="1" applyAlignment="1">
      <alignment horizontal="center" vertical="center"/>
    </xf>
    <xf numFmtId="3" fontId="4" fillId="44" borderId="13" xfId="0" applyNumberFormat="1" applyFont="1" applyFill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7" fillId="44" borderId="13" xfId="0" applyFont="1" applyFill="1" applyBorder="1" applyAlignment="1" quotePrefix="1">
      <alignment horizontal="center" vertical="center"/>
    </xf>
    <xf numFmtId="0" fontId="7" fillId="44" borderId="13" xfId="0" applyFont="1" applyFill="1" applyBorder="1" applyAlignment="1">
      <alignment horizontal="center" vertical="center"/>
    </xf>
    <xf numFmtId="3" fontId="4" fillId="43" borderId="17" xfId="0" applyNumberFormat="1" applyFont="1" applyFill="1" applyBorder="1" applyAlignment="1">
      <alignment horizontal="right" vertical="center"/>
    </xf>
    <xf numFmtId="0" fontId="7" fillId="43" borderId="17" xfId="0" applyFont="1" applyFill="1" applyBorder="1" applyAlignment="1">
      <alignment horizontal="center" vertical="center"/>
    </xf>
    <xf numFmtId="0" fontId="7" fillId="43" borderId="17" xfId="0" applyFont="1" applyFill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7" fillId="40" borderId="41" xfId="0" applyFont="1" applyFill="1" applyBorder="1" applyAlignment="1" quotePrefix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7" fillId="40" borderId="34" xfId="0" applyFont="1" applyFill="1" applyBorder="1" applyAlignment="1" quotePrefix="1">
      <alignment horizontal="center" vertical="center"/>
    </xf>
    <xf numFmtId="3" fontId="2" fillId="40" borderId="10" xfId="0" applyNumberFormat="1" applyFont="1" applyFill="1" applyBorder="1" applyAlignment="1">
      <alignment horizontal="right" vertical="center"/>
    </xf>
    <xf numFmtId="0" fontId="7" fillId="40" borderId="23" xfId="0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40" borderId="34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11" xfId="0" applyFont="1" applyFill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37" fillId="16" borderId="11" xfId="0" applyNumberFormat="1" applyFont="1" applyFill="1" applyBorder="1" applyAlignment="1">
      <alignment horizontal="righ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34" xfId="0" applyNumberFormat="1" applyFont="1" applyFill="1" applyBorder="1" applyAlignment="1">
      <alignment horizontal="right" vertical="center" wrapText="1"/>
    </xf>
    <xf numFmtId="3" fontId="11" fillId="0" borderId="41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 quotePrefix="1">
      <alignment horizontal="center" vertical="center"/>
    </xf>
    <xf numFmtId="3" fontId="37" fillId="40" borderId="34" xfId="0" applyNumberFormat="1" applyFont="1" applyFill="1" applyBorder="1" applyAlignment="1">
      <alignment horizontal="right" vertical="center" wrapText="1"/>
    </xf>
    <xf numFmtId="3" fontId="11" fillId="40" borderId="34" xfId="0" applyNumberFormat="1" applyFont="1" applyFill="1" applyBorder="1" applyAlignment="1">
      <alignment horizontal="right" vertical="center" wrapText="1"/>
    </xf>
    <xf numFmtId="3" fontId="37" fillId="40" borderId="33" xfId="0" applyNumberFormat="1" applyFont="1" applyFill="1" applyBorder="1" applyAlignment="1">
      <alignment horizontal="right" vertical="center" wrapText="1"/>
    </xf>
    <xf numFmtId="0" fontId="2" fillId="40" borderId="34" xfId="0" applyFont="1" applyFill="1" applyBorder="1" applyAlignment="1" quotePrefix="1">
      <alignment horizontal="center" vertical="center"/>
    </xf>
    <xf numFmtId="0" fontId="2" fillId="40" borderId="41" xfId="0" applyFont="1" applyFill="1" applyBorder="1" applyAlignment="1" quotePrefix="1">
      <alignment horizontal="center" vertical="center"/>
    </xf>
    <xf numFmtId="3" fontId="11" fillId="40" borderId="41" xfId="0" applyNumberFormat="1" applyFont="1" applyFill="1" applyBorder="1" applyAlignment="1">
      <alignment horizontal="right" vertical="center" wrapText="1"/>
    </xf>
    <xf numFmtId="3" fontId="37" fillId="40" borderId="41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7" fillId="40" borderId="11" xfId="0" applyFont="1" applyFill="1" applyBorder="1" applyAlignment="1" quotePrefix="1">
      <alignment horizontal="center" vertical="center"/>
    </xf>
    <xf numFmtId="0" fontId="5" fillId="40" borderId="11" xfId="0" applyFont="1" applyFill="1" applyBorder="1" applyAlignment="1" quotePrefix="1">
      <alignment horizontal="center" vertical="center"/>
    </xf>
    <xf numFmtId="3" fontId="37" fillId="40" borderId="11" xfId="0" applyNumberFormat="1" applyFont="1" applyFill="1" applyBorder="1" applyAlignment="1">
      <alignment vertical="center" wrapText="1"/>
    </xf>
    <xf numFmtId="0" fontId="5" fillId="0" borderId="20" xfId="0" applyFont="1" applyBorder="1" applyAlignment="1" quotePrefix="1">
      <alignment horizontal="center" vertical="center"/>
    </xf>
    <xf numFmtId="3" fontId="11" fillId="40" borderId="20" xfId="0" applyNumberFormat="1" applyFont="1" applyFill="1" applyBorder="1" applyAlignment="1">
      <alignment horizontal="right" vertical="center" wrapText="1"/>
    </xf>
    <xf numFmtId="3" fontId="37" fillId="40" borderId="20" xfId="0" applyNumberFormat="1" applyFont="1" applyFill="1" applyBorder="1" applyAlignment="1">
      <alignment horizontal="right" vertical="center" wrapText="1"/>
    </xf>
    <xf numFmtId="0" fontId="7" fillId="47" borderId="17" xfId="0" applyFont="1" applyFill="1" applyBorder="1" applyAlignment="1">
      <alignment horizontal="center" vertical="center"/>
    </xf>
    <xf numFmtId="3" fontId="4" fillId="47" borderId="17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3" fontId="2" fillId="40" borderId="41" xfId="0" applyNumberFormat="1" applyFont="1" applyFill="1" applyBorder="1" applyAlignment="1">
      <alignment vertical="center"/>
    </xf>
    <xf numFmtId="3" fontId="4" fillId="43" borderId="17" xfId="0" applyNumberFormat="1" applyFont="1" applyFill="1" applyBorder="1" applyAlignment="1">
      <alignment vertical="center"/>
    </xf>
    <xf numFmtId="0" fontId="2" fillId="4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2" fillId="46" borderId="34" xfId="0" applyNumberFormat="1" applyFont="1" applyFill="1" applyBorder="1" applyAlignment="1">
      <alignment horizontal="right" vertical="center" wrapText="1"/>
    </xf>
    <xf numFmtId="3" fontId="2" fillId="40" borderId="33" xfId="0" applyNumberFormat="1" applyFont="1" applyFill="1" applyBorder="1" applyAlignment="1">
      <alignment horizontal="right" vertical="center"/>
    </xf>
    <xf numFmtId="0" fontId="5" fillId="4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40" borderId="0" xfId="0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 quotePrefix="1">
      <alignment horizontal="center" vertical="center"/>
    </xf>
    <xf numFmtId="0" fontId="11" fillId="48" borderId="0" xfId="0" applyFont="1" applyFill="1" applyBorder="1" applyAlignment="1">
      <alignment horizontal="left" vertical="center" wrapText="1"/>
    </xf>
    <xf numFmtId="3" fontId="11" fillId="40" borderId="0" xfId="0" applyNumberFormat="1" applyFont="1" applyFill="1" applyBorder="1" applyAlignment="1">
      <alignment horizontal="right" vertical="center" wrapText="1"/>
    </xf>
    <xf numFmtId="3" fontId="37" fillId="40" borderId="0" xfId="0" applyNumberFormat="1" applyFont="1" applyFill="1" applyBorder="1" applyAlignment="1">
      <alignment horizontal="right" vertical="center" wrapText="1"/>
    </xf>
    <xf numFmtId="0" fontId="5" fillId="40" borderId="10" xfId="0" applyFont="1" applyFill="1" applyBorder="1" applyAlignment="1" quotePrefix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3" fontId="37" fillId="4" borderId="13" xfId="0" applyNumberFormat="1" applyFont="1" applyFill="1" applyBorder="1" applyAlignment="1">
      <alignment horizontal="right" vertical="center" wrapText="1"/>
    </xf>
    <xf numFmtId="0" fontId="11" fillId="0" borderId="42" xfId="0" applyFont="1" applyBorder="1" applyAlignment="1">
      <alignment vertical="center" wrapText="1"/>
    </xf>
    <xf numFmtId="3" fontId="11" fillId="40" borderId="11" xfId="0" applyNumberFormat="1" applyFont="1" applyFill="1" applyBorder="1" applyAlignment="1">
      <alignment vertical="center" wrapText="1"/>
    </xf>
    <xf numFmtId="0" fontId="5" fillId="40" borderId="34" xfId="0" applyFont="1" applyFill="1" applyBorder="1" applyAlignment="1">
      <alignment horizontal="center" vertical="center"/>
    </xf>
    <xf numFmtId="3" fontId="0" fillId="40" borderId="0" xfId="0" applyNumberForma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left" vertical="center"/>
    </xf>
    <xf numFmtId="3" fontId="4" fillId="40" borderId="0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0" fontId="7" fillId="49" borderId="21" xfId="0" applyFont="1" applyFill="1" applyBorder="1" applyAlignment="1">
      <alignment horizontal="left" vertical="center" wrapText="1"/>
    </xf>
    <xf numFmtId="0" fontId="11" fillId="38" borderId="25" xfId="0" applyFont="1" applyFill="1" applyBorder="1" applyAlignment="1">
      <alignment horizontal="left" vertical="center"/>
    </xf>
    <xf numFmtId="0" fontId="11" fillId="38" borderId="26" xfId="0" applyFont="1" applyFill="1" applyBorder="1" applyAlignment="1">
      <alignment horizontal="left" vertical="center"/>
    </xf>
    <xf numFmtId="0" fontId="11" fillId="38" borderId="38" xfId="0" applyFont="1" applyFill="1" applyBorder="1" applyAlignment="1">
      <alignment horizontal="left" vertical="center"/>
    </xf>
    <xf numFmtId="0" fontId="5" fillId="0" borderId="41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40" borderId="42" xfId="0" applyFont="1" applyFill="1" applyBorder="1" applyAlignment="1">
      <alignment horizontal="center" vertical="center"/>
    </xf>
    <xf numFmtId="0" fontId="7" fillId="40" borderId="42" xfId="0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2" fillId="40" borderId="42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/>
    </xf>
    <xf numFmtId="0" fontId="7" fillId="40" borderId="0" xfId="0" applyFont="1" applyFill="1" applyBorder="1" applyAlignment="1">
      <alignment horizontal="center" vertical="center"/>
    </xf>
    <xf numFmtId="0" fontId="7" fillId="40" borderId="0" xfId="0" applyFont="1" applyFill="1" applyBorder="1" applyAlignment="1" quotePrefix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8" xfId="0" applyFont="1" applyFill="1" applyBorder="1" applyAlignment="1" quotePrefix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3" fontId="2" fillId="40" borderId="20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2" fillId="40" borderId="18" xfId="0" applyNumberFormat="1" applyFont="1" applyFill="1" applyBorder="1" applyAlignment="1">
      <alignment horizontal="right" vertical="center"/>
    </xf>
    <xf numFmtId="3" fontId="42" fillId="0" borderId="29" xfId="0" applyNumberFormat="1" applyFont="1" applyBorder="1" applyAlignment="1">
      <alignment horizontal="right" vertical="center"/>
    </xf>
    <xf numFmtId="3" fontId="7" fillId="44" borderId="13" xfId="0" applyNumberFormat="1" applyFont="1" applyFill="1" applyBorder="1" applyAlignment="1">
      <alignment horizontal="right" vertical="center"/>
    </xf>
    <xf numFmtId="3" fontId="7" fillId="43" borderId="17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40" borderId="34" xfId="0" applyNumberFormat="1" applyFont="1" applyFill="1" applyBorder="1" applyAlignment="1">
      <alignment horizontal="right" vertical="center"/>
    </xf>
    <xf numFmtId="3" fontId="2" fillId="40" borderId="34" xfId="0" applyNumberFormat="1" applyFont="1" applyFill="1" applyBorder="1" applyAlignment="1">
      <alignment vertical="center"/>
    </xf>
    <xf numFmtId="3" fontId="42" fillId="0" borderId="28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Border="1" applyAlignment="1">
      <alignment horizontal="left" vertical="top" wrapText="1"/>
    </xf>
    <xf numFmtId="3" fontId="37" fillId="37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5" fillId="40" borderId="0" xfId="0" applyFont="1" applyFill="1" applyBorder="1" applyAlignment="1">
      <alignment horizontal="center" vertical="top"/>
    </xf>
    <xf numFmtId="3" fontId="5" fillId="4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40" borderId="20" xfId="0" applyFont="1" applyFill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 wrapText="1"/>
    </xf>
    <xf numFmtId="0" fontId="5" fillId="0" borderId="4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3" fontId="11" fillId="0" borderId="4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 quotePrefix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0" fontId="7" fillId="40" borderId="20" xfId="0" applyFont="1" applyFill="1" applyBorder="1" applyAlignment="1" quotePrefix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7" fillId="40" borderId="18" xfId="0" applyFont="1" applyFill="1" applyBorder="1" applyAlignment="1">
      <alignment horizontal="center" vertical="center"/>
    </xf>
    <xf numFmtId="0" fontId="4" fillId="40" borderId="42" xfId="0" applyFont="1" applyFill="1" applyBorder="1" applyAlignment="1" quotePrefix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2" fillId="40" borderId="42" xfId="0" applyFont="1" applyFill="1" applyBorder="1" applyAlignment="1" quotePrefix="1">
      <alignment horizontal="center" vertical="center"/>
    </xf>
    <xf numFmtId="3" fontId="11" fillId="40" borderId="42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3" fontId="2" fillId="0" borderId="4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59" applyFont="1" applyBorder="1" applyAlignment="1">
      <alignment vertical="center" wrapText="1"/>
      <protection/>
    </xf>
    <xf numFmtId="0" fontId="5" fillId="40" borderId="41" xfId="0" applyFont="1" applyFill="1" applyBorder="1" applyAlignment="1">
      <alignment horizontal="center" vertical="center"/>
    </xf>
    <xf numFmtId="0" fontId="5" fillId="0" borderId="40" xfId="59" applyFont="1" applyBorder="1" applyAlignment="1">
      <alignment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40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2" fillId="46" borderId="41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vertical="center"/>
    </xf>
    <xf numFmtId="0" fontId="7" fillId="43" borderId="11" xfId="0" applyFont="1" applyFill="1" applyBorder="1" applyAlignment="1">
      <alignment horizontal="center" vertical="center"/>
    </xf>
    <xf numFmtId="0" fontId="7" fillId="43" borderId="11" xfId="0" applyFont="1" applyFill="1" applyBorder="1" applyAlignment="1" quotePrefix="1">
      <alignment horizontal="center" vertical="center"/>
    </xf>
    <xf numFmtId="3" fontId="4" fillId="43" borderId="11" xfId="0" applyNumberFormat="1" applyFont="1" applyFill="1" applyBorder="1" applyAlignment="1">
      <alignment horizontal="right" vertical="center"/>
    </xf>
    <xf numFmtId="0" fontId="5" fillId="50" borderId="44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5" fillId="0" borderId="12" xfId="59" applyFont="1" applyBorder="1" applyAlignment="1">
      <alignment vertical="center" wrapText="1"/>
      <protection/>
    </xf>
    <xf numFmtId="0" fontId="5" fillId="0" borderId="45" xfId="0" applyFont="1" applyBorder="1" applyAlignment="1" quotePrefix="1">
      <alignment horizontal="center" vertical="center"/>
    </xf>
    <xf numFmtId="0" fontId="5" fillId="0" borderId="42" xfId="59" applyFont="1" applyBorder="1" applyAlignment="1">
      <alignment vertical="center" wrapText="1"/>
      <protection/>
    </xf>
    <xf numFmtId="0" fontId="5" fillId="40" borderId="4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3" fontId="2" fillId="46" borderId="45" xfId="0" applyNumberFormat="1" applyFont="1" applyFill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/>
    </xf>
    <xf numFmtId="3" fontId="2" fillId="40" borderId="20" xfId="0" applyNumberFormat="1" applyFont="1" applyFill="1" applyBorder="1" applyAlignment="1">
      <alignment vertical="center"/>
    </xf>
    <xf numFmtId="0" fontId="5" fillId="0" borderId="45" xfId="59" applyFont="1" applyBorder="1" applyAlignment="1">
      <alignment vertical="center" wrapText="1"/>
      <protection/>
    </xf>
    <xf numFmtId="0" fontId="0" fillId="0" borderId="45" xfId="0" applyBorder="1" applyAlignment="1">
      <alignment vertical="center" wrapText="1"/>
    </xf>
    <xf numFmtId="3" fontId="2" fillId="40" borderId="4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40" borderId="0" xfId="0" applyNumberFormat="1" applyFont="1" applyFill="1" applyBorder="1" applyAlignment="1">
      <alignment horizontal="right" vertical="center"/>
    </xf>
    <xf numFmtId="0" fontId="7" fillId="44" borderId="18" xfId="0" applyFont="1" applyFill="1" applyBorder="1" applyAlignment="1" quotePrefix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3" fontId="4" fillId="44" borderId="18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7" fillId="49" borderId="21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3" xfId="59" applyFont="1" applyBorder="1" applyAlignment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40" borderId="22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59" applyFont="1" applyBorder="1" applyAlignment="1">
      <alignment vertical="center" wrapText="1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44" borderId="12" xfId="0" applyFont="1" applyFill="1" applyBorder="1" applyAlignment="1">
      <alignment horizontal="left" vertical="center"/>
    </xf>
    <xf numFmtId="0" fontId="7" fillId="44" borderId="14" xfId="0" applyFont="1" applyFill="1" applyBorder="1" applyAlignment="1">
      <alignment horizontal="left" vertical="center"/>
    </xf>
    <xf numFmtId="0" fontId="7" fillId="44" borderId="15" xfId="0" applyFont="1" applyFill="1" applyBorder="1" applyAlignment="1">
      <alignment horizontal="left" vertical="center"/>
    </xf>
    <xf numFmtId="0" fontId="7" fillId="51" borderId="16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59" applyFont="1" applyFill="1" applyBorder="1" applyAlignment="1">
      <alignment vertical="center" wrapText="1"/>
      <protection/>
    </xf>
    <xf numFmtId="0" fontId="5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7" fillId="51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40" borderId="24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5" fillId="0" borderId="44" xfId="59" applyFont="1" applyBorder="1" applyAlignment="1">
      <alignment vertical="center" wrapText="1"/>
      <protection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47" borderId="21" xfId="0" applyFont="1" applyFill="1" applyBorder="1" applyAlignment="1">
      <alignment horizontal="left" vertical="center" wrapText="1"/>
    </xf>
    <xf numFmtId="0" fontId="0" fillId="47" borderId="35" xfId="0" applyFill="1" applyBorder="1" applyAlignment="1">
      <alignment horizontal="left" vertical="center" wrapText="1"/>
    </xf>
    <xf numFmtId="0" fontId="0" fillId="47" borderId="36" xfId="0" applyFill="1" applyBorder="1" applyAlignment="1">
      <alignment horizontal="left" vertical="center" wrapText="1"/>
    </xf>
    <xf numFmtId="0" fontId="44" fillId="38" borderId="54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42" fillId="38" borderId="34" xfId="0" applyFont="1" applyFill="1" applyBorder="1" applyAlignment="1">
      <alignment horizontal="center" vertical="center" wrapText="1"/>
    </xf>
    <xf numFmtId="0" fontId="42" fillId="38" borderId="1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41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44" fillId="38" borderId="56" xfId="0" applyFont="1" applyFill="1" applyBorder="1" applyAlignment="1">
      <alignment horizontal="center" vertical="top" wrapText="1"/>
    </xf>
    <xf numFmtId="0" fontId="44" fillId="38" borderId="57" xfId="0" applyFont="1" applyFill="1" applyBorder="1" applyAlignment="1">
      <alignment horizontal="center" vertical="top" wrapText="1"/>
    </xf>
    <xf numFmtId="0" fontId="45" fillId="38" borderId="56" xfId="0" applyFont="1" applyFill="1" applyBorder="1" applyAlignment="1">
      <alignment horizontal="center" vertical="center" wrapText="1"/>
    </xf>
    <xf numFmtId="0" fontId="45" fillId="38" borderId="57" xfId="0" applyFont="1" applyFill="1" applyBorder="1" applyAlignment="1">
      <alignment horizontal="center" vertical="center" wrapText="1"/>
    </xf>
    <xf numFmtId="0" fontId="45" fillId="38" borderId="58" xfId="0" applyFont="1" applyFill="1" applyBorder="1" applyAlignment="1">
      <alignment horizontal="center" vertical="center" wrapText="1"/>
    </xf>
    <xf numFmtId="0" fontId="45" fillId="38" borderId="59" xfId="0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left" vertical="top" wrapText="1"/>
    </xf>
    <xf numFmtId="0" fontId="5" fillId="39" borderId="19" xfId="0" applyFont="1" applyFill="1" applyBorder="1" applyAlignment="1">
      <alignment horizontal="left" vertical="top" wrapText="1"/>
    </xf>
    <xf numFmtId="0" fontId="5" fillId="33" borderId="50" xfId="0" applyFont="1" applyFill="1" applyBorder="1" applyAlignment="1" quotePrefix="1">
      <alignment horizontal="left" vertical="top" indent="1"/>
    </xf>
    <xf numFmtId="0" fontId="11" fillId="38" borderId="22" xfId="0" applyFont="1" applyFill="1" applyBorder="1" applyAlignment="1">
      <alignment horizontal="left" vertical="center" wrapText="1"/>
    </xf>
    <xf numFmtId="0" fontId="11" fillId="38" borderId="50" xfId="0" applyFont="1" applyFill="1" applyBorder="1" applyAlignment="1">
      <alignment horizontal="left" vertical="center" wrapText="1"/>
    </xf>
    <xf numFmtId="0" fontId="11" fillId="38" borderId="19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top" indent="1"/>
    </xf>
    <xf numFmtId="0" fontId="5" fillId="33" borderId="19" xfId="0" applyFont="1" applyFill="1" applyBorder="1" applyAlignment="1">
      <alignment horizontal="left" vertical="top" inden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9" borderId="43" xfId="0" applyFont="1" applyFill="1" applyBorder="1" applyAlignment="1">
      <alignment horizontal="left" vertical="top" wrapText="1"/>
    </xf>
    <xf numFmtId="0" fontId="5" fillId="39" borderId="51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horizontal="left" vertical="center"/>
    </xf>
    <xf numFmtId="3" fontId="2" fillId="40" borderId="0" xfId="0" applyNumberFormat="1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horizontal="left" vertical="top"/>
    </xf>
    <xf numFmtId="0" fontId="5" fillId="39" borderId="19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left" vertical="top"/>
    </xf>
    <xf numFmtId="0" fontId="5" fillId="39" borderId="36" xfId="0" applyFont="1" applyFill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center"/>
    </xf>
    <xf numFmtId="0" fontId="11" fillId="38" borderId="22" xfId="0" applyFont="1" applyFill="1" applyBorder="1" applyAlignment="1">
      <alignment vertical="center" wrapText="1"/>
    </xf>
    <xf numFmtId="0" fontId="11" fillId="38" borderId="50" xfId="0" applyFont="1" applyFill="1" applyBorder="1" applyAlignment="1">
      <alignment vertical="center" wrapText="1"/>
    </xf>
    <xf numFmtId="0" fontId="11" fillId="38" borderId="19" xfId="0" applyFont="1" applyFill="1" applyBorder="1" applyAlignment="1">
      <alignment vertical="center" wrapText="1"/>
    </xf>
    <xf numFmtId="0" fontId="11" fillId="38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 vertical="center"/>
    </xf>
    <xf numFmtId="0" fontId="11" fillId="38" borderId="4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60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1" fillId="38" borderId="45" xfId="0" applyFont="1" applyFill="1" applyBorder="1" applyAlignment="1">
      <alignment horizontal="center" vertical="center"/>
    </xf>
    <xf numFmtId="0" fontId="11" fillId="38" borderId="47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11" fillId="39" borderId="44" xfId="0" applyFont="1" applyFill="1" applyBorder="1" applyAlignment="1">
      <alignment horizontal="center" vertical="center" wrapText="1"/>
    </xf>
    <xf numFmtId="0" fontId="11" fillId="39" borderId="5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left" vertical="center"/>
    </xf>
    <xf numFmtId="0" fontId="11" fillId="38" borderId="50" xfId="0" applyFont="1" applyFill="1" applyBorder="1" applyAlignment="1">
      <alignment horizontal="left" vertical="center"/>
    </xf>
    <xf numFmtId="0" fontId="11" fillId="38" borderId="19" xfId="0" applyFont="1" applyFill="1" applyBorder="1" applyAlignment="1">
      <alignment horizontal="left" vertical="center"/>
    </xf>
    <xf numFmtId="0" fontId="11" fillId="38" borderId="24" xfId="0" applyFont="1" applyFill="1" applyBorder="1" applyAlignment="1">
      <alignment horizontal="left" vertical="center" wrapText="1"/>
    </xf>
    <xf numFmtId="0" fontId="11" fillId="38" borderId="43" xfId="0" applyFont="1" applyFill="1" applyBorder="1" applyAlignment="1">
      <alignment horizontal="left" vertical="center" wrapText="1"/>
    </xf>
    <xf numFmtId="0" fontId="11" fillId="38" borderId="51" xfId="0" applyFont="1" applyFill="1" applyBorder="1" applyAlignment="1">
      <alignment horizontal="left" vertical="center" wrapText="1"/>
    </xf>
    <xf numFmtId="0" fontId="5" fillId="0" borderId="24" xfId="59" applyFont="1" applyBorder="1" applyAlignment="1">
      <alignment vertical="center" wrapText="1"/>
      <protection/>
    </xf>
    <xf numFmtId="0" fontId="7" fillId="47" borderId="35" xfId="0" applyFont="1" applyFill="1" applyBorder="1" applyAlignment="1">
      <alignment horizontal="left" vertical="center" wrapText="1"/>
    </xf>
    <xf numFmtId="0" fontId="7" fillId="47" borderId="36" xfId="0" applyFont="1" applyFill="1" applyBorder="1" applyAlignment="1">
      <alignment horizontal="left" vertical="center" wrapText="1"/>
    </xf>
    <xf numFmtId="0" fontId="5" fillId="0" borderId="21" xfId="59" applyFont="1" applyBorder="1" applyAlignment="1">
      <alignment vertical="center" wrapText="1"/>
      <protection/>
    </xf>
    <xf numFmtId="0" fontId="5" fillId="0" borderId="52" xfId="59" applyFont="1" applyBorder="1" applyAlignment="1">
      <alignment vertical="center" wrapText="1"/>
      <protection/>
    </xf>
    <xf numFmtId="0" fontId="5" fillId="0" borderId="53" xfId="59" applyFont="1" applyBorder="1" applyAlignment="1">
      <alignment vertical="center" wrapText="1"/>
      <protection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7" fillId="49" borderId="3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0" borderId="43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5" fillId="0" borderId="43" xfId="59" applyFont="1" applyBorder="1" applyAlignment="1">
      <alignment vertical="center" wrapText="1"/>
      <protection/>
    </xf>
    <xf numFmtId="0" fontId="5" fillId="0" borderId="52" xfId="0" applyFont="1" applyBorder="1" applyAlignment="1">
      <alignment vertical="center" wrapText="1"/>
    </xf>
    <xf numFmtId="0" fontId="5" fillId="0" borderId="5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61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52" borderId="64" xfId="0" applyFont="1" applyFill="1" applyBorder="1" applyAlignment="1">
      <alignment horizontal="left" vertical="center" wrapText="1"/>
    </xf>
    <xf numFmtId="0" fontId="0" fillId="16" borderId="65" xfId="0" applyFill="1" applyBorder="1" applyAlignment="1">
      <alignment horizontal="left" vertical="center" wrapText="1"/>
    </xf>
    <xf numFmtId="0" fontId="0" fillId="16" borderId="66" xfId="0" applyFill="1" applyBorder="1" applyAlignment="1">
      <alignment horizontal="left" vertical="center" wrapText="1"/>
    </xf>
    <xf numFmtId="0" fontId="11" fillId="48" borderId="22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53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4" borderId="1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11" fillId="50" borderId="31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0" fontId="7" fillId="53" borderId="67" xfId="0" applyFont="1" applyFill="1" applyBorder="1" applyAlignment="1">
      <alignment horizontal="left" vertical="center" wrapText="1"/>
    </xf>
    <xf numFmtId="0" fontId="0" fillId="10" borderId="68" xfId="0" applyFill="1" applyBorder="1" applyAlignment="1">
      <alignment horizontal="left" vertical="center" wrapText="1"/>
    </xf>
    <xf numFmtId="0" fontId="0" fillId="10" borderId="69" xfId="0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/>
    </xf>
    <xf numFmtId="0" fontId="7" fillId="52" borderId="70" xfId="0" applyFont="1" applyFill="1" applyBorder="1" applyAlignment="1">
      <alignment horizontal="left" vertical="center" wrapText="1"/>
    </xf>
    <xf numFmtId="0" fontId="0" fillId="16" borderId="71" xfId="0" applyFill="1" applyBorder="1" applyAlignment="1">
      <alignment horizontal="left" vertical="center" wrapText="1"/>
    </xf>
    <xf numFmtId="0" fontId="0" fillId="16" borderId="72" xfId="0" applyFill="1" applyBorder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1" fillId="48" borderId="21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1" fillId="0" borderId="73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11" fillId="48" borderId="2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11" fillId="0" borderId="4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7" fillId="52" borderId="71" xfId="0" applyFont="1" applyFill="1" applyBorder="1" applyAlignment="1">
      <alignment horizontal="left" vertical="center" wrapText="1"/>
    </xf>
    <xf numFmtId="0" fontId="7" fillId="52" borderId="72" xfId="0" applyFont="1" applyFill="1" applyBorder="1" applyAlignment="1">
      <alignment horizontal="left" vertical="center" wrapText="1"/>
    </xf>
    <xf numFmtId="0" fontId="7" fillId="54" borderId="12" xfId="0" applyFont="1" applyFill="1" applyBorder="1" applyAlignment="1">
      <alignment horizontal="left" vertical="center" wrapText="1"/>
    </xf>
    <xf numFmtId="0" fontId="7" fillId="54" borderId="14" xfId="0" applyFont="1" applyFill="1" applyBorder="1" applyAlignment="1">
      <alignment horizontal="left" vertical="center" wrapText="1"/>
    </xf>
    <xf numFmtId="0" fontId="7" fillId="54" borderId="15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11" fillId="48" borderId="76" xfId="0" applyFont="1" applyFill="1" applyBorder="1" applyAlignment="1">
      <alignment horizontal="left" vertical="center" wrapText="1"/>
    </xf>
    <xf numFmtId="0" fontId="11" fillId="48" borderId="77" xfId="0" applyFont="1" applyFill="1" applyBorder="1" applyAlignment="1">
      <alignment horizontal="left" vertical="center" wrapText="1"/>
    </xf>
    <xf numFmtId="0" fontId="11" fillId="48" borderId="78" xfId="0" applyFont="1" applyFill="1" applyBorder="1" applyAlignment="1">
      <alignment horizontal="left" vertical="center" wrapText="1"/>
    </xf>
    <xf numFmtId="0" fontId="7" fillId="52" borderId="76" xfId="0" applyFont="1" applyFill="1" applyBorder="1" applyAlignment="1">
      <alignment horizontal="left" vertical="center" wrapText="1"/>
    </xf>
    <xf numFmtId="0" fontId="0" fillId="16" borderId="77" xfId="0" applyFill="1" applyBorder="1" applyAlignment="1">
      <alignment horizontal="left" vertical="center" wrapText="1"/>
    </xf>
    <xf numFmtId="0" fontId="0" fillId="16" borderId="78" xfId="0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4" fillId="35" borderId="12" xfId="0" applyFont="1" applyFill="1" applyBorder="1" applyAlignment="1">
      <alignment horizontal="left" vertical="center" wrapText="1"/>
    </xf>
    <xf numFmtId="0" fontId="34" fillId="35" borderId="14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34" fillId="34" borderId="14" xfId="0" applyFont="1" applyFill="1" applyBorder="1" applyAlignment="1">
      <alignment horizontal="left" vertical="center" wrapText="1"/>
    </xf>
    <xf numFmtId="0" fontId="34" fillId="34" borderId="15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 quotePrefix="1">
      <alignment horizontal="left" vertical="center" wrapText="1" indent="1"/>
    </xf>
    <xf numFmtId="0" fontId="3" fillId="33" borderId="50" xfId="0" applyFont="1" applyFill="1" applyBorder="1" applyAlignment="1" quotePrefix="1">
      <alignment horizontal="left" vertical="center" wrapText="1" indent="1"/>
    </xf>
    <xf numFmtId="0" fontId="3" fillId="33" borderId="19" xfId="0" applyFont="1" applyFill="1" applyBorder="1" applyAlignment="1" quotePrefix="1">
      <alignment horizontal="left" vertical="center" wrapText="1" indent="1"/>
    </xf>
    <xf numFmtId="0" fontId="3" fillId="33" borderId="21" xfId="0" applyFont="1" applyFill="1" applyBorder="1" applyAlignment="1" quotePrefix="1">
      <alignment horizontal="left" vertical="center" wrapText="1" indent="1"/>
    </xf>
    <xf numFmtId="0" fontId="3" fillId="33" borderId="35" xfId="0" applyFont="1" applyFill="1" applyBorder="1" applyAlignment="1" quotePrefix="1">
      <alignment horizontal="left" vertical="center" wrapText="1" indent="1"/>
    </xf>
    <xf numFmtId="0" fontId="3" fillId="33" borderId="36" xfId="0" applyFont="1" applyFill="1" applyBorder="1" applyAlignment="1" quotePrefix="1">
      <alignment horizontal="left" vertical="center" wrapText="1" indent="1"/>
    </xf>
    <xf numFmtId="0" fontId="3" fillId="33" borderId="24" xfId="0" applyFont="1" applyFill="1" applyBorder="1" applyAlignment="1" quotePrefix="1">
      <alignment horizontal="left" vertical="center" wrapText="1" indent="1"/>
    </xf>
    <xf numFmtId="0" fontId="3" fillId="33" borderId="43" xfId="0" applyFont="1" applyFill="1" applyBorder="1" applyAlignment="1" quotePrefix="1">
      <alignment horizontal="left" vertical="center" wrapText="1" indent="1"/>
    </xf>
    <xf numFmtId="0" fontId="3" fillId="33" borderId="51" xfId="0" applyFont="1" applyFill="1" applyBorder="1" applyAlignment="1" quotePrefix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42" borderId="13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11" fillId="48" borderId="12" xfId="0" applyFont="1" applyFill="1" applyBorder="1" applyAlignment="1">
      <alignment horizontal="left" vertical="center" wrapText="1"/>
    </xf>
    <xf numFmtId="0" fontId="11" fillId="48" borderId="14" xfId="0" applyFont="1" applyFill="1" applyBorder="1" applyAlignment="1">
      <alignment horizontal="left" vertical="center" wrapText="1"/>
    </xf>
    <xf numFmtId="0" fontId="11" fillId="48" borderId="15" xfId="0" applyFont="1" applyFill="1" applyBorder="1" applyAlignment="1">
      <alignment horizontal="left" vertical="center" wrapText="1"/>
    </xf>
    <xf numFmtId="0" fontId="7" fillId="54" borderId="67" xfId="0" applyFont="1" applyFill="1" applyBorder="1" applyAlignment="1">
      <alignment horizontal="left" vertical="center" wrapText="1"/>
    </xf>
    <xf numFmtId="0" fontId="7" fillId="54" borderId="68" xfId="0" applyFont="1" applyFill="1" applyBorder="1" applyAlignment="1">
      <alignment horizontal="left" vertical="center" wrapText="1"/>
    </xf>
    <xf numFmtId="0" fontId="7" fillId="54" borderId="69" xfId="0" applyFont="1" applyFill="1" applyBorder="1" applyAlignment="1">
      <alignment horizontal="left" vertical="center" wrapText="1"/>
    </xf>
    <xf numFmtId="0" fontId="11" fillId="38" borderId="41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3" xfId="48"/>
    <cellStyle name="Dziesiętny 3 2" xfId="49"/>
    <cellStyle name="Dziesiętny 4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2" xfId="60"/>
    <cellStyle name="Normalny 2 3" xfId="61"/>
    <cellStyle name="Normalny 3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8"/>
  <sheetViews>
    <sheetView showZeros="0" zoomScale="110" zoomScaleNormal="110" zoomScalePageLayoutView="0" workbookViewId="0" topLeftCell="A301">
      <selection activeCell="J294" sqref="J294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10.875" style="0" customWidth="1"/>
    <col min="4" max="4" width="5.125" style="0" hidden="1" customWidth="1"/>
    <col min="5" max="5" width="9.625" style="0" customWidth="1"/>
    <col min="6" max="6" width="8.125" style="0" customWidth="1"/>
    <col min="7" max="7" width="8.00390625" style="0" customWidth="1"/>
    <col min="8" max="8" width="10.375" style="0" customWidth="1"/>
    <col min="9" max="9" width="10.75390625" style="0" customWidth="1"/>
    <col min="10" max="10" width="10.00390625" style="0" customWidth="1"/>
    <col min="11" max="11" width="11.25390625" style="0" customWidth="1"/>
    <col min="12" max="12" width="10.375" style="0" customWidth="1"/>
    <col min="13" max="13" width="7.375" style="0" customWidth="1"/>
    <col min="14" max="14" width="9.25390625" style="0" customWidth="1"/>
    <col min="15" max="15" width="7.00390625" style="0" customWidth="1"/>
    <col min="16" max="16" width="9.00390625" style="0" customWidth="1"/>
    <col min="17" max="17" width="13.00390625" style="0" customWidth="1"/>
    <col min="18" max="18" width="11.25390625" style="0" bestFit="1" customWidth="1"/>
    <col min="19" max="19" width="13.125" style="0" customWidth="1"/>
    <col min="21" max="21" width="12.25390625" style="0" bestFit="1" customWidth="1"/>
    <col min="22" max="22" width="13.625" style="0" customWidth="1"/>
    <col min="23" max="24" width="15.00390625" style="0" bestFit="1" customWidth="1"/>
  </cols>
  <sheetData>
    <row r="1" ht="2.25" customHeight="1">
      <c r="K1" s="177"/>
    </row>
    <row r="2" spans="1:15" s="2" customFormat="1" ht="12" customHeight="1">
      <c r="A2" s="16"/>
      <c r="B2" s="16"/>
      <c r="C2" s="16"/>
      <c r="D2" s="16"/>
      <c r="E2" s="16"/>
      <c r="F2" s="16"/>
      <c r="G2" s="16"/>
      <c r="H2" s="16"/>
      <c r="I2" s="16"/>
      <c r="J2" s="8" t="s">
        <v>195</v>
      </c>
      <c r="K2" s="9"/>
      <c r="L2" s="9"/>
      <c r="M2" s="3"/>
      <c r="N2" s="3"/>
      <c r="O2" s="3"/>
    </row>
    <row r="3" spans="1:15" s="2" customFormat="1" ht="14.25" customHeight="1">
      <c r="A3" s="16"/>
      <c r="B3" s="16"/>
      <c r="C3" s="16"/>
      <c r="D3" s="16"/>
      <c r="E3" s="16"/>
      <c r="F3" s="16"/>
      <c r="G3" s="16"/>
      <c r="H3" s="16"/>
      <c r="I3" s="16"/>
      <c r="J3" s="574" t="s">
        <v>164</v>
      </c>
      <c r="K3" s="575"/>
      <c r="L3" s="575"/>
      <c r="M3" s="3"/>
      <c r="N3" s="3"/>
      <c r="O3" s="3"/>
    </row>
    <row r="4" spans="1:15" s="2" customFormat="1" ht="13.5" customHeight="1">
      <c r="A4" s="16"/>
      <c r="B4" s="16"/>
      <c r="C4" s="16"/>
      <c r="D4" s="16"/>
      <c r="E4" s="16"/>
      <c r="F4" s="16"/>
      <c r="G4" s="16"/>
      <c r="H4" s="16"/>
      <c r="I4" s="16"/>
      <c r="J4" s="4" t="s">
        <v>47</v>
      </c>
      <c r="K4" s="4"/>
      <c r="L4" s="4"/>
      <c r="M4" s="3"/>
      <c r="N4" s="3"/>
      <c r="O4" s="3"/>
    </row>
    <row r="5" spans="1:15" s="2" customFormat="1" ht="14.25" customHeight="1">
      <c r="A5" s="16"/>
      <c r="B5" s="16"/>
      <c r="C5" s="16"/>
      <c r="D5" s="16"/>
      <c r="E5" s="16"/>
      <c r="F5" s="16"/>
      <c r="G5" s="16"/>
      <c r="H5" s="16"/>
      <c r="I5" s="16"/>
      <c r="J5" s="574" t="s">
        <v>281</v>
      </c>
      <c r="K5" s="575"/>
      <c r="L5" s="575"/>
      <c r="M5" s="3"/>
      <c r="N5" s="3"/>
      <c r="O5" s="3"/>
    </row>
    <row r="6" spans="1:15" s="2" customFormat="1" ht="14.25" customHeight="1" hidden="1">
      <c r="A6" s="154"/>
      <c r="B6" s="154"/>
      <c r="C6" s="154"/>
      <c r="D6" s="154"/>
      <c r="E6" s="154"/>
      <c r="F6" s="154"/>
      <c r="G6" s="154"/>
      <c r="H6" s="154"/>
      <c r="I6" s="154"/>
      <c r="J6" s="153"/>
      <c r="K6" s="153"/>
      <c r="L6" s="153"/>
      <c r="M6" s="154"/>
      <c r="N6" s="154"/>
      <c r="O6" s="154"/>
    </row>
    <row r="7" spans="1:15" s="2" customFormat="1" ht="15" customHeight="1">
      <c r="A7" s="584" t="s">
        <v>122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3"/>
      <c r="N7" s="3"/>
      <c r="O7" s="3"/>
    </row>
    <row r="8" spans="1:16" ht="12" customHeight="1">
      <c r="A8" s="446" t="s">
        <v>48</v>
      </c>
      <c r="B8" s="447"/>
      <c r="C8" s="448"/>
      <c r="D8" s="449" t="s">
        <v>59</v>
      </c>
      <c r="E8" s="449"/>
      <c r="F8" s="449"/>
      <c r="G8" s="449"/>
      <c r="H8" s="450"/>
      <c r="I8" s="453" t="s">
        <v>60</v>
      </c>
      <c r="J8" s="453"/>
      <c r="K8" s="453" t="s">
        <v>61</v>
      </c>
      <c r="L8" s="453"/>
      <c r="M8" s="144"/>
      <c r="N8" s="141"/>
      <c r="O8" s="142"/>
      <c r="P8" s="103"/>
    </row>
    <row r="9" spans="1:16" ht="14.25" customHeight="1">
      <c r="A9" s="29" t="s">
        <v>23</v>
      </c>
      <c r="B9" s="29" t="s">
        <v>49</v>
      </c>
      <c r="C9" s="29" t="s">
        <v>50</v>
      </c>
      <c r="D9" s="451"/>
      <c r="E9" s="451"/>
      <c r="F9" s="451"/>
      <c r="G9" s="451"/>
      <c r="H9" s="452"/>
      <c r="I9" s="75" t="s">
        <v>51</v>
      </c>
      <c r="J9" s="75" t="s">
        <v>52</v>
      </c>
      <c r="K9" s="75" t="s">
        <v>51</v>
      </c>
      <c r="L9" s="112" t="s">
        <v>52</v>
      </c>
      <c r="M9" s="141"/>
      <c r="N9" s="141"/>
      <c r="O9" s="142"/>
      <c r="P9" s="103"/>
    </row>
    <row r="10" spans="1:16" ht="14.25" customHeight="1">
      <c r="A10" s="245" t="s">
        <v>1</v>
      </c>
      <c r="B10" s="246"/>
      <c r="C10" s="246"/>
      <c r="D10" s="504" t="s">
        <v>187</v>
      </c>
      <c r="E10" s="505"/>
      <c r="F10" s="505"/>
      <c r="G10" s="505"/>
      <c r="H10" s="506"/>
      <c r="I10" s="242">
        <f>I11</f>
        <v>30350</v>
      </c>
      <c r="J10" s="242">
        <f>J11</f>
        <v>1340926</v>
      </c>
      <c r="K10" s="242">
        <f>K11</f>
        <v>0</v>
      </c>
      <c r="L10" s="242">
        <f>L11</f>
        <v>0</v>
      </c>
      <c r="M10" s="243"/>
      <c r="N10" s="243"/>
      <c r="O10" s="244"/>
      <c r="P10" s="103"/>
    </row>
    <row r="11" spans="1:16" ht="22.5" customHeight="1">
      <c r="A11" s="248"/>
      <c r="B11" s="249" t="s">
        <v>188</v>
      </c>
      <c r="C11" s="248"/>
      <c r="D11" s="457" t="s">
        <v>189</v>
      </c>
      <c r="E11" s="458"/>
      <c r="F11" s="458"/>
      <c r="G11" s="458"/>
      <c r="H11" s="459"/>
      <c r="I11" s="247">
        <f>I12+I13</f>
        <v>30350</v>
      </c>
      <c r="J11" s="247">
        <f>J12+J13</f>
        <v>1340926</v>
      </c>
      <c r="K11" s="247">
        <f>K12+K13</f>
        <v>0</v>
      </c>
      <c r="L11" s="247">
        <f>L12+L13</f>
        <v>0</v>
      </c>
      <c r="M11" s="243"/>
      <c r="N11" s="243"/>
      <c r="O11" s="244"/>
      <c r="P11" s="103"/>
    </row>
    <row r="12" spans="1:16" ht="14.25" customHeight="1">
      <c r="A12" s="253"/>
      <c r="B12" s="252"/>
      <c r="C12" s="137">
        <v>4300</v>
      </c>
      <c r="D12" s="466" t="s">
        <v>134</v>
      </c>
      <c r="E12" s="467"/>
      <c r="F12" s="467"/>
      <c r="G12" s="467"/>
      <c r="H12" s="468"/>
      <c r="I12" s="254">
        <v>30350</v>
      </c>
      <c r="J12" s="349"/>
      <c r="K12" s="254"/>
      <c r="L12" s="259"/>
      <c r="M12" s="243"/>
      <c r="N12" s="243"/>
      <c r="O12" s="244"/>
      <c r="P12" s="103"/>
    </row>
    <row r="13" spans="1:16" ht="14.25" customHeight="1">
      <c r="A13" s="257"/>
      <c r="B13" s="255"/>
      <c r="C13" s="239">
        <v>6050</v>
      </c>
      <c r="D13" s="460" t="s">
        <v>190</v>
      </c>
      <c r="E13" s="484"/>
      <c r="F13" s="484"/>
      <c r="G13" s="484"/>
      <c r="H13" s="486"/>
      <c r="I13" s="260"/>
      <c r="J13" s="260">
        <v>1340926</v>
      </c>
      <c r="K13" s="260"/>
      <c r="L13" s="280"/>
      <c r="M13" s="243"/>
      <c r="N13" s="243"/>
      <c r="O13" s="244"/>
      <c r="P13" s="103"/>
    </row>
    <row r="14" spans="1:16" ht="14.25" customHeight="1">
      <c r="A14" s="245" t="s">
        <v>2</v>
      </c>
      <c r="B14" s="246"/>
      <c r="C14" s="246"/>
      <c r="D14" s="504" t="s">
        <v>6</v>
      </c>
      <c r="E14" s="505"/>
      <c r="F14" s="505"/>
      <c r="G14" s="505"/>
      <c r="H14" s="506"/>
      <c r="I14" s="242">
        <f aca="true" t="shared" si="0" ref="I14:L15">I15</f>
        <v>6950</v>
      </c>
      <c r="J14" s="347">
        <f t="shared" si="0"/>
        <v>0</v>
      </c>
      <c r="K14" s="242">
        <f t="shared" si="0"/>
        <v>0</v>
      </c>
      <c r="L14" s="242">
        <f t="shared" si="0"/>
        <v>0</v>
      </c>
      <c r="M14" s="243"/>
      <c r="N14" s="243"/>
      <c r="O14" s="244"/>
      <c r="P14" s="103"/>
    </row>
    <row r="15" spans="1:16" ht="14.25" customHeight="1">
      <c r="A15" s="248"/>
      <c r="B15" s="249" t="s">
        <v>236</v>
      </c>
      <c r="C15" s="248"/>
      <c r="D15" s="457" t="s">
        <v>235</v>
      </c>
      <c r="E15" s="458"/>
      <c r="F15" s="458"/>
      <c r="G15" s="458"/>
      <c r="H15" s="459"/>
      <c r="I15" s="247">
        <f t="shared" si="0"/>
        <v>6950</v>
      </c>
      <c r="J15" s="348">
        <f t="shared" si="0"/>
        <v>0</v>
      </c>
      <c r="K15" s="247">
        <f t="shared" si="0"/>
        <v>0</v>
      </c>
      <c r="L15" s="247">
        <f t="shared" si="0"/>
        <v>0</v>
      </c>
      <c r="M15" s="243"/>
      <c r="N15" s="243"/>
      <c r="O15" s="244"/>
      <c r="P15" s="103"/>
    </row>
    <row r="16" spans="1:16" ht="14.25" customHeight="1">
      <c r="A16" s="257"/>
      <c r="B16" s="255"/>
      <c r="C16" s="239">
        <v>4430</v>
      </c>
      <c r="D16" s="460" t="s">
        <v>237</v>
      </c>
      <c r="E16" s="484"/>
      <c r="F16" s="484"/>
      <c r="G16" s="484"/>
      <c r="H16" s="486"/>
      <c r="I16" s="260">
        <v>6950</v>
      </c>
      <c r="J16" s="350"/>
      <c r="K16" s="260"/>
      <c r="L16" s="240"/>
      <c r="M16" s="243"/>
      <c r="N16" s="243"/>
      <c r="O16" s="244"/>
      <c r="P16" s="103"/>
    </row>
    <row r="17" spans="1:17" ht="14.25" customHeight="1">
      <c r="A17" s="245">
        <v>600</v>
      </c>
      <c r="B17" s="246"/>
      <c r="C17" s="246"/>
      <c r="D17" s="504" t="s">
        <v>187</v>
      </c>
      <c r="E17" s="505"/>
      <c r="F17" s="505"/>
      <c r="G17" s="505"/>
      <c r="H17" s="506"/>
      <c r="I17" s="242">
        <f>I18+I20</f>
        <v>151700</v>
      </c>
      <c r="J17" s="242">
        <f>J18+J20</f>
        <v>1333454</v>
      </c>
      <c r="K17" s="242">
        <f>K18+K20</f>
        <v>0</v>
      </c>
      <c r="L17" s="242">
        <f>L18+L20</f>
        <v>0</v>
      </c>
      <c r="M17" s="317"/>
      <c r="N17" s="243"/>
      <c r="O17" s="244"/>
      <c r="P17" s="103"/>
      <c r="Q17" s="1"/>
    </row>
    <row r="18" spans="1:18" ht="14.25" customHeight="1">
      <c r="A18" s="248"/>
      <c r="B18" s="249">
        <v>60004</v>
      </c>
      <c r="C18" s="248"/>
      <c r="D18" s="457" t="s">
        <v>238</v>
      </c>
      <c r="E18" s="458"/>
      <c r="F18" s="458"/>
      <c r="G18" s="458"/>
      <c r="H18" s="459"/>
      <c r="I18" s="247">
        <f>I19</f>
        <v>27700</v>
      </c>
      <c r="J18" s="348">
        <f>J19</f>
        <v>0</v>
      </c>
      <c r="K18" s="247">
        <f>K19</f>
        <v>0</v>
      </c>
      <c r="L18" s="247">
        <f>L19</f>
        <v>0</v>
      </c>
      <c r="M18" s="243"/>
      <c r="N18" s="243"/>
      <c r="O18" s="244"/>
      <c r="P18" s="103"/>
      <c r="R18" s="1"/>
    </row>
    <row r="19" spans="1:16" ht="14.25" customHeight="1">
      <c r="A19" s="257"/>
      <c r="B19" s="255"/>
      <c r="C19" s="239">
        <v>4270</v>
      </c>
      <c r="D19" s="466" t="s">
        <v>175</v>
      </c>
      <c r="E19" s="467"/>
      <c r="F19" s="467"/>
      <c r="G19" s="467"/>
      <c r="H19" s="468"/>
      <c r="I19" s="260">
        <v>27700</v>
      </c>
      <c r="J19" s="350"/>
      <c r="K19" s="260"/>
      <c r="L19" s="240"/>
      <c r="M19" s="243"/>
      <c r="N19" s="243"/>
      <c r="O19" s="244"/>
      <c r="P19" s="103"/>
    </row>
    <row r="20" spans="1:16" ht="14.25" customHeight="1">
      <c r="A20" s="248"/>
      <c r="B20" s="249">
        <v>60016</v>
      </c>
      <c r="C20" s="248"/>
      <c r="D20" s="457" t="s">
        <v>191</v>
      </c>
      <c r="E20" s="458"/>
      <c r="F20" s="458"/>
      <c r="G20" s="458"/>
      <c r="H20" s="459"/>
      <c r="I20" s="247">
        <f>I21+I22+I23</f>
        <v>124000</v>
      </c>
      <c r="J20" s="247">
        <f>J21+J22+J23</f>
        <v>1333454</v>
      </c>
      <c r="K20" s="247">
        <f>K21+K22+K23</f>
        <v>0</v>
      </c>
      <c r="L20" s="247">
        <f>L21+L22+L23</f>
        <v>0</v>
      </c>
      <c r="M20" s="243"/>
      <c r="N20" s="243"/>
      <c r="O20" s="244"/>
      <c r="P20" s="103"/>
    </row>
    <row r="21" spans="1:16" ht="14.25" customHeight="1">
      <c r="A21" s="257"/>
      <c r="B21" s="255"/>
      <c r="C21" s="239">
        <v>4270</v>
      </c>
      <c r="D21" s="466" t="s">
        <v>175</v>
      </c>
      <c r="E21" s="467"/>
      <c r="F21" s="467"/>
      <c r="G21" s="467"/>
      <c r="H21" s="468"/>
      <c r="I21" s="260">
        <v>124000</v>
      </c>
      <c r="J21" s="260"/>
      <c r="K21" s="260"/>
      <c r="L21" s="240"/>
      <c r="M21" s="243"/>
      <c r="N21" s="243"/>
      <c r="O21" s="244"/>
      <c r="P21" s="103"/>
    </row>
    <row r="22" spans="1:16" ht="14.25" customHeight="1">
      <c r="A22" s="257"/>
      <c r="B22" s="255"/>
      <c r="C22" s="239">
        <v>6050</v>
      </c>
      <c r="D22" s="460" t="s">
        <v>190</v>
      </c>
      <c r="E22" s="484"/>
      <c r="F22" s="484"/>
      <c r="G22" s="484"/>
      <c r="H22" s="486"/>
      <c r="I22" s="260"/>
      <c r="J22" s="260">
        <v>233454</v>
      </c>
      <c r="K22" s="260"/>
      <c r="L22" s="378"/>
      <c r="M22" s="243"/>
      <c r="N22" s="243"/>
      <c r="O22" s="244"/>
      <c r="P22" s="103"/>
    </row>
    <row r="23" spans="1:16" ht="26.25" customHeight="1">
      <c r="A23" s="257"/>
      <c r="B23" s="255"/>
      <c r="C23" s="239">
        <v>6060</v>
      </c>
      <c r="D23" s="460" t="s">
        <v>192</v>
      </c>
      <c r="E23" s="484"/>
      <c r="F23" s="484"/>
      <c r="G23" s="484"/>
      <c r="H23" s="486"/>
      <c r="I23" s="260"/>
      <c r="J23" s="260">
        <v>1100000</v>
      </c>
      <c r="K23" s="260"/>
      <c r="L23" s="240"/>
      <c r="M23" s="243"/>
      <c r="N23" s="243"/>
      <c r="O23" s="244"/>
      <c r="P23" s="103"/>
    </row>
    <row r="24" spans="1:16" ht="14.25" customHeight="1">
      <c r="A24" s="245">
        <v>700</v>
      </c>
      <c r="B24" s="246"/>
      <c r="C24" s="246"/>
      <c r="D24" s="504" t="s">
        <v>193</v>
      </c>
      <c r="E24" s="505"/>
      <c r="F24" s="505"/>
      <c r="G24" s="505"/>
      <c r="H24" s="506"/>
      <c r="I24" s="242"/>
      <c r="J24" s="242">
        <f>J25</f>
        <v>28000</v>
      </c>
      <c r="K24" s="242">
        <f>K25</f>
        <v>86000</v>
      </c>
      <c r="L24" s="242">
        <f>L25</f>
        <v>0</v>
      </c>
      <c r="M24" s="243"/>
      <c r="N24" s="243"/>
      <c r="O24" s="244"/>
      <c r="P24" s="103"/>
    </row>
    <row r="25" spans="1:16" ht="14.25" customHeight="1">
      <c r="A25" s="248"/>
      <c r="B25" s="249">
        <v>70005</v>
      </c>
      <c r="C25" s="248"/>
      <c r="D25" s="457" t="s">
        <v>194</v>
      </c>
      <c r="E25" s="458"/>
      <c r="F25" s="458"/>
      <c r="G25" s="458"/>
      <c r="H25" s="459"/>
      <c r="I25" s="247"/>
      <c r="J25" s="247">
        <f>J27</f>
        <v>28000</v>
      </c>
      <c r="K25" s="247">
        <f>K26</f>
        <v>86000</v>
      </c>
      <c r="L25" s="247">
        <f>L27</f>
        <v>0</v>
      </c>
      <c r="M25" s="243"/>
      <c r="N25" s="243"/>
      <c r="O25" s="244"/>
      <c r="P25" s="103"/>
    </row>
    <row r="26" spans="1:16" ht="14.25" customHeight="1">
      <c r="A26" s="257"/>
      <c r="B26" s="255"/>
      <c r="C26" s="409">
        <v>4300</v>
      </c>
      <c r="D26" s="419"/>
      <c r="E26" s="633" t="s">
        <v>134</v>
      </c>
      <c r="F26" s="633"/>
      <c r="G26" s="633"/>
      <c r="H26" s="634"/>
      <c r="I26" s="223"/>
      <c r="J26" s="223"/>
      <c r="K26" s="223">
        <v>86000</v>
      </c>
      <c r="L26" s="256"/>
      <c r="M26" s="243"/>
      <c r="N26" s="243"/>
      <c r="O26" s="244"/>
      <c r="P26" s="103"/>
    </row>
    <row r="27" spans="1:16" ht="25.5" customHeight="1">
      <c r="A27" s="253"/>
      <c r="B27" s="252"/>
      <c r="C27" s="239">
        <v>6060</v>
      </c>
      <c r="D27" s="460" t="s">
        <v>192</v>
      </c>
      <c r="E27" s="484"/>
      <c r="F27" s="484"/>
      <c r="G27" s="484"/>
      <c r="H27" s="486"/>
      <c r="I27" s="260"/>
      <c r="J27" s="260">
        <v>28000</v>
      </c>
      <c r="K27" s="260"/>
      <c r="L27" s="240"/>
      <c r="M27" s="243"/>
      <c r="N27" s="243"/>
      <c r="O27" s="244"/>
      <c r="P27" s="103"/>
    </row>
    <row r="28" spans="1:16" ht="14.25" customHeight="1">
      <c r="A28" s="245">
        <v>710</v>
      </c>
      <c r="B28" s="246"/>
      <c r="C28" s="246"/>
      <c r="D28" s="504" t="s">
        <v>239</v>
      </c>
      <c r="E28" s="505"/>
      <c r="F28" s="505"/>
      <c r="G28" s="505"/>
      <c r="H28" s="506"/>
      <c r="I28" s="242">
        <f aca="true" t="shared" si="1" ref="I28:L29">I29</f>
        <v>10000</v>
      </c>
      <c r="J28" s="242">
        <f t="shared" si="1"/>
        <v>0</v>
      </c>
      <c r="K28" s="242">
        <f t="shared" si="1"/>
        <v>0</v>
      </c>
      <c r="L28" s="242">
        <f t="shared" si="1"/>
        <v>0</v>
      </c>
      <c r="M28" s="243"/>
      <c r="N28" s="243"/>
      <c r="O28" s="244"/>
      <c r="P28" s="103"/>
    </row>
    <row r="29" spans="1:16" ht="14.25" customHeight="1">
      <c r="A29" s="248"/>
      <c r="B29" s="249">
        <v>71095</v>
      </c>
      <c r="C29" s="248"/>
      <c r="D29" s="457" t="s">
        <v>235</v>
      </c>
      <c r="E29" s="458"/>
      <c r="F29" s="458"/>
      <c r="G29" s="458"/>
      <c r="H29" s="459"/>
      <c r="I29" s="247">
        <f t="shared" si="1"/>
        <v>10000</v>
      </c>
      <c r="J29" s="247">
        <f t="shared" si="1"/>
        <v>0</v>
      </c>
      <c r="K29" s="247">
        <f t="shared" si="1"/>
        <v>0</v>
      </c>
      <c r="L29" s="247">
        <f t="shared" si="1"/>
        <v>0</v>
      </c>
      <c r="M29" s="243"/>
      <c r="N29" s="243"/>
      <c r="O29" s="244"/>
      <c r="P29" s="103"/>
    </row>
    <row r="30" spans="1:16" ht="65.25" customHeight="1">
      <c r="A30" s="388"/>
      <c r="B30" s="389"/>
      <c r="C30" s="236">
        <v>2360</v>
      </c>
      <c r="D30" s="474" t="s">
        <v>240</v>
      </c>
      <c r="E30" s="475"/>
      <c r="F30" s="475"/>
      <c r="G30" s="475"/>
      <c r="H30" s="476"/>
      <c r="I30" s="342">
        <v>10000</v>
      </c>
      <c r="J30" s="342"/>
      <c r="K30" s="342"/>
      <c r="L30" s="353"/>
      <c r="M30" s="243"/>
      <c r="N30" s="243"/>
      <c r="O30" s="244"/>
      <c r="P30" s="103"/>
    </row>
    <row r="31" spans="1:16" ht="6" customHeight="1">
      <c r="A31" s="331"/>
      <c r="B31" s="332"/>
      <c r="C31" s="333"/>
      <c r="D31" s="334"/>
      <c r="E31" s="334"/>
      <c r="F31" s="334"/>
      <c r="G31" s="334"/>
      <c r="H31" s="334"/>
      <c r="I31" s="335"/>
      <c r="J31" s="335"/>
      <c r="K31" s="335"/>
      <c r="L31" s="336"/>
      <c r="M31" s="243"/>
      <c r="N31" s="243"/>
      <c r="O31" s="244"/>
      <c r="P31" s="103"/>
    </row>
    <row r="32" spans="1:16" ht="13.5" customHeight="1">
      <c r="A32" s="446" t="s">
        <v>48</v>
      </c>
      <c r="B32" s="447"/>
      <c r="C32" s="448"/>
      <c r="D32" s="449" t="s">
        <v>59</v>
      </c>
      <c r="E32" s="449"/>
      <c r="F32" s="449"/>
      <c r="G32" s="449"/>
      <c r="H32" s="450"/>
      <c r="I32" s="453" t="s">
        <v>60</v>
      </c>
      <c r="J32" s="453"/>
      <c r="K32" s="453" t="s">
        <v>61</v>
      </c>
      <c r="L32" s="453"/>
      <c r="M32" s="243"/>
      <c r="N32" s="243"/>
      <c r="O32" s="244"/>
      <c r="P32" s="103"/>
    </row>
    <row r="33" spans="1:16" ht="13.5" customHeight="1">
      <c r="A33" s="407" t="s">
        <v>23</v>
      </c>
      <c r="B33" s="407" t="s">
        <v>49</v>
      </c>
      <c r="C33" s="407" t="s">
        <v>50</v>
      </c>
      <c r="D33" s="451"/>
      <c r="E33" s="451"/>
      <c r="F33" s="451"/>
      <c r="G33" s="451"/>
      <c r="H33" s="452"/>
      <c r="I33" s="75" t="s">
        <v>51</v>
      </c>
      <c r="J33" s="75" t="s">
        <v>52</v>
      </c>
      <c r="K33" s="75" t="s">
        <v>51</v>
      </c>
      <c r="L33" s="75" t="s">
        <v>52</v>
      </c>
      <c r="M33" s="243"/>
      <c r="N33" s="243"/>
      <c r="O33" s="244"/>
      <c r="P33" s="103"/>
    </row>
    <row r="34" spans="1:16" ht="15" customHeight="1">
      <c r="A34" s="245">
        <v>750</v>
      </c>
      <c r="B34" s="246"/>
      <c r="C34" s="246"/>
      <c r="D34" s="504" t="s">
        <v>132</v>
      </c>
      <c r="E34" s="505"/>
      <c r="F34" s="505"/>
      <c r="G34" s="505"/>
      <c r="H34" s="506"/>
      <c r="I34" s="242">
        <f>I35+I37+I40+I53</f>
        <v>120437</v>
      </c>
      <c r="J34" s="242">
        <f>J35+J37+J40+J53</f>
        <v>0</v>
      </c>
      <c r="K34" s="242">
        <f>K35+K37+K40+K53</f>
        <v>38807</v>
      </c>
      <c r="L34" s="242">
        <f>L35+L37+L40+L53</f>
        <v>0</v>
      </c>
      <c r="M34" s="227"/>
      <c r="N34" s="227"/>
      <c r="O34" s="228"/>
      <c r="P34" s="103"/>
    </row>
    <row r="35" spans="1:16" ht="15" customHeight="1">
      <c r="A35" s="248"/>
      <c r="B35" s="249">
        <v>75011</v>
      </c>
      <c r="C35" s="248"/>
      <c r="D35" s="457" t="s">
        <v>271</v>
      </c>
      <c r="E35" s="458"/>
      <c r="F35" s="458"/>
      <c r="G35" s="458"/>
      <c r="H35" s="459"/>
      <c r="I35" s="247"/>
      <c r="J35" s="247">
        <f>J40+J44</f>
        <v>0</v>
      </c>
      <c r="K35" s="247">
        <f>K36</f>
        <v>3807</v>
      </c>
      <c r="L35" s="247">
        <f>L40+L44</f>
        <v>0</v>
      </c>
      <c r="M35" s="243"/>
      <c r="N35" s="243"/>
      <c r="O35" s="244"/>
      <c r="P35" s="103"/>
    </row>
    <row r="36" spans="1:16" ht="26.25" customHeight="1">
      <c r="A36" s="253"/>
      <c r="B36" s="252"/>
      <c r="C36" s="343">
        <v>4010</v>
      </c>
      <c r="D36" s="513" t="s">
        <v>296</v>
      </c>
      <c r="E36" s="514"/>
      <c r="F36" s="514"/>
      <c r="G36" s="514"/>
      <c r="H36" s="515"/>
      <c r="I36" s="223"/>
      <c r="J36" s="223"/>
      <c r="K36" s="223">
        <v>3807</v>
      </c>
      <c r="L36" s="240"/>
      <c r="M36" s="243"/>
      <c r="N36" s="243"/>
      <c r="O36" s="244"/>
      <c r="P36" s="103"/>
    </row>
    <row r="37" spans="1:16" ht="11.25" customHeight="1">
      <c r="A37" s="248"/>
      <c r="B37" s="249">
        <v>75023</v>
      </c>
      <c r="C37" s="248"/>
      <c r="D37" s="457" t="s">
        <v>139</v>
      </c>
      <c r="E37" s="458"/>
      <c r="F37" s="458"/>
      <c r="G37" s="458"/>
      <c r="H37" s="459"/>
      <c r="I37" s="247">
        <f>I39+I38</f>
        <v>50000</v>
      </c>
      <c r="J37" s="247">
        <f>J39+J38</f>
        <v>0</v>
      </c>
      <c r="K37" s="247">
        <f>K39+K38</f>
        <v>10000</v>
      </c>
      <c r="L37" s="247">
        <f>L39+L38</f>
        <v>0</v>
      </c>
      <c r="M37" s="243"/>
      <c r="N37" s="243"/>
      <c r="O37" s="244"/>
      <c r="P37" s="103"/>
    </row>
    <row r="38" spans="1:16" ht="13.5" customHeight="1">
      <c r="A38" s="253"/>
      <c r="B38" s="252"/>
      <c r="C38" s="239">
        <v>4170</v>
      </c>
      <c r="D38" s="485" t="s">
        <v>273</v>
      </c>
      <c r="E38" s="470"/>
      <c r="F38" s="470"/>
      <c r="G38" s="470"/>
      <c r="H38" s="471"/>
      <c r="I38" s="259"/>
      <c r="J38" s="260"/>
      <c r="K38" s="260">
        <v>10000</v>
      </c>
      <c r="L38" s="425"/>
      <c r="M38" s="243"/>
      <c r="N38" s="243"/>
      <c r="O38" s="244"/>
      <c r="P38" s="103"/>
    </row>
    <row r="39" spans="1:16" ht="13.5" customHeight="1">
      <c r="A39" s="253"/>
      <c r="B39" s="252"/>
      <c r="C39" s="46">
        <v>4260</v>
      </c>
      <c r="D39" s="463" t="s">
        <v>167</v>
      </c>
      <c r="E39" s="464"/>
      <c r="F39" s="464"/>
      <c r="G39" s="464"/>
      <c r="H39" s="465"/>
      <c r="I39" s="342">
        <v>50000</v>
      </c>
      <c r="J39" s="342"/>
      <c r="K39" s="342"/>
      <c r="L39" s="280"/>
      <c r="M39" s="243"/>
      <c r="N39" s="243"/>
      <c r="O39" s="244"/>
      <c r="P39" s="103"/>
    </row>
    <row r="40" spans="1:16" ht="13.5" customHeight="1">
      <c r="A40" s="248"/>
      <c r="B40" s="249">
        <v>75085</v>
      </c>
      <c r="C40" s="248"/>
      <c r="D40" s="457" t="s">
        <v>173</v>
      </c>
      <c r="E40" s="458"/>
      <c r="F40" s="458"/>
      <c r="G40" s="458"/>
      <c r="H40" s="459"/>
      <c r="I40" s="247">
        <f>SUM(I41:I52)</f>
        <v>57900</v>
      </c>
      <c r="J40" s="247">
        <f>SUM(J41:J52)</f>
        <v>0</v>
      </c>
      <c r="K40" s="247">
        <f>SUM(K41:K52)</f>
        <v>25000</v>
      </c>
      <c r="L40" s="247">
        <f>L45+L46</f>
        <v>0</v>
      </c>
      <c r="M40" s="227"/>
      <c r="N40" s="227"/>
      <c r="O40" s="228"/>
      <c r="P40" s="103"/>
    </row>
    <row r="41" spans="1:16" ht="13.5" customHeight="1">
      <c r="A41" s="253"/>
      <c r="B41" s="252"/>
      <c r="C41" s="301">
        <v>3020</v>
      </c>
      <c r="D41" s="477" t="s">
        <v>274</v>
      </c>
      <c r="E41" s="478"/>
      <c r="F41" s="478"/>
      <c r="G41" s="478"/>
      <c r="H41" s="479"/>
      <c r="I41" s="256">
        <v>1700</v>
      </c>
      <c r="J41" s="256"/>
      <c r="K41" s="256"/>
      <c r="L41" s="256"/>
      <c r="M41" s="243"/>
      <c r="N41" s="243"/>
      <c r="O41" s="244"/>
      <c r="P41" s="103"/>
    </row>
    <row r="42" spans="1:16" ht="14.25" customHeight="1">
      <c r="A42" s="253"/>
      <c r="B42" s="252"/>
      <c r="C42" s="241">
        <v>4010</v>
      </c>
      <c r="D42" s="480" t="s">
        <v>182</v>
      </c>
      <c r="E42" s="467"/>
      <c r="F42" s="467"/>
      <c r="G42" s="467"/>
      <c r="H42" s="468"/>
      <c r="I42" s="256"/>
      <c r="J42" s="256"/>
      <c r="K42" s="256">
        <v>15000</v>
      </c>
      <c r="L42" s="256"/>
      <c r="M42" s="243"/>
      <c r="N42" s="243"/>
      <c r="O42" s="244"/>
      <c r="P42" s="103"/>
    </row>
    <row r="43" spans="1:16" ht="14.25" customHeight="1">
      <c r="A43" s="253"/>
      <c r="B43" s="252"/>
      <c r="C43" s="241">
        <v>4110</v>
      </c>
      <c r="D43" s="408"/>
      <c r="E43" s="472" t="s">
        <v>183</v>
      </c>
      <c r="F43" s="472"/>
      <c r="G43" s="472"/>
      <c r="H43" s="473"/>
      <c r="I43" s="256">
        <v>5000</v>
      </c>
      <c r="J43" s="256"/>
      <c r="K43" s="256"/>
      <c r="L43" s="256"/>
      <c r="M43" s="243"/>
      <c r="N43" s="243"/>
      <c r="O43" s="244"/>
      <c r="P43" s="103"/>
    </row>
    <row r="44" spans="1:16" ht="12" customHeight="1">
      <c r="A44" s="253"/>
      <c r="B44" s="252"/>
      <c r="C44" s="241">
        <v>4120</v>
      </c>
      <c r="D44" s="510" t="s">
        <v>272</v>
      </c>
      <c r="E44" s="511"/>
      <c r="F44" s="511"/>
      <c r="G44" s="511"/>
      <c r="H44" s="512"/>
      <c r="I44" s="256">
        <v>8700</v>
      </c>
      <c r="J44" s="256"/>
      <c r="K44" s="256"/>
      <c r="L44" s="378"/>
      <c r="M44" s="243"/>
      <c r="N44" s="243"/>
      <c r="O44" s="244"/>
      <c r="P44" s="103"/>
    </row>
    <row r="45" spans="1:16" ht="24" customHeight="1">
      <c r="A45" s="253"/>
      <c r="B45" s="252"/>
      <c r="C45" s="137">
        <v>4140</v>
      </c>
      <c r="D45" s="460" t="s">
        <v>174</v>
      </c>
      <c r="E45" s="484"/>
      <c r="F45" s="484"/>
      <c r="G45" s="484"/>
      <c r="H45" s="486"/>
      <c r="I45" s="256">
        <v>7900</v>
      </c>
      <c r="J45" s="256"/>
      <c r="K45" s="256"/>
      <c r="L45" s="378"/>
      <c r="M45" s="227"/>
      <c r="N45" s="227"/>
      <c r="O45" s="228"/>
      <c r="P45" s="103"/>
    </row>
    <row r="46" spans="1:16" ht="11.25" customHeight="1">
      <c r="A46" s="231"/>
      <c r="B46" s="235"/>
      <c r="C46" s="137">
        <v>4170</v>
      </c>
      <c r="D46" s="466" t="s">
        <v>273</v>
      </c>
      <c r="E46" s="467"/>
      <c r="F46" s="467"/>
      <c r="G46" s="467"/>
      <c r="H46" s="468"/>
      <c r="I46" s="254">
        <v>20000</v>
      </c>
      <c r="J46" s="254"/>
      <c r="K46" s="254"/>
      <c r="L46" s="254"/>
      <c r="M46" s="227"/>
      <c r="N46" s="227"/>
      <c r="O46" s="228"/>
      <c r="P46" s="103"/>
    </row>
    <row r="47" spans="1:16" ht="11.25" customHeight="1">
      <c r="A47" s="253"/>
      <c r="B47" s="252"/>
      <c r="C47" s="137">
        <v>4190</v>
      </c>
      <c r="D47" s="406"/>
      <c r="E47" s="472" t="s">
        <v>305</v>
      </c>
      <c r="F47" s="472"/>
      <c r="G47" s="472"/>
      <c r="H47" s="473"/>
      <c r="I47" s="254">
        <v>800</v>
      </c>
      <c r="J47" s="254"/>
      <c r="K47" s="254"/>
      <c r="L47" s="254"/>
      <c r="M47" s="243"/>
      <c r="N47" s="243"/>
      <c r="O47" s="244"/>
      <c r="P47" s="103"/>
    </row>
    <row r="48" spans="1:16" ht="11.25" customHeight="1">
      <c r="A48" s="253"/>
      <c r="B48" s="252"/>
      <c r="C48" s="239">
        <v>4210</v>
      </c>
      <c r="D48" s="481" t="s">
        <v>234</v>
      </c>
      <c r="E48" s="482"/>
      <c r="F48" s="482"/>
      <c r="G48" s="482"/>
      <c r="H48" s="483"/>
      <c r="I48" s="254"/>
      <c r="J48" s="254"/>
      <c r="K48" s="254">
        <v>10000</v>
      </c>
      <c r="L48" s="254"/>
      <c r="M48" s="243"/>
      <c r="N48" s="243"/>
      <c r="O48" s="244"/>
      <c r="P48" s="103"/>
    </row>
    <row r="49" spans="1:16" ht="11.25" customHeight="1">
      <c r="A49" s="253"/>
      <c r="B49" s="252"/>
      <c r="C49" s="137">
        <v>4260</v>
      </c>
      <c r="D49" s="466" t="s">
        <v>167</v>
      </c>
      <c r="E49" s="467"/>
      <c r="F49" s="467"/>
      <c r="G49" s="467"/>
      <c r="H49" s="468"/>
      <c r="I49" s="254">
        <v>4000</v>
      </c>
      <c r="J49" s="254"/>
      <c r="K49" s="254"/>
      <c r="L49" s="254"/>
      <c r="M49" s="243"/>
      <c r="N49" s="243"/>
      <c r="O49" s="244"/>
      <c r="P49" s="103"/>
    </row>
    <row r="50" spans="1:16" ht="11.25" customHeight="1">
      <c r="A50" s="253"/>
      <c r="B50" s="252"/>
      <c r="C50" s="137">
        <v>4270</v>
      </c>
      <c r="D50" s="466" t="s">
        <v>175</v>
      </c>
      <c r="E50" s="467"/>
      <c r="F50" s="467"/>
      <c r="G50" s="467"/>
      <c r="H50" s="468"/>
      <c r="I50" s="254">
        <v>1000</v>
      </c>
      <c r="J50" s="254"/>
      <c r="K50" s="254"/>
      <c r="L50" s="254"/>
      <c r="M50" s="243"/>
      <c r="N50" s="243"/>
      <c r="O50" s="244"/>
      <c r="P50" s="103"/>
    </row>
    <row r="51" spans="1:16" ht="11.25" customHeight="1">
      <c r="A51" s="253"/>
      <c r="B51" s="252"/>
      <c r="C51" s="137">
        <v>4280</v>
      </c>
      <c r="D51" s="406"/>
      <c r="E51" s="472" t="s">
        <v>304</v>
      </c>
      <c r="F51" s="472"/>
      <c r="G51" s="472"/>
      <c r="H51" s="473"/>
      <c r="I51" s="254">
        <v>800</v>
      </c>
      <c r="J51" s="254"/>
      <c r="K51" s="254"/>
      <c r="L51" s="254"/>
      <c r="M51" s="243"/>
      <c r="N51" s="243"/>
      <c r="O51" s="244"/>
      <c r="P51" s="103"/>
    </row>
    <row r="52" spans="1:16" ht="14.25" customHeight="1">
      <c r="A52" s="253"/>
      <c r="B52" s="252"/>
      <c r="C52" s="236">
        <v>4300</v>
      </c>
      <c r="D52" s="463" t="s">
        <v>134</v>
      </c>
      <c r="E52" s="464"/>
      <c r="F52" s="464"/>
      <c r="G52" s="464"/>
      <c r="H52" s="465"/>
      <c r="I52" s="258">
        <v>8000</v>
      </c>
      <c r="J52" s="258"/>
      <c r="K52" s="258"/>
      <c r="L52" s="258"/>
      <c r="M52" s="243"/>
      <c r="N52" s="243"/>
      <c r="O52" s="244"/>
      <c r="P52" s="103"/>
    </row>
    <row r="53" spans="1:16" ht="15" customHeight="1">
      <c r="A53" s="248"/>
      <c r="B53" s="249">
        <v>75095</v>
      </c>
      <c r="C53" s="248"/>
      <c r="D53" s="457" t="s">
        <v>235</v>
      </c>
      <c r="E53" s="458"/>
      <c r="F53" s="458"/>
      <c r="G53" s="458"/>
      <c r="H53" s="459"/>
      <c r="I53" s="247">
        <f>I54</f>
        <v>12537</v>
      </c>
      <c r="J53" s="247">
        <f>J54</f>
        <v>0</v>
      </c>
      <c r="K53" s="247">
        <f>K54</f>
        <v>0</v>
      </c>
      <c r="L53" s="247">
        <f>L54</f>
        <v>0</v>
      </c>
      <c r="M53" s="243"/>
      <c r="N53" s="243"/>
      <c r="O53" s="244"/>
      <c r="P53" s="103"/>
    </row>
    <row r="54" spans="1:16" ht="15" customHeight="1">
      <c r="A54" s="257"/>
      <c r="B54" s="255"/>
      <c r="C54" s="239">
        <v>4430</v>
      </c>
      <c r="D54" s="460" t="s">
        <v>237</v>
      </c>
      <c r="E54" s="484"/>
      <c r="F54" s="484"/>
      <c r="G54" s="484"/>
      <c r="H54" s="486"/>
      <c r="I54" s="260">
        <v>12537</v>
      </c>
      <c r="J54" s="260"/>
      <c r="K54" s="260"/>
      <c r="L54" s="240"/>
      <c r="M54" s="243"/>
      <c r="N54" s="243"/>
      <c r="O54" s="244"/>
      <c r="P54" s="103"/>
    </row>
    <row r="55" spans="1:16" ht="39" customHeight="1">
      <c r="A55" s="245">
        <v>751</v>
      </c>
      <c r="B55" s="246"/>
      <c r="C55" s="246"/>
      <c r="D55" s="504" t="s">
        <v>241</v>
      </c>
      <c r="E55" s="505"/>
      <c r="F55" s="505"/>
      <c r="G55" s="505"/>
      <c r="H55" s="506"/>
      <c r="I55" s="242">
        <f aca="true" t="shared" si="2" ref="I55:L56">I56</f>
        <v>11051</v>
      </c>
      <c r="J55" s="242">
        <f t="shared" si="2"/>
        <v>0</v>
      </c>
      <c r="K55" s="242">
        <f t="shared" si="2"/>
        <v>0</v>
      </c>
      <c r="L55" s="242">
        <f t="shared" si="2"/>
        <v>0</v>
      </c>
      <c r="M55" s="243"/>
      <c r="N55" s="243"/>
      <c r="O55" s="244"/>
      <c r="P55" s="103"/>
    </row>
    <row r="56" spans="1:16" ht="15" customHeight="1">
      <c r="A56" s="248"/>
      <c r="B56" s="249">
        <v>75108</v>
      </c>
      <c r="C56" s="248"/>
      <c r="D56" s="457" t="s">
        <v>242</v>
      </c>
      <c r="E56" s="458"/>
      <c r="F56" s="458"/>
      <c r="G56" s="458"/>
      <c r="H56" s="459"/>
      <c r="I56" s="247">
        <f t="shared" si="2"/>
        <v>11051</v>
      </c>
      <c r="J56" s="247">
        <f t="shared" si="2"/>
        <v>0</v>
      </c>
      <c r="K56" s="247">
        <f t="shared" si="2"/>
        <v>0</v>
      </c>
      <c r="L56" s="247">
        <f t="shared" si="2"/>
        <v>0</v>
      </c>
      <c r="M56" s="243"/>
      <c r="N56" s="243"/>
      <c r="O56" s="244"/>
      <c r="P56" s="103"/>
    </row>
    <row r="57" spans="1:16" ht="15" customHeight="1">
      <c r="A57" s="257"/>
      <c r="B57" s="255"/>
      <c r="C57" s="239">
        <v>4170</v>
      </c>
      <c r="D57" s="460" t="s">
        <v>154</v>
      </c>
      <c r="E57" s="484"/>
      <c r="F57" s="484"/>
      <c r="G57" s="484"/>
      <c r="H57" s="486"/>
      <c r="I57" s="260">
        <v>11051</v>
      </c>
      <c r="J57" s="260"/>
      <c r="K57" s="260"/>
      <c r="L57" s="240"/>
      <c r="M57" s="243"/>
      <c r="N57" s="243"/>
      <c r="O57" s="244"/>
      <c r="P57" s="103"/>
    </row>
    <row r="58" spans="1:16" ht="24" customHeight="1">
      <c r="A58" s="245">
        <v>754</v>
      </c>
      <c r="B58" s="246"/>
      <c r="C58" s="246"/>
      <c r="D58" s="504" t="s">
        <v>196</v>
      </c>
      <c r="E58" s="505"/>
      <c r="F58" s="505"/>
      <c r="G58" s="505"/>
      <c r="H58" s="506"/>
      <c r="I58" s="242">
        <f>I59</f>
        <v>0</v>
      </c>
      <c r="J58" s="242">
        <f>J59</f>
        <v>720000</v>
      </c>
      <c r="K58" s="242">
        <f>K59</f>
        <v>70491</v>
      </c>
      <c r="L58" s="242">
        <f>L59</f>
        <v>0</v>
      </c>
      <c r="M58" s="243"/>
      <c r="N58" s="243"/>
      <c r="O58" s="244"/>
      <c r="P58" s="103"/>
    </row>
    <row r="59" spans="1:16" ht="14.25" customHeight="1">
      <c r="A59" s="248"/>
      <c r="B59" s="249">
        <v>75412</v>
      </c>
      <c r="C59" s="248"/>
      <c r="D59" s="457" t="s">
        <v>197</v>
      </c>
      <c r="E59" s="458"/>
      <c r="F59" s="458"/>
      <c r="G59" s="458"/>
      <c r="H59" s="459"/>
      <c r="I59" s="247">
        <f>I61+I60+I62</f>
        <v>0</v>
      </c>
      <c r="J59" s="247">
        <f>J61+J60+J62</f>
        <v>720000</v>
      </c>
      <c r="K59" s="247">
        <f>K61+K60+K62</f>
        <v>70491</v>
      </c>
      <c r="L59" s="247">
        <f>L61+L60+L62</f>
        <v>0</v>
      </c>
      <c r="M59" s="243"/>
      <c r="N59" s="243"/>
      <c r="O59" s="244"/>
      <c r="P59" s="103"/>
    </row>
    <row r="60" spans="1:16" ht="13.5" customHeight="1">
      <c r="A60" s="253"/>
      <c r="B60" s="252"/>
      <c r="C60" s="301">
        <v>3030</v>
      </c>
      <c r="D60" s="477" t="s">
        <v>270</v>
      </c>
      <c r="E60" s="478"/>
      <c r="F60" s="478"/>
      <c r="G60" s="478"/>
      <c r="H60" s="479"/>
      <c r="I60" s="256"/>
      <c r="J60" s="256"/>
      <c r="K60" s="256">
        <v>28491</v>
      </c>
      <c r="L60" s="256"/>
      <c r="M60" s="243"/>
      <c r="N60" s="243"/>
      <c r="O60" s="244"/>
      <c r="P60" s="103"/>
    </row>
    <row r="61" spans="1:16" ht="12" customHeight="1">
      <c r="A61" s="253"/>
      <c r="B61" s="252"/>
      <c r="C61" s="224">
        <v>4210</v>
      </c>
      <c r="D61" s="516" t="s">
        <v>234</v>
      </c>
      <c r="E61" s="517"/>
      <c r="F61" s="517"/>
      <c r="G61" s="517"/>
      <c r="H61" s="518"/>
      <c r="I61" s="223"/>
      <c r="J61" s="223"/>
      <c r="K61" s="223">
        <v>42000</v>
      </c>
      <c r="L61" s="300"/>
      <c r="M61" s="243"/>
      <c r="N61" s="243"/>
      <c r="O61" s="244"/>
      <c r="P61" s="103"/>
    </row>
    <row r="62" spans="1:16" ht="28.5" customHeight="1">
      <c r="A62" s="339"/>
      <c r="B62" s="340"/>
      <c r="C62" s="236">
        <v>6060</v>
      </c>
      <c r="D62" s="474" t="s">
        <v>192</v>
      </c>
      <c r="E62" s="475"/>
      <c r="F62" s="475"/>
      <c r="G62" s="475"/>
      <c r="H62" s="476"/>
      <c r="I62" s="342"/>
      <c r="J62" s="342">
        <v>720000</v>
      </c>
      <c r="K62" s="342"/>
      <c r="L62" s="353"/>
      <c r="M62" s="243"/>
      <c r="N62" s="243"/>
      <c r="O62" s="244"/>
      <c r="P62" s="103"/>
    </row>
    <row r="63" spans="1:16" ht="12.75" customHeight="1">
      <c r="A63" s="446" t="s">
        <v>48</v>
      </c>
      <c r="B63" s="447"/>
      <c r="C63" s="448"/>
      <c r="D63" s="449" t="s">
        <v>59</v>
      </c>
      <c r="E63" s="449"/>
      <c r="F63" s="449"/>
      <c r="G63" s="449"/>
      <c r="H63" s="450"/>
      <c r="I63" s="453" t="s">
        <v>60</v>
      </c>
      <c r="J63" s="453"/>
      <c r="K63" s="453" t="s">
        <v>61</v>
      </c>
      <c r="L63" s="453"/>
      <c r="M63" s="243"/>
      <c r="N63" s="243"/>
      <c r="O63" s="244"/>
      <c r="P63" s="103"/>
    </row>
    <row r="64" spans="1:16" ht="15" customHeight="1">
      <c r="A64" s="398" t="s">
        <v>23</v>
      </c>
      <c r="B64" s="398" t="s">
        <v>49</v>
      </c>
      <c r="C64" s="398" t="s">
        <v>50</v>
      </c>
      <c r="D64" s="451"/>
      <c r="E64" s="451"/>
      <c r="F64" s="451"/>
      <c r="G64" s="451"/>
      <c r="H64" s="452"/>
      <c r="I64" s="75" t="s">
        <v>51</v>
      </c>
      <c r="J64" s="75" t="s">
        <v>52</v>
      </c>
      <c r="K64" s="75" t="s">
        <v>51</v>
      </c>
      <c r="L64" s="75" t="s">
        <v>52</v>
      </c>
      <c r="M64" s="243"/>
      <c r="N64" s="243"/>
      <c r="O64" s="244"/>
      <c r="P64" s="103"/>
    </row>
    <row r="65" spans="1:16" ht="18.75" customHeight="1">
      <c r="A65" s="245">
        <v>757</v>
      </c>
      <c r="B65" s="246"/>
      <c r="C65" s="246"/>
      <c r="D65" s="504" t="s">
        <v>285</v>
      </c>
      <c r="E65" s="505"/>
      <c r="F65" s="505"/>
      <c r="G65" s="505"/>
      <c r="H65" s="506"/>
      <c r="I65" s="242"/>
      <c r="J65" s="242"/>
      <c r="K65" s="242">
        <f>K66</f>
        <v>141000</v>
      </c>
      <c r="L65" s="242"/>
      <c r="M65" s="243"/>
      <c r="N65" s="243"/>
      <c r="O65" s="244"/>
      <c r="P65" s="103"/>
    </row>
    <row r="66" spans="1:16" ht="52.5" customHeight="1">
      <c r="A66" s="248"/>
      <c r="B66" s="249">
        <v>75702</v>
      </c>
      <c r="C66" s="248"/>
      <c r="D66" s="322" t="s">
        <v>286</v>
      </c>
      <c r="E66" s="616" t="s">
        <v>287</v>
      </c>
      <c r="F66" s="616"/>
      <c r="G66" s="616"/>
      <c r="H66" s="617"/>
      <c r="I66" s="247"/>
      <c r="J66" s="247"/>
      <c r="K66" s="247">
        <f>K67</f>
        <v>141000</v>
      </c>
      <c r="L66" s="247"/>
      <c r="M66" s="243"/>
      <c r="N66" s="243"/>
      <c r="O66" s="244"/>
      <c r="P66" s="103"/>
    </row>
    <row r="67" spans="1:16" ht="26.25" customHeight="1">
      <c r="A67" s="388"/>
      <c r="B67" s="389"/>
      <c r="C67" s="341">
        <v>8090</v>
      </c>
      <c r="D67" s="507" t="s">
        <v>282</v>
      </c>
      <c r="E67" s="508"/>
      <c r="F67" s="508"/>
      <c r="G67" s="508"/>
      <c r="H67" s="509"/>
      <c r="I67" s="342"/>
      <c r="J67" s="342"/>
      <c r="K67" s="342">
        <v>141000</v>
      </c>
      <c r="L67" s="342"/>
      <c r="M67" s="243"/>
      <c r="N67" s="243"/>
      <c r="O67" s="244"/>
      <c r="P67" s="103"/>
    </row>
    <row r="68" spans="1:18" ht="13.5" customHeight="1">
      <c r="A68" s="245">
        <v>801</v>
      </c>
      <c r="B68" s="246"/>
      <c r="C68" s="246"/>
      <c r="D68" s="504" t="s">
        <v>180</v>
      </c>
      <c r="E68" s="505"/>
      <c r="F68" s="505"/>
      <c r="G68" s="505"/>
      <c r="H68" s="506"/>
      <c r="I68" s="242">
        <f>I69+I93+I101+I113+I116+I122+I126+I136+I88+I142</f>
        <v>1281230</v>
      </c>
      <c r="J68" s="242">
        <f>J69+J93+J101+J113+J116+J122+J126+J136+J88+J142</f>
        <v>1029216</v>
      </c>
      <c r="K68" s="242">
        <f>K69+K93+K101+K113+K116+K122+K126+K136+K88+K142</f>
        <v>2532054</v>
      </c>
      <c r="L68" s="242">
        <f>L69+L93+L101+L113+L116+L122+L126+L136+L88+L142</f>
        <v>1000000</v>
      </c>
      <c r="M68" s="243"/>
      <c r="N68" s="243"/>
      <c r="O68" s="244"/>
      <c r="P68" s="103"/>
      <c r="Q68" s="1"/>
      <c r="R68" s="1"/>
    </row>
    <row r="69" spans="1:16" ht="12.75" customHeight="1">
      <c r="A69" s="248"/>
      <c r="B69" s="249">
        <v>80101</v>
      </c>
      <c r="C69" s="248"/>
      <c r="D69" s="457" t="s">
        <v>170</v>
      </c>
      <c r="E69" s="458"/>
      <c r="F69" s="458"/>
      <c r="G69" s="458"/>
      <c r="H69" s="459"/>
      <c r="I69" s="247">
        <f>SUM(I70:I84)</f>
        <v>397000</v>
      </c>
      <c r="J69" s="247">
        <f>SUM(J70:J84)</f>
        <v>1005616</v>
      </c>
      <c r="K69" s="247">
        <f>SUM(K70:K84)</f>
        <v>2134024</v>
      </c>
      <c r="L69" s="247">
        <f>SUM(L70:L84)</f>
        <v>1000000</v>
      </c>
      <c r="M69" s="243"/>
      <c r="N69" s="191"/>
      <c r="O69" s="192"/>
      <c r="P69" s="103"/>
    </row>
    <row r="70" spans="1:16" ht="26.25" customHeight="1">
      <c r="A70" s="257"/>
      <c r="B70" s="255"/>
      <c r="C70" s="239">
        <v>2540</v>
      </c>
      <c r="D70" s="469" t="s">
        <v>176</v>
      </c>
      <c r="E70" s="470"/>
      <c r="F70" s="470"/>
      <c r="G70" s="470"/>
      <c r="H70" s="471"/>
      <c r="I70" s="260"/>
      <c r="J70" s="260"/>
      <c r="K70" s="260">
        <v>20000</v>
      </c>
      <c r="L70" s="260"/>
      <c r="M70" s="243"/>
      <c r="N70" s="191"/>
      <c r="O70" s="192"/>
      <c r="P70" s="103"/>
    </row>
    <row r="71" spans="1:16" ht="49.5" customHeight="1">
      <c r="A71" s="253"/>
      <c r="B71" s="252"/>
      <c r="C71" s="137">
        <v>2590</v>
      </c>
      <c r="D71" s="480" t="s">
        <v>177</v>
      </c>
      <c r="E71" s="467"/>
      <c r="F71" s="467"/>
      <c r="G71" s="467"/>
      <c r="H71" s="468"/>
      <c r="I71" s="256">
        <v>26000</v>
      </c>
      <c r="J71" s="256"/>
      <c r="K71" s="256"/>
      <c r="L71" s="256"/>
      <c r="M71" s="191"/>
      <c r="N71" s="191"/>
      <c r="O71" s="192"/>
      <c r="P71" s="103"/>
    </row>
    <row r="72" spans="1:16" ht="14.25" customHeight="1">
      <c r="A72" s="253"/>
      <c r="B72" s="252"/>
      <c r="C72" s="301">
        <v>3020</v>
      </c>
      <c r="D72" s="477" t="s">
        <v>274</v>
      </c>
      <c r="E72" s="478"/>
      <c r="F72" s="478"/>
      <c r="G72" s="478"/>
      <c r="H72" s="479"/>
      <c r="I72" s="256">
        <v>10000</v>
      </c>
      <c r="J72" s="256"/>
      <c r="K72" s="256"/>
      <c r="L72" s="256"/>
      <c r="M72" s="191"/>
      <c r="N72" s="191"/>
      <c r="O72" s="192"/>
      <c r="P72" s="103"/>
    </row>
    <row r="73" spans="1:16" ht="15" customHeight="1">
      <c r="A73" s="253"/>
      <c r="B73" s="252"/>
      <c r="C73" s="301">
        <v>4010</v>
      </c>
      <c r="D73" s="480" t="s">
        <v>275</v>
      </c>
      <c r="E73" s="467"/>
      <c r="F73" s="467"/>
      <c r="G73" s="467"/>
      <c r="H73" s="468"/>
      <c r="I73" s="256"/>
      <c r="J73" s="256"/>
      <c r="K73" s="256">
        <v>1890000</v>
      </c>
      <c r="L73" s="256"/>
      <c r="M73" s="243"/>
      <c r="N73" s="243"/>
      <c r="O73" s="244"/>
      <c r="P73" s="103"/>
    </row>
    <row r="74" spans="1:16" ht="15" customHeight="1">
      <c r="A74" s="253"/>
      <c r="B74" s="252"/>
      <c r="C74" s="316">
        <v>4110</v>
      </c>
      <c r="D74" s="480" t="s">
        <v>183</v>
      </c>
      <c r="E74" s="467"/>
      <c r="F74" s="467"/>
      <c r="G74" s="467"/>
      <c r="H74" s="468"/>
      <c r="I74" s="254"/>
      <c r="J74" s="254"/>
      <c r="K74" s="254">
        <v>224024</v>
      </c>
      <c r="L74" s="260"/>
      <c r="M74" s="243"/>
      <c r="N74" s="243"/>
      <c r="O74" s="244"/>
      <c r="P74" s="103"/>
    </row>
    <row r="75" spans="1:16" ht="27" customHeight="1">
      <c r="A75" s="253"/>
      <c r="B75" s="252"/>
      <c r="C75" s="239">
        <v>4140</v>
      </c>
      <c r="D75" s="460" t="s">
        <v>174</v>
      </c>
      <c r="E75" s="484"/>
      <c r="F75" s="484"/>
      <c r="G75" s="484"/>
      <c r="H75" s="486"/>
      <c r="I75" s="259">
        <v>2000</v>
      </c>
      <c r="J75" s="259"/>
      <c r="K75" s="259"/>
      <c r="L75" s="260"/>
      <c r="M75" s="243"/>
      <c r="N75" s="243"/>
      <c r="O75" s="244"/>
      <c r="P75" s="103"/>
    </row>
    <row r="76" spans="1:16" ht="15" customHeight="1">
      <c r="A76" s="253"/>
      <c r="B76" s="252"/>
      <c r="C76" s="239">
        <v>4170</v>
      </c>
      <c r="D76" s="460" t="s">
        <v>154</v>
      </c>
      <c r="E76" s="484"/>
      <c r="F76" s="484"/>
      <c r="G76" s="484"/>
      <c r="H76" s="486"/>
      <c r="I76" s="259">
        <v>30000</v>
      </c>
      <c r="J76" s="259"/>
      <c r="K76" s="259"/>
      <c r="L76" s="260"/>
      <c r="M76" s="243"/>
      <c r="N76" s="243"/>
      <c r="O76" s="244"/>
      <c r="P76" s="103"/>
    </row>
    <row r="77" spans="1:25" ht="14.25" customHeight="1">
      <c r="A77" s="253"/>
      <c r="B77" s="252"/>
      <c r="C77" s="239">
        <v>4260</v>
      </c>
      <c r="D77" s="485" t="s">
        <v>167</v>
      </c>
      <c r="E77" s="470"/>
      <c r="F77" s="470"/>
      <c r="G77" s="470"/>
      <c r="H77" s="471"/>
      <c r="I77" s="260">
        <v>260000</v>
      </c>
      <c r="J77" s="260"/>
      <c r="K77" s="260"/>
      <c r="L77" s="260"/>
      <c r="M77" s="243"/>
      <c r="N77" s="357"/>
      <c r="O77" s="358"/>
      <c r="P77" s="357"/>
      <c r="Q77" s="495"/>
      <c r="R77" s="496"/>
      <c r="S77" s="496"/>
      <c r="T77" s="496"/>
      <c r="U77" s="496"/>
      <c r="V77" s="359"/>
      <c r="W77" s="360"/>
      <c r="X77" s="359"/>
      <c r="Y77" s="359"/>
    </row>
    <row r="78" spans="1:25" ht="14.25" customHeight="1">
      <c r="A78" s="253"/>
      <c r="B78" s="252"/>
      <c r="C78" s="137">
        <v>4280</v>
      </c>
      <c r="D78" s="404"/>
      <c r="E78" s="472" t="s">
        <v>304</v>
      </c>
      <c r="F78" s="472"/>
      <c r="G78" s="472"/>
      <c r="H78" s="473"/>
      <c r="I78" s="260">
        <v>6000</v>
      </c>
      <c r="J78" s="260"/>
      <c r="K78" s="260"/>
      <c r="L78" s="260"/>
      <c r="M78" s="243"/>
      <c r="N78" s="357"/>
      <c r="O78" s="358"/>
      <c r="P78" s="357"/>
      <c r="Q78" s="401"/>
      <c r="R78" s="402"/>
      <c r="S78" s="402"/>
      <c r="T78" s="402"/>
      <c r="U78" s="402"/>
      <c r="V78" s="359"/>
      <c r="W78" s="360"/>
      <c r="X78" s="359"/>
      <c r="Y78" s="359"/>
    </row>
    <row r="79" spans="1:25" ht="14.25" customHeight="1">
      <c r="A79" s="253"/>
      <c r="B79" s="252"/>
      <c r="C79" s="239">
        <v>4300</v>
      </c>
      <c r="D79" s="485" t="s">
        <v>134</v>
      </c>
      <c r="E79" s="470"/>
      <c r="F79" s="470"/>
      <c r="G79" s="470"/>
      <c r="H79" s="471"/>
      <c r="I79" s="260">
        <v>30000</v>
      </c>
      <c r="J79" s="260"/>
      <c r="K79" s="260"/>
      <c r="L79" s="260"/>
      <c r="M79" s="243"/>
      <c r="N79" s="357"/>
      <c r="O79" s="358"/>
      <c r="P79" s="357"/>
      <c r="Q79" s="401"/>
      <c r="R79" s="402"/>
      <c r="S79" s="402"/>
      <c r="T79" s="402"/>
      <c r="U79" s="402"/>
      <c r="V79" s="359"/>
      <c r="W79" s="360"/>
      <c r="X79" s="359"/>
      <c r="Y79" s="359"/>
    </row>
    <row r="80" spans="1:25" ht="25.5" customHeight="1">
      <c r="A80" s="253"/>
      <c r="B80" s="252"/>
      <c r="C80" s="137">
        <v>4360</v>
      </c>
      <c r="D80" s="480" t="s">
        <v>277</v>
      </c>
      <c r="E80" s="467"/>
      <c r="F80" s="467"/>
      <c r="G80" s="467"/>
      <c r="H80" s="468"/>
      <c r="I80" s="260">
        <v>10000</v>
      </c>
      <c r="J80" s="260"/>
      <c r="K80" s="260"/>
      <c r="L80" s="260"/>
      <c r="M80" s="243"/>
      <c r="N80" s="357"/>
      <c r="O80" s="358"/>
      <c r="P80" s="357"/>
      <c r="Q80" s="401"/>
      <c r="R80" s="402"/>
      <c r="S80" s="402"/>
      <c r="T80" s="402"/>
      <c r="U80" s="402"/>
      <c r="V80" s="359"/>
      <c r="W80" s="360"/>
      <c r="X80" s="359"/>
      <c r="Y80" s="359"/>
    </row>
    <row r="81" spans="1:25" ht="24.75" customHeight="1">
      <c r="A81" s="253"/>
      <c r="B81" s="252"/>
      <c r="C81" s="224">
        <v>4390</v>
      </c>
      <c r="D81" s="404"/>
      <c r="E81" s="632" t="s">
        <v>314</v>
      </c>
      <c r="F81" s="514"/>
      <c r="G81" s="514"/>
      <c r="H81" s="515"/>
      <c r="I81" s="260">
        <v>3000</v>
      </c>
      <c r="J81" s="260"/>
      <c r="K81" s="260"/>
      <c r="L81" s="260"/>
      <c r="M81" s="243"/>
      <c r="N81" s="357"/>
      <c r="O81" s="358"/>
      <c r="P81" s="357"/>
      <c r="Q81" s="401"/>
      <c r="R81" s="402"/>
      <c r="S81" s="402"/>
      <c r="T81" s="402"/>
      <c r="U81" s="402"/>
      <c r="V81" s="359"/>
      <c r="W81" s="360"/>
      <c r="X81" s="359"/>
      <c r="Y81" s="359"/>
    </row>
    <row r="82" spans="1:25" ht="12.75" customHeight="1">
      <c r="A82" s="253"/>
      <c r="B82" s="252"/>
      <c r="C82" s="239">
        <v>4520</v>
      </c>
      <c r="D82" s="498" t="s">
        <v>276</v>
      </c>
      <c r="E82" s="472"/>
      <c r="F82" s="472"/>
      <c r="G82" s="472"/>
      <c r="H82" s="473"/>
      <c r="I82" s="260">
        <v>20000</v>
      </c>
      <c r="J82" s="260"/>
      <c r="K82" s="260"/>
      <c r="L82" s="260"/>
      <c r="M82" s="243"/>
      <c r="N82" s="357"/>
      <c r="O82" s="358"/>
      <c r="P82" s="361"/>
      <c r="Q82" s="497"/>
      <c r="R82" s="497"/>
      <c r="S82" s="497"/>
      <c r="T82" s="497"/>
      <c r="U82" s="497"/>
      <c r="V82" s="362"/>
      <c r="W82" s="362"/>
      <c r="X82" s="362"/>
      <c r="Y82" s="362"/>
    </row>
    <row r="83" spans="1:25" ht="27.75" customHeight="1">
      <c r="A83" s="253"/>
      <c r="B83" s="252"/>
      <c r="C83" s="239">
        <v>6060</v>
      </c>
      <c r="D83" s="481" t="s">
        <v>192</v>
      </c>
      <c r="E83" s="482"/>
      <c r="F83" s="482"/>
      <c r="G83" s="482"/>
      <c r="H83" s="483"/>
      <c r="I83" s="299"/>
      <c r="J83" s="259">
        <v>1005616</v>
      </c>
      <c r="K83" s="259"/>
      <c r="L83" s="259"/>
      <c r="M83" s="243"/>
      <c r="N83" s="363"/>
      <c r="O83" s="364"/>
      <c r="P83" s="365"/>
      <c r="Q83" s="365"/>
      <c r="R83" s="365"/>
      <c r="S83" s="365"/>
      <c r="T83" s="365"/>
      <c r="U83" s="365"/>
      <c r="V83" s="365"/>
      <c r="W83" s="365"/>
      <c r="X83" s="365"/>
      <c r="Y83" s="365"/>
    </row>
    <row r="84" spans="1:16" ht="26.25" customHeight="1">
      <c r="A84" s="329"/>
      <c r="B84" s="327"/>
      <c r="C84" s="236">
        <v>6060</v>
      </c>
      <c r="D84" s="474" t="s">
        <v>192</v>
      </c>
      <c r="E84" s="475"/>
      <c r="F84" s="475"/>
      <c r="G84" s="475"/>
      <c r="H84" s="476"/>
      <c r="I84" s="237"/>
      <c r="J84" s="258"/>
      <c r="K84" s="258"/>
      <c r="L84" s="258">
        <v>1000000</v>
      </c>
      <c r="M84" s="191"/>
      <c r="N84" s="191"/>
      <c r="O84" s="192"/>
      <c r="P84" s="103"/>
    </row>
    <row r="85" spans="1:16" ht="26.25" customHeight="1">
      <c r="A85" s="427"/>
      <c r="B85" s="427"/>
      <c r="C85" s="430"/>
      <c r="D85" s="431"/>
      <c r="E85" s="431"/>
      <c r="F85" s="431"/>
      <c r="G85" s="431"/>
      <c r="H85" s="431"/>
      <c r="I85" s="432"/>
      <c r="J85" s="433"/>
      <c r="K85" s="433"/>
      <c r="L85" s="433"/>
      <c r="M85" s="243"/>
      <c r="N85" s="243"/>
      <c r="O85" s="244"/>
      <c r="P85" s="103"/>
    </row>
    <row r="86" spans="1:16" ht="13.5" customHeight="1">
      <c r="A86" s="446" t="s">
        <v>48</v>
      </c>
      <c r="B86" s="447"/>
      <c r="C86" s="448"/>
      <c r="D86" s="449" t="s">
        <v>59</v>
      </c>
      <c r="E86" s="449"/>
      <c r="F86" s="449"/>
      <c r="G86" s="449"/>
      <c r="H86" s="450"/>
      <c r="I86" s="453" t="s">
        <v>60</v>
      </c>
      <c r="J86" s="453"/>
      <c r="K86" s="453" t="s">
        <v>61</v>
      </c>
      <c r="L86" s="453"/>
      <c r="M86" s="243"/>
      <c r="N86" s="243"/>
      <c r="O86" s="244"/>
      <c r="P86" s="103"/>
    </row>
    <row r="87" spans="1:16" ht="16.5" customHeight="1">
      <c r="A87" s="423" t="s">
        <v>23</v>
      </c>
      <c r="B87" s="423" t="s">
        <v>49</v>
      </c>
      <c r="C87" s="423" t="s">
        <v>50</v>
      </c>
      <c r="D87" s="451"/>
      <c r="E87" s="451"/>
      <c r="F87" s="451"/>
      <c r="G87" s="451"/>
      <c r="H87" s="452"/>
      <c r="I87" s="75" t="s">
        <v>51</v>
      </c>
      <c r="J87" s="75" t="s">
        <v>52</v>
      </c>
      <c r="K87" s="75" t="s">
        <v>51</v>
      </c>
      <c r="L87" s="75" t="s">
        <v>52</v>
      </c>
      <c r="M87" s="243"/>
      <c r="N87" s="243"/>
      <c r="O87" s="244"/>
      <c r="P87" s="103"/>
    </row>
    <row r="88" spans="1:16" ht="38.25" customHeight="1">
      <c r="A88" s="248"/>
      <c r="B88" s="249">
        <v>80101</v>
      </c>
      <c r="C88" s="248"/>
      <c r="D88" s="457" t="s">
        <v>315</v>
      </c>
      <c r="E88" s="458"/>
      <c r="F88" s="458"/>
      <c r="G88" s="458"/>
      <c r="H88" s="459"/>
      <c r="I88" s="247">
        <f>SUM(I89:I92)</f>
        <v>530</v>
      </c>
      <c r="J88" s="247">
        <f>SUM(J89:J92)</f>
        <v>0</v>
      </c>
      <c r="K88" s="247">
        <f>SUM(K89:K92)</f>
        <v>530</v>
      </c>
      <c r="L88" s="247">
        <f>SUM(L89:L92)</f>
        <v>0</v>
      </c>
      <c r="M88" s="243"/>
      <c r="N88" s="243"/>
      <c r="O88" s="244"/>
      <c r="P88" s="103"/>
    </row>
    <row r="89" spans="1:16" ht="16.5" customHeight="1">
      <c r="A89" s="328"/>
      <c r="B89" s="326"/>
      <c r="C89" s="316">
        <v>4111</v>
      </c>
      <c r="D89" s="480" t="s">
        <v>183</v>
      </c>
      <c r="E89" s="467"/>
      <c r="F89" s="467"/>
      <c r="G89" s="467"/>
      <c r="H89" s="468"/>
      <c r="I89" s="256">
        <v>284</v>
      </c>
      <c r="J89" s="256"/>
      <c r="K89" s="256"/>
      <c r="L89" s="256"/>
      <c r="M89" s="243"/>
      <c r="N89" s="243"/>
      <c r="O89" s="244"/>
      <c r="P89" s="103"/>
    </row>
    <row r="90" spans="1:16" ht="17.25" customHeight="1">
      <c r="A90" s="328"/>
      <c r="B90" s="326"/>
      <c r="C90" s="316">
        <v>4121</v>
      </c>
      <c r="D90" s="410"/>
      <c r="E90" s="621" t="s">
        <v>272</v>
      </c>
      <c r="F90" s="621"/>
      <c r="G90" s="621"/>
      <c r="H90" s="622"/>
      <c r="I90" s="300">
        <v>246</v>
      </c>
      <c r="J90" s="300"/>
      <c r="K90" s="300"/>
      <c r="L90" s="300"/>
      <c r="M90" s="243"/>
      <c r="N90" s="243"/>
      <c r="O90" s="244"/>
      <c r="P90" s="103"/>
    </row>
    <row r="91" spans="1:16" ht="16.5" customHeight="1">
      <c r="A91" s="328"/>
      <c r="B91" s="326"/>
      <c r="C91" s="137">
        <v>4171</v>
      </c>
      <c r="D91" s="460" t="s">
        <v>154</v>
      </c>
      <c r="E91" s="484"/>
      <c r="F91" s="484"/>
      <c r="G91" s="484"/>
      <c r="H91" s="486"/>
      <c r="I91" s="300"/>
      <c r="J91" s="300"/>
      <c r="K91" s="300">
        <v>520</v>
      </c>
      <c r="L91" s="300"/>
      <c r="M91" s="243"/>
      <c r="N91" s="243"/>
      <c r="O91" s="244"/>
      <c r="P91" s="103"/>
    </row>
    <row r="92" spans="1:16" ht="27" customHeight="1">
      <c r="A92" s="328"/>
      <c r="B92" s="326"/>
      <c r="C92" s="236">
        <v>4701</v>
      </c>
      <c r="D92" s="463" t="s">
        <v>308</v>
      </c>
      <c r="E92" s="464"/>
      <c r="F92" s="464"/>
      <c r="G92" s="464"/>
      <c r="H92" s="465"/>
      <c r="I92" s="414"/>
      <c r="J92" s="405"/>
      <c r="K92" s="405">
        <v>10</v>
      </c>
      <c r="L92" s="405"/>
      <c r="M92" s="243"/>
      <c r="N92" s="243"/>
      <c r="O92" s="244"/>
      <c r="P92" s="103"/>
    </row>
    <row r="93" spans="1:16" ht="28.5" customHeight="1">
      <c r="A93" s="248"/>
      <c r="B93" s="249">
        <v>80103</v>
      </c>
      <c r="C93" s="248"/>
      <c r="D93" s="457" t="s">
        <v>251</v>
      </c>
      <c r="E93" s="458"/>
      <c r="F93" s="458"/>
      <c r="G93" s="458"/>
      <c r="H93" s="459"/>
      <c r="I93" s="247">
        <f>SUM(I94:I100)</f>
        <v>8100</v>
      </c>
      <c r="J93" s="247">
        <f>SUM(J94:J100)</f>
        <v>0</v>
      </c>
      <c r="K93" s="247">
        <f>SUM(K94:K100)</f>
        <v>162000</v>
      </c>
      <c r="L93" s="247">
        <f>SUM(L94:L100)</f>
        <v>0</v>
      </c>
      <c r="M93" s="243"/>
      <c r="N93" s="243"/>
      <c r="O93" s="244"/>
      <c r="P93" s="103"/>
    </row>
    <row r="94" spans="1:16" ht="27" customHeight="1">
      <c r="A94" s="253"/>
      <c r="B94" s="252"/>
      <c r="C94" s="137">
        <v>2540</v>
      </c>
      <c r="D94" s="480" t="s">
        <v>176</v>
      </c>
      <c r="E94" s="467"/>
      <c r="F94" s="467"/>
      <c r="G94" s="467"/>
      <c r="H94" s="468"/>
      <c r="I94" s="223"/>
      <c r="J94" s="223"/>
      <c r="K94" s="223">
        <v>62000</v>
      </c>
      <c r="L94" s="223"/>
      <c r="M94" s="243"/>
      <c r="N94" s="243"/>
      <c r="O94" s="244"/>
      <c r="P94" s="103"/>
    </row>
    <row r="95" spans="1:16" ht="13.5" customHeight="1">
      <c r="A95" s="253"/>
      <c r="B95" s="252"/>
      <c r="C95" s="316">
        <v>4010</v>
      </c>
      <c r="D95" s="480" t="s">
        <v>275</v>
      </c>
      <c r="E95" s="467"/>
      <c r="F95" s="467"/>
      <c r="G95" s="467"/>
      <c r="H95" s="468"/>
      <c r="I95" s="256"/>
      <c r="J95" s="256"/>
      <c r="K95" s="256">
        <v>50000</v>
      </c>
      <c r="L95" s="256"/>
      <c r="M95" s="243"/>
      <c r="N95" s="243"/>
      <c r="O95" s="244"/>
      <c r="P95" s="103"/>
    </row>
    <row r="96" spans="1:16" ht="15" customHeight="1">
      <c r="A96" s="253"/>
      <c r="B96" s="252"/>
      <c r="C96" s="316">
        <v>4110</v>
      </c>
      <c r="D96" s="480" t="s">
        <v>183</v>
      </c>
      <c r="E96" s="467"/>
      <c r="F96" s="467"/>
      <c r="G96" s="467"/>
      <c r="H96" s="468"/>
      <c r="I96" s="256"/>
      <c r="J96" s="256"/>
      <c r="K96" s="256">
        <v>50000</v>
      </c>
      <c r="L96" s="256"/>
      <c r="M96" s="243"/>
      <c r="N96" s="243"/>
      <c r="O96" s="244"/>
      <c r="P96" s="103"/>
    </row>
    <row r="97" spans="1:16" ht="15" customHeight="1">
      <c r="A97" s="253"/>
      <c r="B97" s="252"/>
      <c r="C97" s="316">
        <v>4120</v>
      </c>
      <c r="D97" s="410"/>
      <c r="E97" s="621" t="s">
        <v>272</v>
      </c>
      <c r="F97" s="621"/>
      <c r="G97" s="621"/>
      <c r="H97" s="622"/>
      <c r="I97" s="300">
        <v>2000</v>
      </c>
      <c r="J97" s="300"/>
      <c r="K97" s="300"/>
      <c r="L97" s="300"/>
      <c r="M97" s="243"/>
      <c r="N97" s="243"/>
      <c r="O97" s="244"/>
      <c r="P97" s="103"/>
    </row>
    <row r="98" spans="1:16" ht="15" customHeight="1">
      <c r="A98" s="253"/>
      <c r="B98" s="252"/>
      <c r="C98" s="137">
        <v>4170</v>
      </c>
      <c r="D98" s="460" t="s">
        <v>154</v>
      </c>
      <c r="E98" s="484"/>
      <c r="F98" s="484"/>
      <c r="G98" s="484"/>
      <c r="H98" s="486"/>
      <c r="I98" s="300">
        <v>2000</v>
      </c>
      <c r="J98" s="300"/>
      <c r="K98" s="300"/>
      <c r="L98" s="300"/>
      <c r="M98" s="243"/>
      <c r="N98" s="243"/>
      <c r="O98" s="244"/>
      <c r="P98" s="103"/>
    </row>
    <row r="99" spans="1:16" ht="15" customHeight="1">
      <c r="A99" s="253"/>
      <c r="B99" s="252"/>
      <c r="C99" s="239">
        <v>4260</v>
      </c>
      <c r="D99" s="485" t="s">
        <v>167</v>
      </c>
      <c r="E99" s="470"/>
      <c r="F99" s="470"/>
      <c r="G99" s="470"/>
      <c r="H99" s="471"/>
      <c r="I99" s="300">
        <v>1100</v>
      </c>
      <c r="J99" s="300"/>
      <c r="K99" s="300"/>
      <c r="L99" s="300"/>
      <c r="M99" s="243"/>
      <c r="N99" s="243"/>
      <c r="O99" s="244"/>
      <c r="P99" s="103"/>
    </row>
    <row r="100" spans="1:16" ht="15" customHeight="1">
      <c r="A100" s="253"/>
      <c r="B100" s="252"/>
      <c r="C100" s="239">
        <v>4520</v>
      </c>
      <c r="D100" s="498" t="s">
        <v>276</v>
      </c>
      <c r="E100" s="472"/>
      <c r="F100" s="472"/>
      <c r="G100" s="472"/>
      <c r="H100" s="473"/>
      <c r="I100" s="300">
        <v>3000</v>
      </c>
      <c r="J100" s="300"/>
      <c r="K100" s="300"/>
      <c r="L100" s="300"/>
      <c r="M100" s="243"/>
      <c r="N100" s="243"/>
      <c r="O100" s="244"/>
      <c r="P100" s="103"/>
    </row>
    <row r="101" spans="1:16" ht="15" customHeight="1">
      <c r="A101" s="233"/>
      <c r="B101" s="234">
        <v>80104</v>
      </c>
      <c r="C101" s="233"/>
      <c r="D101" s="457" t="s">
        <v>171</v>
      </c>
      <c r="E101" s="458"/>
      <c r="F101" s="458"/>
      <c r="G101" s="458"/>
      <c r="H101" s="459"/>
      <c r="I101" s="232">
        <f>I102+I103+I105+I106+I107+I111+I112+I104</f>
        <v>204000</v>
      </c>
      <c r="J101" s="247">
        <f>J102+J103+J105+J106+J107+J111+J112+J104</f>
        <v>0</v>
      </c>
      <c r="K101" s="247">
        <f>K102+K103+K105+K106+K107+K111+K112+K104</f>
        <v>104000</v>
      </c>
      <c r="L101" s="247">
        <f>L102+L103+L105+L106+L107+L111+L112+L104</f>
        <v>0</v>
      </c>
      <c r="M101" s="225"/>
      <c r="N101" s="225"/>
      <c r="O101" s="226"/>
      <c r="P101" s="103"/>
    </row>
    <row r="102" spans="1:16" ht="27" customHeight="1">
      <c r="A102" s="251"/>
      <c r="B102" s="250"/>
      <c r="C102" s="137">
        <v>2540</v>
      </c>
      <c r="D102" s="480" t="s">
        <v>176</v>
      </c>
      <c r="E102" s="467"/>
      <c r="F102" s="467"/>
      <c r="G102" s="467"/>
      <c r="H102" s="468"/>
      <c r="I102" s="259">
        <v>147000</v>
      </c>
      <c r="J102" s="259"/>
      <c r="K102" s="259"/>
      <c r="L102" s="259"/>
      <c r="M102" s="225"/>
      <c r="N102" s="225"/>
      <c r="O102" s="226"/>
      <c r="P102" s="103"/>
    </row>
    <row r="103" spans="1:16" ht="51.75" customHeight="1">
      <c r="A103" s="251"/>
      <c r="B103" s="250"/>
      <c r="C103" s="137">
        <v>2590</v>
      </c>
      <c r="D103" s="480" t="s">
        <v>177</v>
      </c>
      <c r="E103" s="467"/>
      <c r="F103" s="467"/>
      <c r="G103" s="467"/>
      <c r="H103" s="468"/>
      <c r="I103" s="254">
        <v>40000</v>
      </c>
      <c r="J103" s="254"/>
      <c r="K103" s="254"/>
      <c r="L103" s="254"/>
      <c r="M103" s="243"/>
      <c r="N103" s="243"/>
      <c r="O103" s="244"/>
      <c r="P103" s="103"/>
    </row>
    <row r="104" spans="1:16" ht="15" customHeight="1">
      <c r="A104" s="328"/>
      <c r="B104" s="326"/>
      <c r="C104" s="316">
        <v>4010</v>
      </c>
      <c r="D104" s="480" t="s">
        <v>275</v>
      </c>
      <c r="E104" s="467"/>
      <c r="F104" s="467"/>
      <c r="G104" s="467"/>
      <c r="H104" s="468"/>
      <c r="I104" s="259"/>
      <c r="J104" s="259"/>
      <c r="K104" s="259">
        <v>100000</v>
      </c>
      <c r="L104" s="259"/>
      <c r="M104" s="243"/>
      <c r="N104" s="243"/>
      <c r="O104" s="244"/>
      <c r="P104" s="103"/>
    </row>
    <row r="105" spans="1:16" ht="13.5" customHeight="1">
      <c r="A105" s="328"/>
      <c r="B105" s="326"/>
      <c r="C105" s="316">
        <v>4120</v>
      </c>
      <c r="D105" s="410"/>
      <c r="E105" s="621" t="s">
        <v>272</v>
      </c>
      <c r="F105" s="621"/>
      <c r="G105" s="621"/>
      <c r="H105" s="622"/>
      <c r="I105" s="256">
        <v>2000</v>
      </c>
      <c r="J105" s="256"/>
      <c r="K105" s="256"/>
      <c r="L105" s="256"/>
      <c r="M105" s="243"/>
      <c r="N105" s="243"/>
      <c r="O105" s="244"/>
      <c r="P105" s="103"/>
    </row>
    <row r="106" spans="1:16" ht="13.5" customHeight="1">
      <c r="A106" s="328"/>
      <c r="B106" s="326"/>
      <c r="C106" s="316">
        <v>4170</v>
      </c>
      <c r="D106" s="460" t="s">
        <v>154</v>
      </c>
      <c r="E106" s="482"/>
      <c r="F106" s="482"/>
      <c r="G106" s="482"/>
      <c r="H106" s="483"/>
      <c r="I106" s="256">
        <v>5000</v>
      </c>
      <c r="J106" s="256"/>
      <c r="K106" s="256"/>
      <c r="L106" s="256"/>
      <c r="M106" s="243"/>
      <c r="N106" s="243"/>
      <c r="O106" s="244"/>
      <c r="P106" s="103"/>
    </row>
    <row r="107" spans="1:16" ht="13.5" customHeight="1">
      <c r="A107" s="329"/>
      <c r="B107" s="327"/>
      <c r="C107" s="341">
        <v>4260</v>
      </c>
      <c r="D107" s="426"/>
      <c r="E107" s="631" t="s">
        <v>167</v>
      </c>
      <c r="F107" s="464"/>
      <c r="G107" s="464"/>
      <c r="H107" s="465"/>
      <c r="I107" s="342"/>
      <c r="J107" s="342"/>
      <c r="K107" s="342">
        <v>4000</v>
      </c>
      <c r="L107" s="342"/>
      <c r="M107" s="243"/>
      <c r="N107" s="243"/>
      <c r="O107" s="244"/>
      <c r="P107" s="103"/>
    </row>
    <row r="108" spans="1:16" ht="13.5" customHeight="1">
      <c r="A108" s="383"/>
      <c r="B108" s="383"/>
      <c r="C108" s="429"/>
      <c r="D108" s="428"/>
      <c r="E108" s="428"/>
      <c r="F108" s="297"/>
      <c r="G108" s="297"/>
      <c r="H108" s="297"/>
      <c r="I108" s="335"/>
      <c r="J108" s="335"/>
      <c r="K108" s="335"/>
      <c r="L108" s="335"/>
      <c r="M108" s="243"/>
      <c r="N108" s="243"/>
      <c r="O108" s="244"/>
      <c r="P108" s="103"/>
    </row>
    <row r="109" spans="1:16" ht="13.5" customHeight="1">
      <c r="A109" s="446" t="s">
        <v>48</v>
      </c>
      <c r="B109" s="447"/>
      <c r="C109" s="448"/>
      <c r="D109" s="449" t="s">
        <v>59</v>
      </c>
      <c r="E109" s="449"/>
      <c r="F109" s="449"/>
      <c r="G109" s="449"/>
      <c r="H109" s="450"/>
      <c r="I109" s="453" t="s">
        <v>60</v>
      </c>
      <c r="J109" s="453"/>
      <c r="K109" s="453" t="s">
        <v>61</v>
      </c>
      <c r="L109" s="453"/>
      <c r="M109" s="243"/>
      <c r="N109" s="243"/>
      <c r="O109" s="244"/>
      <c r="P109" s="103"/>
    </row>
    <row r="110" spans="1:16" ht="13.5" customHeight="1">
      <c r="A110" s="423" t="s">
        <v>23</v>
      </c>
      <c r="B110" s="423" t="s">
        <v>49</v>
      </c>
      <c r="C110" s="423" t="s">
        <v>50</v>
      </c>
      <c r="D110" s="451"/>
      <c r="E110" s="451"/>
      <c r="F110" s="451"/>
      <c r="G110" s="451"/>
      <c r="H110" s="452"/>
      <c r="I110" s="75" t="s">
        <v>51</v>
      </c>
      <c r="J110" s="75" t="s">
        <v>52</v>
      </c>
      <c r="K110" s="75" t="s">
        <v>51</v>
      </c>
      <c r="L110" s="75" t="s">
        <v>52</v>
      </c>
      <c r="M110" s="243"/>
      <c r="N110" s="243"/>
      <c r="O110" s="244"/>
      <c r="P110" s="103"/>
    </row>
    <row r="111" spans="1:16" ht="14.25" customHeight="1">
      <c r="A111" s="251"/>
      <c r="B111" s="250"/>
      <c r="C111" s="316">
        <v>4270</v>
      </c>
      <c r="D111" s="618" t="s">
        <v>175</v>
      </c>
      <c r="E111" s="619"/>
      <c r="F111" s="619"/>
      <c r="G111" s="619"/>
      <c r="H111" s="620"/>
      <c r="I111" s="254">
        <v>6000</v>
      </c>
      <c r="J111" s="254"/>
      <c r="K111" s="254"/>
      <c r="L111" s="254"/>
      <c r="M111" s="243"/>
      <c r="N111" s="243"/>
      <c r="O111" s="244"/>
      <c r="P111" s="103"/>
    </row>
    <row r="112" spans="1:16" ht="26.25" customHeight="1">
      <c r="A112" s="329"/>
      <c r="B112" s="327"/>
      <c r="C112" s="236">
        <v>4360</v>
      </c>
      <c r="D112" s="615" t="s">
        <v>277</v>
      </c>
      <c r="E112" s="464"/>
      <c r="F112" s="464"/>
      <c r="G112" s="464"/>
      <c r="H112" s="465"/>
      <c r="I112" s="369">
        <v>4000</v>
      </c>
      <c r="J112" s="369"/>
      <c r="K112" s="369"/>
      <c r="L112" s="369"/>
      <c r="M112" s="243"/>
      <c r="N112" s="243"/>
      <c r="O112" s="244"/>
      <c r="P112" s="103"/>
    </row>
    <row r="113" spans="1:16" ht="15.75" customHeight="1">
      <c r="A113" s="248"/>
      <c r="B113" s="249">
        <v>80110</v>
      </c>
      <c r="C113" s="248"/>
      <c r="D113" s="457" t="s">
        <v>278</v>
      </c>
      <c r="E113" s="458"/>
      <c r="F113" s="458"/>
      <c r="G113" s="458"/>
      <c r="H113" s="459"/>
      <c r="I113" s="247">
        <f>I115+I114</f>
        <v>24000</v>
      </c>
      <c r="J113" s="247"/>
      <c r="K113" s="247"/>
      <c r="L113" s="247"/>
      <c r="M113" s="225"/>
      <c r="N113" s="225"/>
      <c r="O113" s="226"/>
      <c r="P113" s="103"/>
    </row>
    <row r="114" spans="1:16" ht="25.5" customHeight="1">
      <c r="A114" s="328"/>
      <c r="B114" s="326"/>
      <c r="C114" s="137">
        <v>2540</v>
      </c>
      <c r="D114" s="480" t="s">
        <v>176</v>
      </c>
      <c r="E114" s="467"/>
      <c r="F114" s="467"/>
      <c r="G114" s="467"/>
      <c r="H114" s="468"/>
      <c r="I114" s="259">
        <v>6500</v>
      </c>
      <c r="J114" s="259"/>
      <c r="K114" s="259"/>
      <c r="L114" s="259"/>
      <c r="M114" s="243"/>
      <c r="N114" s="243"/>
      <c r="O114" s="244"/>
      <c r="P114" s="103"/>
    </row>
    <row r="115" spans="1:16" ht="15" customHeight="1">
      <c r="A115" s="230"/>
      <c r="B115" s="229"/>
      <c r="C115" s="239">
        <v>4170</v>
      </c>
      <c r="D115" s="454" t="s">
        <v>154</v>
      </c>
      <c r="E115" s="455"/>
      <c r="F115" s="455"/>
      <c r="G115" s="455"/>
      <c r="H115" s="456"/>
      <c r="I115" s="259">
        <v>17500</v>
      </c>
      <c r="J115" s="259"/>
      <c r="K115" s="259"/>
      <c r="L115" s="259"/>
      <c r="M115" s="225"/>
      <c r="N115" s="225"/>
      <c r="O115" s="226"/>
      <c r="P115" s="103"/>
    </row>
    <row r="116" spans="1:16" ht="12.75" customHeight="1">
      <c r="A116" s="248"/>
      <c r="B116" s="249">
        <v>80113</v>
      </c>
      <c r="C116" s="248"/>
      <c r="D116" s="457" t="s">
        <v>179</v>
      </c>
      <c r="E116" s="458"/>
      <c r="F116" s="458"/>
      <c r="G116" s="458"/>
      <c r="H116" s="459"/>
      <c r="I116" s="247">
        <f>SUM(I117:I121)</f>
        <v>553000</v>
      </c>
      <c r="J116" s="247">
        <f>SUM(J117:J121)</f>
        <v>0</v>
      </c>
      <c r="K116" s="247">
        <f>SUM(K117:K121)</f>
        <v>17000</v>
      </c>
      <c r="L116" s="247">
        <f>SUM(L117:L121)</f>
        <v>0</v>
      </c>
      <c r="M116" s="225"/>
      <c r="N116" s="225"/>
      <c r="O116" s="226"/>
      <c r="P116" s="103"/>
    </row>
    <row r="117" spans="1:16" ht="12.75" customHeight="1">
      <c r="A117" s="230"/>
      <c r="B117" s="229"/>
      <c r="C117" s="316">
        <v>4010</v>
      </c>
      <c r="D117" s="469" t="s">
        <v>275</v>
      </c>
      <c r="E117" s="470"/>
      <c r="F117" s="470"/>
      <c r="G117" s="470"/>
      <c r="H117" s="471"/>
      <c r="I117" s="259"/>
      <c r="J117" s="259"/>
      <c r="K117" s="259">
        <v>10000</v>
      </c>
      <c r="L117" s="259"/>
      <c r="M117" s="225"/>
      <c r="N117" s="225"/>
      <c r="O117" s="226"/>
      <c r="P117" s="103"/>
    </row>
    <row r="118" spans="1:16" ht="14.25" customHeight="1">
      <c r="A118" s="251"/>
      <c r="B118" s="250"/>
      <c r="C118" s="301">
        <v>4110</v>
      </c>
      <c r="D118" s="480" t="s">
        <v>183</v>
      </c>
      <c r="E118" s="467"/>
      <c r="F118" s="467"/>
      <c r="G118" s="467"/>
      <c r="H118" s="468"/>
      <c r="I118" s="254"/>
      <c r="J118" s="254"/>
      <c r="K118" s="254">
        <v>5000</v>
      </c>
      <c r="L118" s="254"/>
      <c r="M118" s="243"/>
      <c r="N118" s="243"/>
      <c r="O118" s="244"/>
      <c r="P118" s="103"/>
    </row>
    <row r="119" spans="1:16" ht="14.25" customHeight="1">
      <c r="A119" s="251"/>
      <c r="B119" s="250"/>
      <c r="C119" s="241">
        <v>4120</v>
      </c>
      <c r="D119" s="510" t="s">
        <v>272</v>
      </c>
      <c r="E119" s="511"/>
      <c r="F119" s="511"/>
      <c r="G119" s="511"/>
      <c r="H119" s="512"/>
      <c r="I119" s="254"/>
      <c r="J119" s="254"/>
      <c r="K119" s="254">
        <v>2000</v>
      </c>
      <c r="L119" s="254"/>
      <c r="M119" s="243"/>
      <c r="N119" s="243"/>
      <c r="O119" s="244"/>
      <c r="P119" s="103"/>
    </row>
    <row r="120" spans="1:16" ht="12.75" customHeight="1">
      <c r="A120" s="328"/>
      <c r="B120" s="326"/>
      <c r="C120" s="241">
        <v>4170</v>
      </c>
      <c r="D120" s="510" t="s">
        <v>154</v>
      </c>
      <c r="E120" s="511"/>
      <c r="F120" s="511"/>
      <c r="G120" s="511"/>
      <c r="H120" s="512"/>
      <c r="I120" s="254">
        <v>3000</v>
      </c>
      <c r="J120" s="254"/>
      <c r="K120" s="254"/>
      <c r="L120" s="254"/>
      <c r="M120" s="243"/>
      <c r="N120" s="243"/>
      <c r="O120" s="244"/>
      <c r="P120" s="103"/>
    </row>
    <row r="121" spans="1:16" ht="12" customHeight="1">
      <c r="A121" s="328"/>
      <c r="B121" s="326"/>
      <c r="C121" s="137">
        <v>4300</v>
      </c>
      <c r="D121" s="466" t="s">
        <v>134</v>
      </c>
      <c r="E121" s="467"/>
      <c r="F121" s="467"/>
      <c r="G121" s="467"/>
      <c r="H121" s="468"/>
      <c r="I121" s="254">
        <v>550000</v>
      </c>
      <c r="J121" s="254"/>
      <c r="K121" s="254"/>
      <c r="L121" s="254"/>
      <c r="M121" s="243"/>
      <c r="N121" s="243"/>
      <c r="O121" s="244"/>
      <c r="P121" s="103"/>
    </row>
    <row r="122" spans="1:16" ht="12" customHeight="1">
      <c r="A122" s="248"/>
      <c r="B122" s="249">
        <v>80148</v>
      </c>
      <c r="C122" s="248"/>
      <c r="D122" s="457" t="s">
        <v>186</v>
      </c>
      <c r="E122" s="458"/>
      <c r="F122" s="458"/>
      <c r="G122" s="458"/>
      <c r="H122" s="459"/>
      <c r="I122" s="247">
        <f>I123+I124+I125</f>
        <v>25000</v>
      </c>
      <c r="J122" s="247">
        <f>J123+J124+J125</f>
        <v>23600</v>
      </c>
      <c r="K122" s="247">
        <f>K123+K124+K125</f>
        <v>0</v>
      </c>
      <c r="L122" s="247">
        <f>L123+L124+L125</f>
        <v>0</v>
      </c>
      <c r="M122" s="243"/>
      <c r="N122" s="243"/>
      <c r="O122" s="244"/>
      <c r="P122" s="103"/>
    </row>
    <row r="123" spans="1:16" ht="14.25" customHeight="1">
      <c r="A123" s="253"/>
      <c r="B123" s="252"/>
      <c r="C123" s="301">
        <v>3020</v>
      </c>
      <c r="D123" s="477" t="s">
        <v>274</v>
      </c>
      <c r="E123" s="478"/>
      <c r="F123" s="478"/>
      <c r="G123" s="478"/>
      <c r="H123" s="479"/>
      <c r="I123" s="256">
        <v>5000</v>
      </c>
      <c r="J123" s="256"/>
      <c r="K123" s="256"/>
      <c r="L123" s="256"/>
      <c r="M123" s="243"/>
      <c r="N123" s="243"/>
      <c r="O123" s="244"/>
      <c r="P123" s="103"/>
    </row>
    <row r="124" spans="1:16" ht="15" customHeight="1">
      <c r="A124" s="328"/>
      <c r="B124" s="326"/>
      <c r="C124" s="316">
        <v>4300</v>
      </c>
      <c r="D124" s="466" t="s">
        <v>134</v>
      </c>
      <c r="E124" s="470"/>
      <c r="F124" s="470"/>
      <c r="G124" s="470"/>
      <c r="H124" s="471"/>
      <c r="I124" s="259">
        <v>20000</v>
      </c>
      <c r="J124" s="259"/>
      <c r="K124" s="259"/>
      <c r="L124" s="259"/>
      <c r="M124" s="243"/>
      <c r="N124" s="243"/>
      <c r="O124" s="244"/>
      <c r="P124" s="103"/>
    </row>
    <row r="125" spans="1:16" ht="26.25" customHeight="1">
      <c r="A125" s="329"/>
      <c r="B125" s="327"/>
      <c r="C125" s="341">
        <v>6060</v>
      </c>
      <c r="D125" s="410"/>
      <c r="E125" s="626" t="s">
        <v>192</v>
      </c>
      <c r="F125" s="626"/>
      <c r="G125" s="626"/>
      <c r="H125" s="627"/>
      <c r="I125" s="258"/>
      <c r="J125" s="258">
        <v>23600</v>
      </c>
      <c r="K125" s="258"/>
      <c r="L125" s="258"/>
      <c r="M125" s="243"/>
      <c r="N125" s="243"/>
      <c r="O125" s="244"/>
      <c r="P125" s="103"/>
    </row>
    <row r="126" spans="1:16" ht="60.75" customHeight="1">
      <c r="A126" s="233"/>
      <c r="B126" s="234">
        <v>80149</v>
      </c>
      <c r="C126" s="233"/>
      <c r="D126" s="457" t="s">
        <v>289</v>
      </c>
      <c r="E126" s="458"/>
      <c r="F126" s="458"/>
      <c r="G126" s="458"/>
      <c r="H126" s="459"/>
      <c r="I126" s="232">
        <f>I127+I128+I129+I132+I130+I131</f>
        <v>55500</v>
      </c>
      <c r="J126" s="247">
        <f>J127+J128+J129+J132+J130+J131</f>
        <v>0</v>
      </c>
      <c r="K126" s="247">
        <f>K127+K128+K129+K132+K130+K131</f>
        <v>46500</v>
      </c>
      <c r="L126" s="247">
        <f>L127+L128+L129+L132+L130+L131</f>
        <v>0</v>
      </c>
      <c r="M126" s="225"/>
      <c r="N126" s="225"/>
      <c r="O126" s="226"/>
      <c r="P126" s="103"/>
    </row>
    <row r="127" spans="1:16" ht="25.5" customHeight="1">
      <c r="A127" s="253"/>
      <c r="B127" s="252"/>
      <c r="C127" s="137">
        <v>2540</v>
      </c>
      <c r="D127" s="480" t="s">
        <v>176</v>
      </c>
      <c r="E127" s="467"/>
      <c r="F127" s="467"/>
      <c r="G127" s="467"/>
      <c r="H127" s="468"/>
      <c r="I127" s="256"/>
      <c r="J127" s="256"/>
      <c r="K127" s="256">
        <v>14000</v>
      </c>
      <c r="L127" s="256"/>
      <c r="M127" s="243"/>
      <c r="N127" s="243"/>
      <c r="O127" s="244"/>
      <c r="P127" s="103"/>
    </row>
    <row r="128" spans="1:16" ht="51" customHeight="1">
      <c r="A128" s="253"/>
      <c r="B128" s="252"/>
      <c r="C128" s="137">
        <v>2590</v>
      </c>
      <c r="D128" s="480" t="s">
        <v>177</v>
      </c>
      <c r="E128" s="467"/>
      <c r="F128" s="467"/>
      <c r="G128" s="467"/>
      <c r="H128" s="468"/>
      <c r="I128" s="256">
        <v>50000</v>
      </c>
      <c r="J128" s="256"/>
      <c r="K128" s="256"/>
      <c r="L128" s="256"/>
      <c r="M128" s="225"/>
      <c r="N128" s="225"/>
      <c r="O128" s="226"/>
      <c r="P128" s="103"/>
    </row>
    <row r="129" spans="1:16" ht="13.5" customHeight="1">
      <c r="A129" s="253"/>
      <c r="B129" s="252"/>
      <c r="C129" s="301">
        <v>3020</v>
      </c>
      <c r="D129" s="477" t="s">
        <v>274</v>
      </c>
      <c r="E129" s="478"/>
      <c r="F129" s="478"/>
      <c r="G129" s="478"/>
      <c r="H129" s="479"/>
      <c r="I129" s="300">
        <v>2500</v>
      </c>
      <c r="J129" s="300"/>
      <c r="K129" s="300"/>
      <c r="L129" s="300"/>
      <c r="M129" s="243"/>
      <c r="N129" s="243"/>
      <c r="O129" s="244"/>
      <c r="P129" s="103"/>
    </row>
    <row r="130" spans="1:16" ht="13.5" customHeight="1">
      <c r="A130" s="253"/>
      <c r="B130" s="252"/>
      <c r="C130" s="316">
        <v>4010</v>
      </c>
      <c r="D130" s="412"/>
      <c r="E130" s="478" t="s">
        <v>275</v>
      </c>
      <c r="F130" s="461"/>
      <c r="G130" s="461"/>
      <c r="H130" s="462"/>
      <c r="I130" s="223"/>
      <c r="J130" s="223"/>
      <c r="K130" s="223">
        <v>32500</v>
      </c>
      <c r="L130" s="223"/>
      <c r="M130" s="243"/>
      <c r="N130" s="243"/>
      <c r="O130" s="244"/>
      <c r="P130" s="103"/>
    </row>
    <row r="131" spans="1:16" ht="13.5" customHeight="1">
      <c r="A131" s="253"/>
      <c r="B131" s="252"/>
      <c r="C131" s="316">
        <v>4110</v>
      </c>
      <c r="D131" s="412"/>
      <c r="E131" s="478" t="s">
        <v>183</v>
      </c>
      <c r="F131" s="461"/>
      <c r="G131" s="461"/>
      <c r="H131" s="462"/>
      <c r="I131" s="256">
        <v>1000</v>
      </c>
      <c r="J131" s="256"/>
      <c r="K131" s="256"/>
      <c r="L131" s="256"/>
      <c r="M131" s="243"/>
      <c r="N131" s="243"/>
      <c r="O131" s="244"/>
      <c r="P131" s="103"/>
    </row>
    <row r="132" spans="1:16" ht="12" customHeight="1">
      <c r="A132" s="253"/>
      <c r="B132" s="252"/>
      <c r="C132" s="114">
        <v>4170</v>
      </c>
      <c r="D132" s="454" t="s">
        <v>154</v>
      </c>
      <c r="E132" s="455"/>
      <c r="F132" s="455"/>
      <c r="G132" s="455"/>
      <c r="H132" s="456"/>
      <c r="I132" s="223">
        <v>2000</v>
      </c>
      <c r="J132" s="223"/>
      <c r="K132" s="223"/>
      <c r="L132" s="223"/>
      <c r="M132" s="243"/>
      <c r="N132" s="243"/>
      <c r="O132" s="244"/>
      <c r="P132" s="103"/>
    </row>
    <row r="133" spans="1:16" ht="24" customHeight="1">
      <c r="A133" s="331"/>
      <c r="B133" s="332"/>
      <c r="C133" s="420"/>
      <c r="D133" s="367"/>
      <c r="E133" s="368"/>
      <c r="F133" s="368"/>
      <c r="G133" s="368"/>
      <c r="H133" s="368"/>
      <c r="I133" s="335"/>
      <c r="J133" s="335"/>
      <c r="K133" s="335"/>
      <c r="L133" s="335"/>
      <c r="M133" s="243"/>
      <c r="N133" s="243"/>
      <c r="O133" s="244"/>
      <c r="P133" s="103"/>
    </row>
    <row r="134" spans="1:16" ht="15.75" customHeight="1">
      <c r="A134" s="446" t="s">
        <v>48</v>
      </c>
      <c r="B134" s="447"/>
      <c r="C134" s="448"/>
      <c r="D134" s="449" t="s">
        <v>59</v>
      </c>
      <c r="E134" s="449"/>
      <c r="F134" s="449"/>
      <c r="G134" s="449"/>
      <c r="H134" s="450"/>
      <c r="I134" s="453" t="s">
        <v>60</v>
      </c>
      <c r="J134" s="453"/>
      <c r="K134" s="453" t="s">
        <v>61</v>
      </c>
      <c r="L134" s="453"/>
      <c r="M134" s="243"/>
      <c r="N134" s="243"/>
      <c r="O134" s="244"/>
      <c r="P134" s="103"/>
    </row>
    <row r="135" spans="1:16" ht="21" customHeight="1">
      <c r="A135" s="421" t="s">
        <v>23</v>
      </c>
      <c r="B135" s="421" t="s">
        <v>49</v>
      </c>
      <c r="C135" s="421" t="s">
        <v>50</v>
      </c>
      <c r="D135" s="451"/>
      <c r="E135" s="451"/>
      <c r="F135" s="451"/>
      <c r="G135" s="451"/>
      <c r="H135" s="452"/>
      <c r="I135" s="75" t="s">
        <v>51</v>
      </c>
      <c r="J135" s="75" t="s">
        <v>52</v>
      </c>
      <c r="K135" s="75" t="s">
        <v>51</v>
      </c>
      <c r="L135" s="75" t="s">
        <v>52</v>
      </c>
      <c r="M135" s="243"/>
      <c r="N135" s="243"/>
      <c r="O135" s="244"/>
      <c r="P135" s="103"/>
    </row>
    <row r="136" spans="1:16" ht="86.25" customHeight="1">
      <c r="A136" s="233"/>
      <c r="B136" s="234">
        <v>80150</v>
      </c>
      <c r="C136" s="233"/>
      <c r="D136" s="457" t="s">
        <v>172</v>
      </c>
      <c r="E136" s="458"/>
      <c r="F136" s="458"/>
      <c r="G136" s="458"/>
      <c r="H136" s="459"/>
      <c r="I136" s="232">
        <f>I137+I141+I140+I138</f>
        <v>11000</v>
      </c>
      <c r="J136" s="247">
        <f>J137+J141+J140+J138</f>
        <v>0</v>
      </c>
      <c r="K136" s="247">
        <f>SUM(K137:K141)</f>
        <v>68000</v>
      </c>
      <c r="L136" s="247">
        <f>L137+L141+L140+L138</f>
        <v>0</v>
      </c>
      <c r="M136" s="225"/>
      <c r="N136" s="225"/>
      <c r="O136" s="226"/>
      <c r="P136" s="103"/>
    </row>
    <row r="137" spans="1:16" ht="25.5" customHeight="1">
      <c r="A137" s="387"/>
      <c r="B137" s="272"/>
      <c r="C137" s="239">
        <v>2540</v>
      </c>
      <c r="D137" s="469" t="s">
        <v>176</v>
      </c>
      <c r="E137" s="470"/>
      <c r="F137" s="470"/>
      <c r="G137" s="470"/>
      <c r="H137" s="471"/>
      <c r="I137" s="260"/>
      <c r="J137" s="259"/>
      <c r="K137" s="259">
        <v>6000</v>
      </c>
      <c r="L137" s="259"/>
      <c r="M137" s="225"/>
      <c r="N137" s="225"/>
      <c r="O137" s="226"/>
      <c r="P137" s="103"/>
    </row>
    <row r="138" spans="1:16" ht="25.5" customHeight="1">
      <c r="A138" s="328"/>
      <c r="B138" s="326"/>
      <c r="C138" s="137">
        <v>2590</v>
      </c>
      <c r="D138" s="480" t="s">
        <v>177</v>
      </c>
      <c r="E138" s="467"/>
      <c r="F138" s="467"/>
      <c r="G138" s="467"/>
      <c r="H138" s="468"/>
      <c r="I138" s="260">
        <v>6000</v>
      </c>
      <c r="J138" s="259"/>
      <c r="K138" s="259"/>
      <c r="L138" s="259"/>
      <c r="M138" s="243"/>
      <c r="N138" s="243"/>
      <c r="O138" s="244"/>
      <c r="P138" s="103"/>
    </row>
    <row r="139" spans="1:16" ht="14.25" customHeight="1">
      <c r="A139" s="328"/>
      <c r="B139" s="326"/>
      <c r="C139" s="316">
        <v>4010</v>
      </c>
      <c r="D139" s="412"/>
      <c r="E139" s="478" t="s">
        <v>275</v>
      </c>
      <c r="F139" s="461"/>
      <c r="G139" s="461"/>
      <c r="H139" s="462"/>
      <c r="I139" s="260"/>
      <c r="J139" s="259"/>
      <c r="K139" s="259">
        <v>50000</v>
      </c>
      <c r="L139" s="259"/>
      <c r="M139" s="243"/>
      <c r="N139" s="243"/>
      <c r="O139" s="244"/>
      <c r="P139" s="103"/>
    </row>
    <row r="140" spans="1:16" ht="14.25" customHeight="1">
      <c r="A140" s="328"/>
      <c r="B140" s="326"/>
      <c r="C140" s="301">
        <v>4110</v>
      </c>
      <c r="D140" s="480" t="s">
        <v>183</v>
      </c>
      <c r="E140" s="467"/>
      <c r="F140" s="467"/>
      <c r="G140" s="467"/>
      <c r="H140" s="468"/>
      <c r="I140" s="256"/>
      <c r="J140" s="254"/>
      <c r="K140" s="254">
        <v>12000</v>
      </c>
      <c r="L140" s="254"/>
      <c r="M140" s="243"/>
      <c r="N140" s="243"/>
      <c r="O140" s="244"/>
      <c r="P140" s="103"/>
    </row>
    <row r="141" spans="1:16" ht="15.75" customHeight="1">
      <c r="A141" s="230"/>
      <c r="B141" s="229"/>
      <c r="C141" s="46">
        <v>4170</v>
      </c>
      <c r="D141" s="628" t="s">
        <v>154</v>
      </c>
      <c r="E141" s="629"/>
      <c r="F141" s="629"/>
      <c r="G141" s="629"/>
      <c r="H141" s="630"/>
      <c r="I141" s="342">
        <v>5000</v>
      </c>
      <c r="J141" s="258"/>
      <c r="K141" s="258"/>
      <c r="L141" s="258"/>
      <c r="M141" s="191"/>
      <c r="N141" s="191"/>
      <c r="O141" s="192"/>
      <c r="P141" s="103"/>
    </row>
    <row r="142" spans="1:16" ht="87.75" customHeight="1">
      <c r="A142" s="248"/>
      <c r="B142" s="249">
        <v>80152</v>
      </c>
      <c r="C142" s="248"/>
      <c r="D142" s="457" t="s">
        <v>306</v>
      </c>
      <c r="E142" s="458"/>
      <c r="F142" s="458"/>
      <c r="G142" s="458"/>
      <c r="H142" s="459"/>
      <c r="I142" s="247">
        <f>I143</f>
        <v>3100</v>
      </c>
      <c r="J142" s="247">
        <f>J143+J146+J145+J144</f>
        <v>0</v>
      </c>
      <c r="K142" s="247"/>
      <c r="L142" s="247">
        <f>L143+L146+L145+L144</f>
        <v>0</v>
      </c>
      <c r="M142" s="243"/>
      <c r="N142" s="243"/>
      <c r="O142" s="244"/>
      <c r="P142" s="103"/>
    </row>
    <row r="143" spans="1:16" ht="27" customHeight="1">
      <c r="A143" s="387"/>
      <c r="B143" s="272"/>
      <c r="C143" s="239">
        <v>2540</v>
      </c>
      <c r="D143" s="469" t="s">
        <v>176</v>
      </c>
      <c r="E143" s="470"/>
      <c r="F143" s="470"/>
      <c r="G143" s="470"/>
      <c r="H143" s="471"/>
      <c r="I143" s="260">
        <v>3100</v>
      </c>
      <c r="J143" s="259"/>
      <c r="K143" s="259"/>
      <c r="L143" s="259"/>
      <c r="M143" s="243"/>
      <c r="N143" s="243"/>
      <c r="O143" s="244"/>
      <c r="P143" s="103"/>
    </row>
    <row r="144" spans="1:16" ht="14.25" customHeight="1">
      <c r="A144" s="195">
        <v>851</v>
      </c>
      <c r="B144" s="196"/>
      <c r="C144" s="196"/>
      <c r="D144" s="504" t="s">
        <v>168</v>
      </c>
      <c r="E144" s="505"/>
      <c r="F144" s="505"/>
      <c r="G144" s="505"/>
      <c r="H144" s="506"/>
      <c r="I144" s="220">
        <f aca="true" t="shared" si="3" ref="I144:L145">I145</f>
        <v>14040</v>
      </c>
      <c r="J144" s="238">
        <f t="shared" si="3"/>
        <v>0</v>
      </c>
      <c r="K144" s="238">
        <f t="shared" si="3"/>
        <v>14040</v>
      </c>
      <c r="L144" s="238">
        <f t="shared" si="3"/>
        <v>0</v>
      </c>
      <c r="M144" s="191"/>
      <c r="N144" s="191"/>
      <c r="O144" s="192"/>
      <c r="P144" s="103"/>
    </row>
    <row r="145" spans="1:16" ht="15" customHeight="1">
      <c r="A145" s="193"/>
      <c r="B145" s="194">
        <v>85154</v>
      </c>
      <c r="C145" s="289"/>
      <c r="D145" s="522" t="s">
        <v>169</v>
      </c>
      <c r="E145" s="523"/>
      <c r="F145" s="523"/>
      <c r="G145" s="523"/>
      <c r="H145" s="524"/>
      <c r="I145" s="290">
        <f t="shared" si="3"/>
        <v>14040</v>
      </c>
      <c r="J145" s="290">
        <f t="shared" si="3"/>
        <v>0</v>
      </c>
      <c r="K145" s="290">
        <f>K147</f>
        <v>14040</v>
      </c>
      <c r="L145" s="290">
        <f t="shared" si="3"/>
        <v>0</v>
      </c>
      <c r="M145" s="191"/>
      <c r="N145" s="191"/>
      <c r="O145" s="192"/>
      <c r="P145" s="103"/>
    </row>
    <row r="146" spans="1:16" ht="66.75" customHeight="1">
      <c r="A146" s="257"/>
      <c r="B146" s="255"/>
      <c r="C146" s="241">
        <v>2360</v>
      </c>
      <c r="D146" s="460" t="s">
        <v>240</v>
      </c>
      <c r="E146" s="484"/>
      <c r="F146" s="484"/>
      <c r="G146" s="484"/>
      <c r="H146" s="486"/>
      <c r="I146" s="221">
        <v>14040</v>
      </c>
      <c r="J146" s="221"/>
      <c r="K146" s="221"/>
      <c r="L146" s="221"/>
      <c r="M146" s="191"/>
      <c r="N146" s="191"/>
      <c r="O146" s="192"/>
      <c r="P146" s="103"/>
    </row>
    <row r="147" spans="1:16" ht="13.5" customHeight="1">
      <c r="A147" s="339"/>
      <c r="B147" s="340"/>
      <c r="C147" s="46">
        <v>4300</v>
      </c>
      <c r="D147" s="424" t="s">
        <v>134</v>
      </c>
      <c r="E147" s="475" t="s">
        <v>134</v>
      </c>
      <c r="F147" s="502"/>
      <c r="G147" s="502"/>
      <c r="H147" s="503"/>
      <c r="I147" s="434"/>
      <c r="J147" s="434"/>
      <c r="K147" s="434">
        <v>14040</v>
      </c>
      <c r="L147" s="434"/>
      <c r="M147" s="243"/>
      <c r="N147" s="243"/>
      <c r="O147" s="244"/>
      <c r="P147" s="103"/>
    </row>
    <row r="148" spans="1:16" ht="39.75" customHeight="1">
      <c r="A148" s="337"/>
      <c r="B148" s="338"/>
      <c r="C148" s="399"/>
      <c r="D148" s="413"/>
      <c r="E148" s="413"/>
      <c r="F148" s="411"/>
      <c r="G148" s="411"/>
      <c r="H148" s="411"/>
      <c r="I148" s="415"/>
      <c r="J148" s="415"/>
      <c r="K148" s="415"/>
      <c r="L148" s="415"/>
      <c r="M148" s="243"/>
      <c r="N148" s="243"/>
      <c r="O148" s="244"/>
      <c r="P148" s="103"/>
    </row>
    <row r="149" spans="1:16" ht="3.75" customHeight="1">
      <c r="A149" s="337"/>
      <c r="B149" s="338"/>
      <c r="C149" s="399"/>
      <c r="D149" s="413"/>
      <c r="E149" s="413"/>
      <c r="F149" s="411"/>
      <c r="G149" s="411"/>
      <c r="H149" s="411"/>
      <c r="I149" s="415"/>
      <c r="J149" s="415"/>
      <c r="K149" s="415"/>
      <c r="L149" s="415"/>
      <c r="M149" s="243"/>
      <c r="N149" s="243"/>
      <c r="O149" s="244"/>
      <c r="P149" s="103"/>
    </row>
    <row r="150" spans="1:16" ht="13.5" customHeight="1" hidden="1">
      <c r="A150" s="337"/>
      <c r="B150" s="338"/>
      <c r="C150" s="399"/>
      <c r="D150" s="413"/>
      <c r="E150" s="413"/>
      <c r="F150" s="411"/>
      <c r="G150" s="411"/>
      <c r="H150" s="411"/>
      <c r="I150" s="415"/>
      <c r="J150" s="415"/>
      <c r="K150" s="415"/>
      <c r="L150" s="415"/>
      <c r="M150" s="243"/>
      <c r="N150" s="243"/>
      <c r="O150" s="244"/>
      <c r="P150" s="103"/>
    </row>
    <row r="151" spans="1:16" ht="13.5" customHeight="1">
      <c r="A151" s="446" t="s">
        <v>48</v>
      </c>
      <c r="B151" s="447"/>
      <c r="C151" s="448"/>
      <c r="D151" s="449" t="s">
        <v>59</v>
      </c>
      <c r="E151" s="449"/>
      <c r="F151" s="449"/>
      <c r="G151" s="449"/>
      <c r="H151" s="450"/>
      <c r="I151" s="453" t="s">
        <v>60</v>
      </c>
      <c r="J151" s="453"/>
      <c r="K151" s="453" t="s">
        <v>61</v>
      </c>
      <c r="L151" s="453"/>
      <c r="M151" s="243"/>
      <c r="N151" s="243"/>
      <c r="O151" s="244"/>
      <c r="P151" s="103"/>
    </row>
    <row r="152" spans="1:16" ht="13.5" customHeight="1">
      <c r="A152" s="423" t="s">
        <v>23</v>
      </c>
      <c r="B152" s="423" t="s">
        <v>49</v>
      </c>
      <c r="C152" s="423" t="s">
        <v>50</v>
      </c>
      <c r="D152" s="451"/>
      <c r="E152" s="451"/>
      <c r="F152" s="451"/>
      <c r="G152" s="451"/>
      <c r="H152" s="452"/>
      <c r="I152" s="75" t="s">
        <v>51</v>
      </c>
      <c r="J152" s="75" t="s">
        <v>52</v>
      </c>
      <c r="K152" s="75" t="s">
        <v>51</v>
      </c>
      <c r="L152" s="75" t="s">
        <v>52</v>
      </c>
      <c r="M152" s="243"/>
      <c r="N152" s="243"/>
      <c r="O152" s="244"/>
      <c r="P152" s="103"/>
    </row>
    <row r="153" spans="1:16" ht="15" customHeight="1">
      <c r="A153" s="245">
        <v>852</v>
      </c>
      <c r="B153" s="246"/>
      <c r="C153" s="246"/>
      <c r="D153" s="504" t="s">
        <v>153</v>
      </c>
      <c r="E153" s="505"/>
      <c r="F153" s="505"/>
      <c r="G153" s="505"/>
      <c r="H153" s="506"/>
      <c r="I153" s="238">
        <f>I154+I156+I159+I164</f>
        <v>12531</v>
      </c>
      <c r="J153" s="238">
        <f>J154+J156+J159+J164</f>
        <v>0</v>
      </c>
      <c r="K153" s="238">
        <f>K154+K156+K159+K164</f>
        <v>18631</v>
      </c>
      <c r="L153" s="238">
        <f>L154+L156+L159+L164</f>
        <v>0</v>
      </c>
      <c r="M153" s="243"/>
      <c r="N153" s="243"/>
      <c r="O153" s="244"/>
      <c r="P153" s="103"/>
    </row>
    <row r="154" spans="1:16" ht="25.5" customHeight="1">
      <c r="A154" s="248"/>
      <c r="B154" s="249">
        <v>85214</v>
      </c>
      <c r="C154" s="289"/>
      <c r="D154" s="522" t="s">
        <v>158</v>
      </c>
      <c r="E154" s="523"/>
      <c r="F154" s="523"/>
      <c r="G154" s="523"/>
      <c r="H154" s="524"/>
      <c r="I154" s="290"/>
      <c r="J154" s="290"/>
      <c r="K154" s="290">
        <f>K155</f>
        <v>8800</v>
      </c>
      <c r="L154" s="290"/>
      <c r="M154" s="243"/>
      <c r="N154" s="243"/>
      <c r="O154" s="244"/>
      <c r="P154" s="103"/>
    </row>
    <row r="155" spans="1:16" ht="27" customHeight="1">
      <c r="A155" s="253"/>
      <c r="B155" s="252"/>
      <c r="C155" s="114">
        <v>4330</v>
      </c>
      <c r="D155" s="481" t="s">
        <v>269</v>
      </c>
      <c r="E155" s="482"/>
      <c r="F155" s="482"/>
      <c r="G155" s="482"/>
      <c r="H155" s="483"/>
      <c r="I155" s="351"/>
      <c r="J155" s="351"/>
      <c r="K155" s="351">
        <v>8800</v>
      </c>
      <c r="L155" s="351"/>
      <c r="M155" s="243"/>
      <c r="N155" s="243"/>
      <c r="O155" s="244"/>
      <c r="P155" s="103"/>
    </row>
    <row r="156" spans="1:16" ht="15" customHeight="1">
      <c r="A156" s="248"/>
      <c r="B156" s="249">
        <v>85219</v>
      </c>
      <c r="C156" s="248"/>
      <c r="D156" s="457" t="s">
        <v>256</v>
      </c>
      <c r="E156" s="458"/>
      <c r="F156" s="458"/>
      <c r="G156" s="458"/>
      <c r="H156" s="459"/>
      <c r="I156" s="293">
        <f>I157+I158</f>
        <v>3000</v>
      </c>
      <c r="J156" s="293">
        <f>J157+J158</f>
        <v>0</v>
      </c>
      <c r="K156" s="293">
        <f>K157+K158</f>
        <v>300</v>
      </c>
      <c r="L156" s="293">
        <f>L157+L158</f>
        <v>0</v>
      </c>
      <c r="M156" s="243"/>
      <c r="N156" s="243"/>
      <c r="O156" s="244"/>
      <c r="P156" s="103"/>
    </row>
    <row r="157" spans="1:16" ht="15.75" customHeight="1">
      <c r="A157" s="253"/>
      <c r="B157" s="252"/>
      <c r="C157" s="241">
        <v>4110</v>
      </c>
      <c r="D157" s="480" t="s">
        <v>257</v>
      </c>
      <c r="E157" s="467"/>
      <c r="F157" s="467"/>
      <c r="G157" s="467"/>
      <c r="H157" s="468"/>
      <c r="I157" s="221"/>
      <c r="J157" s="221"/>
      <c r="K157" s="221">
        <v>300</v>
      </c>
      <c r="L157" s="221"/>
      <c r="M157" s="243"/>
      <c r="N157" s="243"/>
      <c r="O157" s="244"/>
      <c r="P157" s="103"/>
    </row>
    <row r="158" spans="1:16" ht="15" customHeight="1">
      <c r="A158" s="339"/>
      <c r="B158" s="340"/>
      <c r="C158" s="239">
        <v>4270</v>
      </c>
      <c r="D158" s="466" t="s">
        <v>175</v>
      </c>
      <c r="E158" s="467"/>
      <c r="F158" s="467"/>
      <c r="G158" s="467"/>
      <c r="H158" s="468"/>
      <c r="I158" s="260">
        <v>3000</v>
      </c>
      <c r="J158" s="260"/>
      <c r="K158" s="260"/>
      <c r="L158" s="240"/>
      <c r="M158" s="243"/>
      <c r="N158" s="243"/>
      <c r="O158" s="244"/>
      <c r="P158" s="103"/>
    </row>
    <row r="159" spans="1:16" ht="14.25" customHeight="1">
      <c r="A159" s="248"/>
      <c r="B159" s="249">
        <v>85295</v>
      </c>
      <c r="C159" s="248"/>
      <c r="D159" s="457" t="s">
        <v>235</v>
      </c>
      <c r="E159" s="458"/>
      <c r="F159" s="458"/>
      <c r="G159" s="458"/>
      <c r="H159" s="459"/>
      <c r="I159" s="293">
        <f>SUM(I160:I163)</f>
        <v>9000</v>
      </c>
      <c r="J159" s="293">
        <f>SUM(J160:J163)</f>
        <v>0</v>
      </c>
      <c r="K159" s="293">
        <f>SUM(K160:K163)</f>
        <v>9000</v>
      </c>
      <c r="L159" s="293">
        <f>SUM(L160:L163)</f>
        <v>0</v>
      </c>
      <c r="M159" s="243"/>
      <c r="N159" s="243"/>
      <c r="O159" s="244"/>
      <c r="P159" s="103"/>
    </row>
    <row r="160" spans="1:16" ht="15.75" customHeight="1">
      <c r="A160" s="253"/>
      <c r="B160" s="252"/>
      <c r="C160" s="137">
        <v>4010</v>
      </c>
      <c r="D160" s="480" t="s">
        <v>182</v>
      </c>
      <c r="E160" s="467"/>
      <c r="F160" s="467"/>
      <c r="G160" s="467"/>
      <c r="H160" s="468"/>
      <c r="I160" s="256"/>
      <c r="J160" s="256"/>
      <c r="K160" s="256">
        <v>550</v>
      </c>
      <c r="L160" s="256"/>
      <c r="M160" s="243"/>
      <c r="N160" s="243"/>
      <c r="O160" s="244"/>
      <c r="P160" s="103"/>
    </row>
    <row r="161" spans="1:16" ht="15.75" customHeight="1">
      <c r="A161" s="253"/>
      <c r="B161" s="252"/>
      <c r="C161" s="137">
        <v>4110</v>
      </c>
      <c r="D161" s="480" t="s">
        <v>183</v>
      </c>
      <c r="E161" s="467"/>
      <c r="F161" s="467"/>
      <c r="G161" s="467"/>
      <c r="H161" s="468"/>
      <c r="I161" s="256"/>
      <c r="J161" s="256"/>
      <c r="K161" s="256">
        <v>40</v>
      </c>
      <c r="L161" s="256"/>
      <c r="M161" s="243"/>
      <c r="N161" s="243"/>
      <c r="O161" s="244"/>
      <c r="P161" s="103"/>
    </row>
    <row r="162" spans="1:16" ht="14.25" customHeight="1">
      <c r="A162" s="253"/>
      <c r="B162" s="252"/>
      <c r="C162" s="291">
        <v>4170</v>
      </c>
      <c r="D162" s="460" t="s">
        <v>154</v>
      </c>
      <c r="E162" s="461"/>
      <c r="F162" s="461"/>
      <c r="G162" s="461"/>
      <c r="H162" s="462"/>
      <c r="I162" s="292">
        <v>9000</v>
      </c>
      <c r="J162" s="292"/>
      <c r="K162" s="292"/>
      <c r="L162" s="292"/>
      <c r="M162" s="243"/>
      <c r="N162" s="243"/>
      <c r="O162" s="244"/>
      <c r="P162" s="103"/>
    </row>
    <row r="163" spans="1:16" ht="17.25" customHeight="1">
      <c r="A163" s="339"/>
      <c r="B163" s="340"/>
      <c r="C163" s="236">
        <v>4300</v>
      </c>
      <c r="D163" s="463" t="s">
        <v>134</v>
      </c>
      <c r="E163" s="464"/>
      <c r="F163" s="464"/>
      <c r="G163" s="464"/>
      <c r="H163" s="465"/>
      <c r="I163" s="342"/>
      <c r="J163" s="342"/>
      <c r="K163" s="342">
        <v>8410</v>
      </c>
      <c r="L163" s="342"/>
      <c r="M163" s="243"/>
      <c r="N163" s="243"/>
      <c r="O163" s="244"/>
      <c r="P163" s="103"/>
    </row>
    <row r="164" spans="1:16" ht="14.25" customHeight="1">
      <c r="A164" s="248"/>
      <c r="B164" s="249">
        <v>85295</v>
      </c>
      <c r="C164" s="248"/>
      <c r="D164" s="457" t="s">
        <v>301</v>
      </c>
      <c r="E164" s="458"/>
      <c r="F164" s="458"/>
      <c r="G164" s="458"/>
      <c r="H164" s="459"/>
      <c r="I164" s="293">
        <f>SUM(I165:I169)</f>
        <v>531</v>
      </c>
      <c r="J164" s="293">
        <f>SUM(J165:J169)</f>
        <v>0</v>
      </c>
      <c r="K164" s="293">
        <f>SUM(K165:K169)</f>
        <v>531</v>
      </c>
      <c r="L164" s="293">
        <f>SUM(L165:L169)</f>
        <v>0</v>
      </c>
      <c r="M164" s="243"/>
      <c r="N164" s="243"/>
      <c r="O164" s="244"/>
      <c r="P164" s="103"/>
    </row>
    <row r="165" spans="1:16" ht="15.75" customHeight="1">
      <c r="A165" s="253"/>
      <c r="B165" s="252"/>
      <c r="C165" s="137">
        <v>4010</v>
      </c>
      <c r="D165" s="480" t="s">
        <v>182</v>
      </c>
      <c r="E165" s="467"/>
      <c r="F165" s="467"/>
      <c r="G165" s="467"/>
      <c r="H165" s="468"/>
      <c r="I165" s="256">
        <v>451</v>
      </c>
      <c r="J165" s="256"/>
      <c r="K165" s="256"/>
      <c r="L165" s="256"/>
      <c r="M165" s="243"/>
      <c r="N165" s="243"/>
      <c r="O165" s="244"/>
      <c r="P165" s="103"/>
    </row>
    <row r="166" spans="1:16" ht="13.5" customHeight="1">
      <c r="A166" s="253"/>
      <c r="B166" s="252"/>
      <c r="C166" s="137">
        <v>4110</v>
      </c>
      <c r="D166" s="480" t="s">
        <v>183</v>
      </c>
      <c r="E166" s="467"/>
      <c r="F166" s="467"/>
      <c r="G166" s="467"/>
      <c r="H166" s="468"/>
      <c r="I166" s="256">
        <v>15</v>
      </c>
      <c r="J166" s="256"/>
      <c r="K166" s="256"/>
      <c r="L166" s="256"/>
      <c r="M166" s="243"/>
      <c r="N166" s="243"/>
      <c r="O166" s="244"/>
      <c r="P166" s="103"/>
    </row>
    <row r="167" spans="1:16" ht="12.75" customHeight="1">
      <c r="A167" s="253"/>
      <c r="B167" s="252"/>
      <c r="C167" s="291">
        <v>4120</v>
      </c>
      <c r="D167" s="454" t="s">
        <v>184</v>
      </c>
      <c r="E167" s="455"/>
      <c r="F167" s="455"/>
      <c r="G167" s="455"/>
      <c r="H167" s="456"/>
      <c r="I167" s="292">
        <v>65</v>
      </c>
      <c r="J167" s="292"/>
      <c r="K167" s="292"/>
      <c r="L167" s="292"/>
      <c r="M167" s="243"/>
      <c r="N167" s="243"/>
      <c r="O167" s="244"/>
      <c r="P167" s="103"/>
    </row>
    <row r="168" spans="1:16" ht="13.5" customHeight="1">
      <c r="A168" s="253"/>
      <c r="B168" s="252"/>
      <c r="C168" s="239">
        <v>4170</v>
      </c>
      <c r="D168" s="460" t="s">
        <v>154</v>
      </c>
      <c r="E168" s="461"/>
      <c r="F168" s="461"/>
      <c r="G168" s="461"/>
      <c r="H168" s="462"/>
      <c r="I168" s="260"/>
      <c r="J168" s="260"/>
      <c r="K168" s="260">
        <v>51</v>
      </c>
      <c r="L168" s="260"/>
      <c r="M168" s="243"/>
      <c r="N168" s="243"/>
      <c r="O168" s="244"/>
      <c r="P168" s="103"/>
    </row>
    <row r="169" spans="1:16" ht="13.5" customHeight="1">
      <c r="A169" s="393"/>
      <c r="B169" s="340"/>
      <c r="C169" s="236">
        <v>4220</v>
      </c>
      <c r="D169" s="392"/>
      <c r="E169" s="626" t="s">
        <v>300</v>
      </c>
      <c r="F169" s="626"/>
      <c r="G169" s="626"/>
      <c r="H169" s="627"/>
      <c r="I169" s="342"/>
      <c r="J169" s="342"/>
      <c r="K169" s="342">
        <v>480</v>
      </c>
      <c r="L169" s="342"/>
      <c r="M169" s="243"/>
      <c r="N169" s="243"/>
      <c r="O169" s="244"/>
      <c r="P169" s="103"/>
    </row>
    <row r="170" spans="1:17" ht="15" customHeight="1">
      <c r="A170" s="245">
        <v>854</v>
      </c>
      <c r="B170" s="246"/>
      <c r="C170" s="246"/>
      <c r="D170" s="504" t="s">
        <v>181</v>
      </c>
      <c r="E170" s="505"/>
      <c r="F170" s="505"/>
      <c r="G170" s="505"/>
      <c r="H170" s="506"/>
      <c r="I170" s="242">
        <f>I171+I182+I177</f>
        <v>414690</v>
      </c>
      <c r="J170" s="242">
        <f>J171+J182+J177</f>
        <v>0</v>
      </c>
      <c r="K170" s="242">
        <f>K171+K182+K177</f>
        <v>890</v>
      </c>
      <c r="L170" s="242">
        <f>L171+L182+L177</f>
        <v>0</v>
      </c>
      <c r="M170" s="243"/>
      <c r="N170" s="243"/>
      <c r="O170" s="244"/>
      <c r="P170" s="103"/>
      <c r="Q170" s="1"/>
    </row>
    <row r="171" spans="1:17" ht="12.75" customHeight="1">
      <c r="A171" s="248"/>
      <c r="B171" s="249">
        <v>85401</v>
      </c>
      <c r="C171" s="248"/>
      <c r="D171" s="457" t="s">
        <v>185</v>
      </c>
      <c r="E171" s="458"/>
      <c r="F171" s="458"/>
      <c r="G171" s="458"/>
      <c r="H171" s="459"/>
      <c r="I171" s="247">
        <f>SUM(I172:I176)</f>
        <v>407800</v>
      </c>
      <c r="J171" s="247">
        <f>SUM(J173:J183)</f>
        <v>0</v>
      </c>
      <c r="K171" s="247"/>
      <c r="L171" s="247">
        <f>SUM(L173:L183)</f>
        <v>0</v>
      </c>
      <c r="M171" s="243"/>
      <c r="N171" s="243"/>
      <c r="O171" s="244"/>
      <c r="P171" s="103"/>
      <c r="Q171" s="1"/>
    </row>
    <row r="172" spans="1:17" ht="15" customHeight="1">
      <c r="A172" s="253"/>
      <c r="B172" s="252"/>
      <c r="C172" s="301">
        <v>3020</v>
      </c>
      <c r="D172" s="477" t="s">
        <v>274</v>
      </c>
      <c r="E172" s="478"/>
      <c r="F172" s="478"/>
      <c r="G172" s="478"/>
      <c r="H172" s="479"/>
      <c r="I172" s="300">
        <v>65000</v>
      </c>
      <c r="J172" s="300"/>
      <c r="K172" s="300"/>
      <c r="L172" s="300"/>
      <c r="M172" s="243"/>
      <c r="N172" s="243"/>
      <c r="O172" s="244"/>
      <c r="P172" s="103"/>
      <c r="Q172" s="1"/>
    </row>
    <row r="173" spans="1:17" ht="15" customHeight="1">
      <c r="A173" s="253"/>
      <c r="B173" s="252"/>
      <c r="C173" s="137">
        <v>4010</v>
      </c>
      <c r="D173" s="480" t="s">
        <v>182</v>
      </c>
      <c r="E173" s="467"/>
      <c r="F173" s="467"/>
      <c r="G173" s="467"/>
      <c r="H173" s="468"/>
      <c r="I173" s="256">
        <v>170000</v>
      </c>
      <c r="J173" s="256"/>
      <c r="K173" s="256"/>
      <c r="L173" s="256"/>
      <c r="M173" s="243"/>
      <c r="N173" s="243"/>
      <c r="O173" s="244"/>
      <c r="P173" s="103"/>
      <c r="Q173" s="1"/>
    </row>
    <row r="174" spans="1:17" ht="15" customHeight="1">
      <c r="A174" s="253"/>
      <c r="B174" s="252"/>
      <c r="C174" s="137">
        <v>4110</v>
      </c>
      <c r="D174" s="480" t="s">
        <v>183</v>
      </c>
      <c r="E174" s="467"/>
      <c r="F174" s="467"/>
      <c r="G174" s="467"/>
      <c r="H174" s="468"/>
      <c r="I174" s="256">
        <v>135800</v>
      </c>
      <c r="J174" s="256"/>
      <c r="K174" s="256"/>
      <c r="L174" s="256"/>
      <c r="M174" s="243"/>
      <c r="N174" s="243"/>
      <c r="O174" s="244"/>
      <c r="P174" s="103"/>
      <c r="Q174" s="1"/>
    </row>
    <row r="175" spans="1:17" ht="15" customHeight="1">
      <c r="A175" s="253"/>
      <c r="B175" s="252"/>
      <c r="C175" s="114">
        <v>4120</v>
      </c>
      <c r="D175" s="454" t="s">
        <v>184</v>
      </c>
      <c r="E175" s="455"/>
      <c r="F175" s="455"/>
      <c r="G175" s="455"/>
      <c r="H175" s="456"/>
      <c r="I175" s="260">
        <v>15000</v>
      </c>
      <c r="J175" s="260"/>
      <c r="K175" s="260"/>
      <c r="L175" s="260"/>
      <c r="M175" s="243"/>
      <c r="N175" s="243"/>
      <c r="O175" s="244"/>
      <c r="P175" s="103"/>
      <c r="Q175" s="1"/>
    </row>
    <row r="176" spans="1:17" ht="15" customHeight="1">
      <c r="A176" s="253"/>
      <c r="B176" s="252"/>
      <c r="C176" s="236">
        <v>4300</v>
      </c>
      <c r="D176" s="463" t="s">
        <v>134</v>
      </c>
      <c r="E176" s="464"/>
      <c r="F176" s="464"/>
      <c r="G176" s="464"/>
      <c r="H176" s="465"/>
      <c r="I176" s="342">
        <v>22000</v>
      </c>
      <c r="J176" s="342"/>
      <c r="K176" s="342"/>
      <c r="L176" s="342"/>
      <c r="M176" s="243"/>
      <c r="N176" s="243"/>
      <c r="O176" s="244"/>
      <c r="P176" s="103"/>
      <c r="Q176" s="1"/>
    </row>
    <row r="177" spans="1:17" ht="15" customHeight="1">
      <c r="A177" s="416"/>
      <c r="B177" s="417">
        <v>85404</v>
      </c>
      <c r="C177" s="416"/>
      <c r="D177" s="623" t="s">
        <v>307</v>
      </c>
      <c r="E177" s="624"/>
      <c r="F177" s="624"/>
      <c r="G177" s="624"/>
      <c r="H177" s="625"/>
      <c r="I177" s="418">
        <f>I178</f>
        <v>6000</v>
      </c>
      <c r="J177" s="418">
        <f>J178+J184+J183+J182</f>
        <v>0</v>
      </c>
      <c r="K177" s="418"/>
      <c r="L177" s="418">
        <f>L178+L184+L183+L182</f>
        <v>0</v>
      </c>
      <c r="M177" s="243"/>
      <c r="N177" s="243"/>
      <c r="O177" s="244"/>
      <c r="P177" s="103"/>
      <c r="Q177" s="1"/>
    </row>
    <row r="178" spans="1:17" ht="52.5" customHeight="1">
      <c r="A178" s="422"/>
      <c r="B178" s="286"/>
      <c r="C178" s="236">
        <v>2590</v>
      </c>
      <c r="D178" s="615" t="s">
        <v>177</v>
      </c>
      <c r="E178" s="464"/>
      <c r="F178" s="464"/>
      <c r="G178" s="464"/>
      <c r="H178" s="465"/>
      <c r="I178" s="342">
        <v>6000</v>
      </c>
      <c r="J178" s="258"/>
      <c r="K178" s="258"/>
      <c r="L178" s="258"/>
      <c r="M178" s="243"/>
      <c r="N178" s="243"/>
      <c r="O178" s="244"/>
      <c r="P178" s="103"/>
      <c r="Q178" s="1"/>
    </row>
    <row r="179" spans="1:17" ht="52.5" customHeight="1">
      <c r="A179" s="427"/>
      <c r="B179" s="427"/>
      <c r="C179" s="430"/>
      <c r="D179" s="435"/>
      <c r="E179" s="436"/>
      <c r="F179" s="436"/>
      <c r="G179" s="436"/>
      <c r="H179" s="436"/>
      <c r="I179" s="437"/>
      <c r="J179" s="433"/>
      <c r="K179" s="433"/>
      <c r="L179" s="433"/>
      <c r="M179" s="243"/>
      <c r="N179" s="243"/>
      <c r="O179" s="244"/>
      <c r="P179" s="103"/>
      <c r="Q179" s="1"/>
    </row>
    <row r="180" spans="1:17" ht="14.25" customHeight="1">
      <c r="A180" s="446" t="s">
        <v>48</v>
      </c>
      <c r="B180" s="447"/>
      <c r="C180" s="448"/>
      <c r="D180" s="449" t="s">
        <v>59</v>
      </c>
      <c r="E180" s="449"/>
      <c r="F180" s="449"/>
      <c r="G180" s="449"/>
      <c r="H180" s="450"/>
      <c r="I180" s="453" t="s">
        <v>60</v>
      </c>
      <c r="J180" s="453"/>
      <c r="K180" s="453" t="s">
        <v>61</v>
      </c>
      <c r="L180" s="453"/>
      <c r="M180" s="243"/>
      <c r="N180" s="243"/>
      <c r="O180" s="244"/>
      <c r="P180" s="103"/>
      <c r="Q180" s="1"/>
    </row>
    <row r="181" spans="1:17" ht="14.25" customHeight="1">
      <c r="A181" s="423" t="s">
        <v>23</v>
      </c>
      <c r="B181" s="423" t="s">
        <v>49</v>
      </c>
      <c r="C181" s="423" t="s">
        <v>50</v>
      </c>
      <c r="D181" s="451"/>
      <c r="E181" s="451"/>
      <c r="F181" s="451"/>
      <c r="G181" s="451"/>
      <c r="H181" s="452"/>
      <c r="I181" s="75" t="s">
        <v>51</v>
      </c>
      <c r="J181" s="75" t="s">
        <v>52</v>
      </c>
      <c r="K181" s="75" t="s">
        <v>51</v>
      </c>
      <c r="L181" s="75" t="s">
        <v>52</v>
      </c>
      <c r="M181" s="243"/>
      <c r="N181" s="243"/>
      <c r="O181" s="244"/>
      <c r="P181" s="103"/>
      <c r="Q181" s="1"/>
    </row>
    <row r="182" spans="1:17" ht="26.25" customHeight="1">
      <c r="A182" s="248"/>
      <c r="B182" s="249">
        <v>85415</v>
      </c>
      <c r="C182" s="248"/>
      <c r="D182" s="457" t="s">
        <v>279</v>
      </c>
      <c r="E182" s="458"/>
      <c r="F182" s="458"/>
      <c r="G182" s="458"/>
      <c r="H182" s="459"/>
      <c r="I182" s="247">
        <f>SUM(I183:I184)</f>
        <v>890</v>
      </c>
      <c r="J182" s="247">
        <f>SUM(J183:J184)</f>
        <v>0</v>
      </c>
      <c r="K182" s="247">
        <f>K183</f>
        <v>890</v>
      </c>
      <c r="L182" s="247">
        <f>SUM(L183:L184)</f>
        <v>0</v>
      </c>
      <c r="M182" s="243"/>
      <c r="N182" s="243"/>
      <c r="O182" s="244"/>
      <c r="P182" s="103"/>
      <c r="Q182" s="1"/>
    </row>
    <row r="183" spans="1:17" ht="14.25" customHeight="1">
      <c r="A183" s="253"/>
      <c r="B183" s="252"/>
      <c r="C183" s="137">
        <v>3240</v>
      </c>
      <c r="D183" s="480" t="s">
        <v>280</v>
      </c>
      <c r="E183" s="467"/>
      <c r="F183" s="467"/>
      <c r="G183" s="467"/>
      <c r="H183" s="468"/>
      <c r="I183" s="223"/>
      <c r="J183" s="223"/>
      <c r="K183" s="223">
        <v>890</v>
      </c>
      <c r="L183" s="223"/>
      <c r="M183" s="243"/>
      <c r="N183" s="243"/>
      <c r="O183" s="244"/>
      <c r="P183" s="103"/>
      <c r="Q183" s="1"/>
    </row>
    <row r="184" spans="1:17" ht="11.25" customHeight="1">
      <c r="A184" s="253"/>
      <c r="B184" s="252"/>
      <c r="C184" s="224">
        <v>4240</v>
      </c>
      <c r="D184" s="485" t="s">
        <v>288</v>
      </c>
      <c r="E184" s="470"/>
      <c r="F184" s="470"/>
      <c r="G184" s="470"/>
      <c r="H184" s="471"/>
      <c r="I184" s="256">
        <v>890</v>
      </c>
      <c r="J184" s="256"/>
      <c r="K184" s="256"/>
      <c r="L184" s="256"/>
      <c r="M184" s="243"/>
      <c r="N184" s="243"/>
      <c r="O184" s="244"/>
      <c r="P184" s="103"/>
      <c r="Q184" s="1"/>
    </row>
    <row r="185" spans="1:17" ht="12.75" customHeight="1">
      <c r="A185" s="245">
        <v>855</v>
      </c>
      <c r="B185" s="246"/>
      <c r="C185" s="246"/>
      <c r="D185" s="504" t="s">
        <v>155</v>
      </c>
      <c r="E185" s="505"/>
      <c r="F185" s="505"/>
      <c r="G185" s="505"/>
      <c r="H185" s="506"/>
      <c r="I185" s="242">
        <f>I189+I186+I196+I200</f>
        <v>14127</v>
      </c>
      <c r="J185" s="242">
        <f>J189+J186+J196+J200</f>
        <v>0</v>
      </c>
      <c r="K185" s="242">
        <f>K189+K186+K196+K200</f>
        <v>7658</v>
      </c>
      <c r="L185" s="242">
        <f>L189+L186+L196+L200</f>
        <v>0</v>
      </c>
      <c r="M185" s="243"/>
      <c r="N185" s="243"/>
      <c r="O185" s="244"/>
      <c r="P185" s="103"/>
      <c r="Q185" s="1"/>
    </row>
    <row r="186" spans="1:17" ht="12.75" customHeight="1">
      <c r="A186" s="248"/>
      <c r="B186" s="249">
        <v>85501</v>
      </c>
      <c r="C186" s="248"/>
      <c r="D186" s="457" t="s">
        <v>258</v>
      </c>
      <c r="E186" s="458"/>
      <c r="F186" s="458"/>
      <c r="G186" s="458"/>
      <c r="H186" s="459"/>
      <c r="I186" s="247">
        <f>I187+I188</f>
        <v>6850</v>
      </c>
      <c r="J186" s="247">
        <f>J187+J188</f>
        <v>0</v>
      </c>
      <c r="K186" s="247">
        <f>K187+K188</f>
        <v>6850</v>
      </c>
      <c r="L186" s="247">
        <f>L187+L188</f>
        <v>0</v>
      </c>
      <c r="M186" s="243"/>
      <c r="N186" s="243"/>
      <c r="O186" s="244"/>
      <c r="P186" s="103"/>
      <c r="Q186" s="1"/>
    </row>
    <row r="187" spans="1:17" ht="12.75" customHeight="1">
      <c r="A187" s="253"/>
      <c r="B187" s="252"/>
      <c r="C187" s="291">
        <v>4170</v>
      </c>
      <c r="D187" s="460" t="s">
        <v>154</v>
      </c>
      <c r="E187" s="461"/>
      <c r="F187" s="461"/>
      <c r="G187" s="461"/>
      <c r="H187" s="462"/>
      <c r="I187" s="223">
        <v>6850</v>
      </c>
      <c r="J187" s="223"/>
      <c r="K187" s="223"/>
      <c r="L187" s="223"/>
      <c r="M187" s="243"/>
      <c r="N187" s="243"/>
      <c r="O187" s="244"/>
      <c r="P187" s="103"/>
      <c r="Q187" s="1"/>
    </row>
    <row r="188" spans="1:17" ht="12.75" customHeight="1">
      <c r="A188" s="253"/>
      <c r="B188" s="252"/>
      <c r="C188" s="239">
        <v>4110</v>
      </c>
      <c r="D188" s="469" t="s">
        <v>183</v>
      </c>
      <c r="E188" s="470"/>
      <c r="F188" s="470"/>
      <c r="G188" s="470"/>
      <c r="H188" s="471"/>
      <c r="I188" s="260"/>
      <c r="J188" s="260"/>
      <c r="K188" s="260">
        <v>6850</v>
      </c>
      <c r="L188" s="260"/>
      <c r="M188" s="243"/>
      <c r="N188" s="243"/>
      <c r="O188" s="244"/>
      <c r="P188" s="103"/>
      <c r="Q188" s="1"/>
    </row>
    <row r="189" spans="1:17" ht="53.25" customHeight="1">
      <c r="A189" s="248"/>
      <c r="B189" s="249">
        <v>85502</v>
      </c>
      <c r="C189" s="248"/>
      <c r="D189" s="457" t="s">
        <v>259</v>
      </c>
      <c r="E189" s="458"/>
      <c r="F189" s="458"/>
      <c r="G189" s="458"/>
      <c r="H189" s="459"/>
      <c r="I189" s="247">
        <f>SUM(I190:I195)</f>
        <v>1077</v>
      </c>
      <c r="J189" s="247">
        <f>SUM(J190:J195)</f>
        <v>0</v>
      </c>
      <c r="K189" s="247">
        <f>SUM(K190:K195)</f>
        <v>708</v>
      </c>
      <c r="L189" s="247">
        <f>SUM(L190:L195)</f>
        <v>0</v>
      </c>
      <c r="M189" s="243"/>
      <c r="N189" s="243"/>
      <c r="O189" s="244"/>
      <c r="P189" s="103"/>
      <c r="Q189" s="1"/>
    </row>
    <row r="190" spans="1:17" ht="61.5" customHeight="1">
      <c r="A190" s="253"/>
      <c r="B190" s="252"/>
      <c r="C190" s="137">
        <v>2910</v>
      </c>
      <c r="D190" s="480" t="s">
        <v>243</v>
      </c>
      <c r="E190" s="467"/>
      <c r="F190" s="467"/>
      <c r="G190" s="467"/>
      <c r="H190" s="468"/>
      <c r="I190" s="256">
        <v>369</v>
      </c>
      <c r="J190" s="256"/>
      <c r="K190" s="256"/>
      <c r="L190" s="256"/>
      <c r="M190" s="243"/>
      <c r="N190" s="243"/>
      <c r="O190" s="244"/>
      <c r="P190" s="103"/>
      <c r="Q190" s="1"/>
    </row>
    <row r="191" spans="1:17" ht="23.25" customHeight="1">
      <c r="A191" s="253"/>
      <c r="B191" s="252"/>
      <c r="C191" s="137">
        <v>4010</v>
      </c>
      <c r="D191" s="480" t="s">
        <v>260</v>
      </c>
      <c r="E191" s="467"/>
      <c r="F191" s="467"/>
      <c r="G191" s="467"/>
      <c r="H191" s="468"/>
      <c r="I191" s="223"/>
      <c r="J191" s="223"/>
      <c r="K191" s="223">
        <v>708</v>
      </c>
      <c r="L191" s="223"/>
      <c r="M191" s="243"/>
      <c r="N191" s="243"/>
      <c r="O191" s="244"/>
      <c r="P191" s="103"/>
      <c r="Q191" s="1"/>
    </row>
    <row r="192" spans="1:17" ht="12" customHeight="1">
      <c r="A192" s="253"/>
      <c r="B192" s="252"/>
      <c r="C192" s="114">
        <v>4120</v>
      </c>
      <c r="D192" s="454" t="s">
        <v>261</v>
      </c>
      <c r="E192" s="455"/>
      <c r="F192" s="455"/>
      <c r="G192" s="455"/>
      <c r="H192" s="456"/>
      <c r="I192" s="260">
        <v>468</v>
      </c>
      <c r="J192" s="260"/>
      <c r="K192" s="260"/>
      <c r="L192" s="260"/>
      <c r="M192" s="243"/>
      <c r="N192" s="243"/>
      <c r="O192" s="244"/>
      <c r="P192" s="103"/>
      <c r="Q192" s="1"/>
    </row>
    <row r="193" spans="1:17" ht="12" customHeight="1">
      <c r="A193" s="253"/>
      <c r="B193" s="252"/>
      <c r="C193" s="239">
        <v>4270</v>
      </c>
      <c r="D193" s="466" t="s">
        <v>262</v>
      </c>
      <c r="E193" s="467"/>
      <c r="F193" s="467"/>
      <c r="G193" s="467"/>
      <c r="H193" s="468"/>
      <c r="I193" s="256">
        <v>10</v>
      </c>
      <c r="J193" s="256"/>
      <c r="K193" s="256"/>
      <c r="L193" s="256"/>
      <c r="M193" s="243"/>
      <c r="N193" s="243"/>
      <c r="O193" s="244"/>
      <c r="P193" s="103"/>
      <c r="Q193" s="1"/>
    </row>
    <row r="194" spans="1:17" ht="12" customHeight="1">
      <c r="A194" s="253"/>
      <c r="B194" s="252"/>
      <c r="C194" s="224">
        <v>4280</v>
      </c>
      <c r="D194" s="466" t="s">
        <v>297</v>
      </c>
      <c r="E194" s="467"/>
      <c r="F194" s="467"/>
      <c r="G194" s="467"/>
      <c r="H194" s="468"/>
      <c r="I194" s="256">
        <v>10</v>
      </c>
      <c r="J194" s="256"/>
      <c r="K194" s="256"/>
      <c r="L194" s="256"/>
      <c r="M194" s="243"/>
      <c r="N194" s="243"/>
      <c r="O194" s="244"/>
      <c r="P194" s="103"/>
      <c r="Q194" s="1"/>
    </row>
    <row r="195" spans="1:17" ht="14.25" customHeight="1">
      <c r="A195" s="339"/>
      <c r="B195" s="340"/>
      <c r="C195" s="344">
        <v>4410</v>
      </c>
      <c r="D195" s="463" t="s">
        <v>263</v>
      </c>
      <c r="E195" s="464"/>
      <c r="F195" s="464"/>
      <c r="G195" s="464"/>
      <c r="H195" s="465"/>
      <c r="I195" s="345">
        <v>220</v>
      </c>
      <c r="J195" s="345"/>
      <c r="K195" s="345"/>
      <c r="L195" s="345"/>
      <c r="M195" s="243"/>
      <c r="N195" s="243"/>
      <c r="O195" s="244"/>
      <c r="P195" s="103"/>
      <c r="Q195" s="1"/>
    </row>
    <row r="196" spans="1:17" ht="14.25" customHeight="1">
      <c r="A196" s="248"/>
      <c r="B196" s="249">
        <v>85504</v>
      </c>
      <c r="C196" s="248"/>
      <c r="D196" s="457" t="s">
        <v>163</v>
      </c>
      <c r="E196" s="458"/>
      <c r="F196" s="458"/>
      <c r="G196" s="458"/>
      <c r="H196" s="459"/>
      <c r="I196" s="247">
        <f>SUM(I197:I199)</f>
        <v>5600</v>
      </c>
      <c r="J196" s="247">
        <f>SUM(J197:J199)</f>
        <v>0</v>
      </c>
      <c r="K196" s="247">
        <f>SUM(K197:K199)</f>
        <v>100</v>
      </c>
      <c r="L196" s="247">
        <f>SUM(L197:L199)</f>
        <v>0</v>
      </c>
      <c r="M196" s="243"/>
      <c r="N196" s="243"/>
      <c r="O196" s="244"/>
      <c r="P196" s="103"/>
      <c r="Q196" s="1"/>
    </row>
    <row r="197" spans="1:17" ht="14.25" customHeight="1">
      <c r="A197" s="253"/>
      <c r="B197" s="252"/>
      <c r="C197" s="239">
        <v>4010</v>
      </c>
      <c r="D197" s="469" t="s">
        <v>182</v>
      </c>
      <c r="E197" s="470"/>
      <c r="F197" s="470"/>
      <c r="G197" s="470"/>
      <c r="H197" s="471"/>
      <c r="I197" s="260">
        <v>5500</v>
      </c>
      <c r="J197" s="260"/>
      <c r="K197" s="260"/>
      <c r="L197" s="260"/>
      <c r="M197" s="243"/>
      <c r="N197" s="243"/>
      <c r="O197" s="244"/>
      <c r="P197" s="103"/>
      <c r="Q197" s="1"/>
    </row>
    <row r="198" spans="1:17" ht="14.25" customHeight="1">
      <c r="A198" s="253"/>
      <c r="B198" s="252"/>
      <c r="C198" s="239">
        <v>4210</v>
      </c>
      <c r="D198" s="481" t="s">
        <v>264</v>
      </c>
      <c r="E198" s="482"/>
      <c r="F198" s="482"/>
      <c r="G198" s="482"/>
      <c r="H198" s="483"/>
      <c r="I198" s="260"/>
      <c r="J198" s="260"/>
      <c r="K198" s="260">
        <v>100</v>
      </c>
      <c r="L198" s="260"/>
      <c r="M198" s="243"/>
      <c r="N198" s="243"/>
      <c r="O198" s="244"/>
      <c r="P198" s="103"/>
      <c r="Q198" s="1"/>
    </row>
    <row r="199" spans="1:17" ht="25.5" customHeight="1">
      <c r="A199" s="339"/>
      <c r="B199" s="340"/>
      <c r="C199" s="236">
        <v>4700</v>
      </c>
      <c r="D199" s="463" t="s">
        <v>265</v>
      </c>
      <c r="E199" s="464"/>
      <c r="F199" s="464"/>
      <c r="G199" s="464"/>
      <c r="H199" s="465"/>
      <c r="I199" s="342">
        <v>100</v>
      </c>
      <c r="J199" s="342"/>
      <c r="K199" s="342"/>
      <c r="L199" s="342"/>
      <c r="M199" s="243"/>
      <c r="N199" s="243"/>
      <c r="O199" s="244"/>
      <c r="P199" s="103"/>
      <c r="Q199" s="1"/>
    </row>
    <row r="200" spans="1:17" ht="23.25" customHeight="1">
      <c r="A200" s="248"/>
      <c r="B200" s="249">
        <v>85510</v>
      </c>
      <c r="C200" s="248"/>
      <c r="D200" s="457" t="s">
        <v>266</v>
      </c>
      <c r="E200" s="458"/>
      <c r="F200" s="458"/>
      <c r="G200" s="458"/>
      <c r="H200" s="459"/>
      <c r="I200" s="247">
        <f>SUM(I201:I204)</f>
        <v>600</v>
      </c>
      <c r="J200" s="247">
        <f>SUM(J201:J204)</f>
        <v>0</v>
      </c>
      <c r="K200" s="247">
        <f>SUM(K201:K204)</f>
        <v>0</v>
      </c>
      <c r="L200" s="247">
        <f>SUM(L201:L204)</f>
        <v>0</v>
      </c>
      <c r="M200" s="243"/>
      <c r="N200" s="243"/>
      <c r="O200" s="244"/>
      <c r="P200" s="103"/>
      <c r="Q200" s="1"/>
    </row>
    <row r="201" spans="1:17" ht="12.75" customHeight="1">
      <c r="A201" s="388"/>
      <c r="B201" s="389"/>
      <c r="C201" s="236">
        <v>4270</v>
      </c>
      <c r="D201" s="463" t="s">
        <v>267</v>
      </c>
      <c r="E201" s="464"/>
      <c r="F201" s="464"/>
      <c r="G201" s="464"/>
      <c r="H201" s="465"/>
      <c r="I201" s="342">
        <v>100</v>
      </c>
      <c r="J201" s="342"/>
      <c r="K201" s="342"/>
      <c r="L201" s="342"/>
      <c r="M201" s="243"/>
      <c r="N201" s="243"/>
      <c r="O201" s="244"/>
      <c r="P201" s="103"/>
      <c r="Q201" s="1"/>
    </row>
    <row r="202" spans="1:17" ht="12.75" customHeight="1">
      <c r="A202" s="446" t="s">
        <v>48</v>
      </c>
      <c r="B202" s="447"/>
      <c r="C202" s="448"/>
      <c r="D202" s="449" t="s">
        <v>59</v>
      </c>
      <c r="E202" s="449"/>
      <c r="F202" s="449"/>
      <c r="G202" s="449"/>
      <c r="H202" s="450"/>
      <c r="I202" s="453" t="s">
        <v>60</v>
      </c>
      <c r="J202" s="453"/>
      <c r="K202" s="453" t="s">
        <v>61</v>
      </c>
      <c r="L202" s="453"/>
      <c r="M202" s="243"/>
      <c r="N202" s="243"/>
      <c r="O202" s="244"/>
      <c r="P202" s="103"/>
      <c r="Q202" s="1"/>
    </row>
    <row r="203" spans="1:17" ht="12.75" customHeight="1">
      <c r="A203" s="423" t="s">
        <v>23</v>
      </c>
      <c r="B203" s="423" t="s">
        <v>49</v>
      </c>
      <c r="C203" s="423" t="s">
        <v>50</v>
      </c>
      <c r="D203" s="451"/>
      <c r="E203" s="451"/>
      <c r="F203" s="451"/>
      <c r="G203" s="451"/>
      <c r="H203" s="452"/>
      <c r="I203" s="75" t="s">
        <v>51</v>
      </c>
      <c r="J203" s="75" t="s">
        <v>52</v>
      </c>
      <c r="K203" s="75" t="s">
        <v>51</v>
      </c>
      <c r="L203" s="75" t="s">
        <v>52</v>
      </c>
      <c r="M203" s="243"/>
      <c r="N203" s="243"/>
      <c r="O203" s="244"/>
      <c r="P203" s="103"/>
      <c r="Q203" s="1"/>
    </row>
    <row r="204" spans="1:17" ht="25.5" customHeight="1">
      <c r="A204" s="253"/>
      <c r="B204" s="252"/>
      <c r="C204" s="239">
        <v>4700</v>
      </c>
      <c r="D204" s="485" t="s">
        <v>268</v>
      </c>
      <c r="E204" s="470"/>
      <c r="F204" s="470"/>
      <c r="G204" s="470"/>
      <c r="H204" s="471"/>
      <c r="I204" s="260">
        <v>500</v>
      </c>
      <c r="J204" s="260"/>
      <c r="K204" s="260"/>
      <c r="L204" s="260"/>
      <c r="M204" s="243"/>
      <c r="N204" s="243"/>
      <c r="O204" s="244"/>
      <c r="P204" s="103"/>
      <c r="Q204" s="1"/>
    </row>
    <row r="205" spans="1:17" ht="24.75" customHeight="1">
      <c r="A205" s="245">
        <v>900</v>
      </c>
      <c r="B205" s="246"/>
      <c r="C205" s="246"/>
      <c r="D205" s="504" t="s">
        <v>148</v>
      </c>
      <c r="E205" s="505"/>
      <c r="F205" s="505"/>
      <c r="G205" s="505"/>
      <c r="H205" s="506"/>
      <c r="I205" s="242">
        <f>I206+I212+I209+I217</f>
        <v>925700</v>
      </c>
      <c r="J205" s="242">
        <f>J206+J212+J209+J217</f>
        <v>82538</v>
      </c>
      <c r="K205" s="242">
        <f>K206+K212+K209+K217</f>
        <v>0</v>
      </c>
      <c r="L205" s="242">
        <f>L206+L212+L209+L217</f>
        <v>0</v>
      </c>
      <c r="M205" s="243"/>
      <c r="N205" s="243"/>
      <c r="O205" s="244"/>
      <c r="P205" s="103"/>
      <c r="Q205" s="1"/>
    </row>
    <row r="206" spans="1:17" ht="15" customHeight="1">
      <c r="A206" s="248"/>
      <c r="B206" s="249">
        <v>90001</v>
      </c>
      <c r="C206" s="248"/>
      <c r="D206" s="457" t="s">
        <v>244</v>
      </c>
      <c r="E206" s="458"/>
      <c r="F206" s="458"/>
      <c r="G206" s="458"/>
      <c r="H206" s="459"/>
      <c r="I206" s="247">
        <f>I207+I208</f>
        <v>28000</v>
      </c>
      <c r="J206" s="247">
        <f>J207+J208</f>
        <v>0</v>
      </c>
      <c r="K206" s="247">
        <f>K207+K208</f>
        <v>0</v>
      </c>
      <c r="L206" s="247">
        <f>L207+L208</f>
        <v>0</v>
      </c>
      <c r="M206" s="243"/>
      <c r="N206" s="243"/>
      <c r="O206" s="244"/>
      <c r="P206" s="103"/>
      <c r="Q206" s="1"/>
    </row>
    <row r="207" spans="1:17" ht="11.25" customHeight="1">
      <c r="A207" s="257"/>
      <c r="B207" s="255"/>
      <c r="C207" s="239">
        <v>4260</v>
      </c>
      <c r="D207" s="469" t="s">
        <v>167</v>
      </c>
      <c r="E207" s="470"/>
      <c r="F207" s="470"/>
      <c r="G207" s="470"/>
      <c r="H207" s="471"/>
      <c r="I207" s="260">
        <v>13000</v>
      </c>
      <c r="J207" s="260"/>
      <c r="K207" s="260"/>
      <c r="L207" s="260"/>
      <c r="M207" s="243"/>
      <c r="N207" s="243"/>
      <c r="O207" s="244"/>
      <c r="P207" s="103"/>
      <c r="Q207" s="1"/>
    </row>
    <row r="208" spans="1:17" ht="13.5" customHeight="1">
      <c r="A208" s="339"/>
      <c r="B208" s="340"/>
      <c r="C208" s="236">
        <v>4270</v>
      </c>
      <c r="D208" s="463" t="s">
        <v>175</v>
      </c>
      <c r="E208" s="464"/>
      <c r="F208" s="464"/>
      <c r="G208" s="464"/>
      <c r="H208" s="465"/>
      <c r="I208" s="342">
        <v>15000</v>
      </c>
      <c r="J208" s="342"/>
      <c r="K208" s="342"/>
      <c r="L208" s="342"/>
      <c r="M208" s="243"/>
      <c r="N208" s="243"/>
      <c r="O208" s="244"/>
      <c r="P208" s="103"/>
      <c r="Q208" s="1"/>
    </row>
    <row r="209" spans="1:17" ht="13.5" customHeight="1">
      <c r="A209" s="248"/>
      <c r="B209" s="249">
        <v>90003</v>
      </c>
      <c r="C209" s="248"/>
      <c r="D209" s="457" t="s">
        <v>245</v>
      </c>
      <c r="E209" s="458"/>
      <c r="F209" s="458"/>
      <c r="G209" s="458"/>
      <c r="H209" s="459"/>
      <c r="I209" s="247">
        <f>I210+I211</f>
        <v>50000</v>
      </c>
      <c r="J209" s="247">
        <f>J210+J211</f>
        <v>0</v>
      </c>
      <c r="K209" s="247">
        <f>K210+K211</f>
        <v>0</v>
      </c>
      <c r="L209" s="247">
        <f>L210+L211</f>
        <v>0</v>
      </c>
      <c r="M209" s="243"/>
      <c r="N209" s="243"/>
      <c r="O209" s="244"/>
      <c r="P209" s="103"/>
      <c r="Q209" s="1"/>
    </row>
    <row r="210" spans="1:17" ht="11.25" customHeight="1">
      <c r="A210" s="253"/>
      <c r="B210" s="252"/>
      <c r="C210" s="239">
        <v>4210</v>
      </c>
      <c r="D210" s="460" t="s">
        <v>234</v>
      </c>
      <c r="E210" s="484"/>
      <c r="F210" s="484"/>
      <c r="G210" s="484"/>
      <c r="H210" s="486"/>
      <c r="I210" s="223">
        <v>20000</v>
      </c>
      <c r="J210" s="223"/>
      <c r="K210" s="223"/>
      <c r="L210" s="223"/>
      <c r="M210" s="243"/>
      <c r="N210" s="243"/>
      <c r="O210" s="244"/>
      <c r="P210" s="103"/>
      <c r="Q210" s="1"/>
    </row>
    <row r="211" spans="1:17" ht="10.5" customHeight="1">
      <c r="A211" s="253"/>
      <c r="B211" s="252"/>
      <c r="C211" s="236">
        <v>4300</v>
      </c>
      <c r="D211" s="466" t="s">
        <v>134</v>
      </c>
      <c r="E211" s="467"/>
      <c r="F211" s="467"/>
      <c r="G211" s="467"/>
      <c r="H211" s="468"/>
      <c r="I211" s="256">
        <v>30000</v>
      </c>
      <c r="J211" s="256"/>
      <c r="K211" s="256"/>
      <c r="L211" s="256"/>
      <c r="M211" s="243"/>
      <c r="N211" s="243"/>
      <c r="O211" s="244"/>
      <c r="P211" s="103"/>
      <c r="Q211" s="1"/>
    </row>
    <row r="212" spans="1:17" ht="13.5" customHeight="1">
      <c r="A212" s="248"/>
      <c r="B212" s="249">
        <v>90015</v>
      </c>
      <c r="C212" s="248"/>
      <c r="D212" s="457" t="s">
        <v>150</v>
      </c>
      <c r="E212" s="458"/>
      <c r="F212" s="458"/>
      <c r="G212" s="458"/>
      <c r="H212" s="459"/>
      <c r="I212" s="247">
        <f>I213+I215+I216+I214</f>
        <v>817700</v>
      </c>
      <c r="J212" s="247">
        <f>J213+J215+J216</f>
        <v>82538</v>
      </c>
      <c r="K212" s="247">
        <f>K213+K215+K216</f>
        <v>0</v>
      </c>
      <c r="L212" s="247">
        <f>L213+L215+L216</f>
        <v>0</v>
      </c>
      <c r="M212" s="243"/>
      <c r="N212" s="243"/>
      <c r="O212" s="244"/>
      <c r="P212" s="103"/>
      <c r="Q212" s="1"/>
    </row>
    <row r="213" spans="1:18" ht="14.25" customHeight="1">
      <c r="A213" s="253"/>
      <c r="B213" s="252"/>
      <c r="C213" s="239">
        <v>4210</v>
      </c>
      <c r="D213" s="460" t="s">
        <v>234</v>
      </c>
      <c r="E213" s="484"/>
      <c r="F213" s="484"/>
      <c r="G213" s="484"/>
      <c r="H213" s="486"/>
      <c r="I213" s="223">
        <v>15600</v>
      </c>
      <c r="J213" s="223"/>
      <c r="K213" s="223"/>
      <c r="L213" s="223"/>
      <c r="M213" s="243"/>
      <c r="N213" s="243"/>
      <c r="O213" s="244"/>
      <c r="P213" s="103"/>
      <c r="Q213" s="1"/>
      <c r="R213" s="1"/>
    </row>
    <row r="214" spans="1:18" ht="14.25" customHeight="1">
      <c r="A214" s="253"/>
      <c r="B214" s="252"/>
      <c r="C214" s="239">
        <v>4260</v>
      </c>
      <c r="D214" s="370"/>
      <c r="E214" s="484" t="s">
        <v>293</v>
      </c>
      <c r="F214" s="461"/>
      <c r="G214" s="461"/>
      <c r="H214" s="462"/>
      <c r="I214" s="256">
        <v>750100</v>
      </c>
      <c r="J214" s="256"/>
      <c r="K214" s="256"/>
      <c r="L214" s="256"/>
      <c r="M214" s="243"/>
      <c r="N214" s="243"/>
      <c r="O214" s="244"/>
      <c r="P214" s="103"/>
      <c r="Q214" s="1"/>
      <c r="R214" s="1"/>
    </row>
    <row r="215" spans="1:17" ht="14.25" customHeight="1">
      <c r="A215" s="253"/>
      <c r="B215" s="252"/>
      <c r="C215" s="137">
        <v>4300</v>
      </c>
      <c r="D215" s="466" t="s">
        <v>134</v>
      </c>
      <c r="E215" s="467"/>
      <c r="F215" s="467"/>
      <c r="G215" s="467"/>
      <c r="H215" s="468"/>
      <c r="I215" s="256">
        <v>52000</v>
      </c>
      <c r="J215" s="256"/>
      <c r="K215" s="256"/>
      <c r="L215" s="256"/>
      <c r="M215" s="243"/>
      <c r="N215" s="243"/>
      <c r="O215" s="244"/>
      <c r="P215" s="103"/>
      <c r="Q215" s="1"/>
    </row>
    <row r="216" spans="1:17" ht="11.25" customHeight="1">
      <c r="A216" s="339"/>
      <c r="B216" s="340"/>
      <c r="C216" s="344">
        <v>6050</v>
      </c>
      <c r="D216" s="474" t="s">
        <v>190</v>
      </c>
      <c r="E216" s="475"/>
      <c r="F216" s="475"/>
      <c r="G216" s="475"/>
      <c r="H216" s="476"/>
      <c r="I216" s="342"/>
      <c r="J216" s="342">
        <v>82538</v>
      </c>
      <c r="K216" s="342"/>
      <c r="L216" s="353"/>
      <c r="M216" s="243"/>
      <c r="N216" s="243"/>
      <c r="O216" s="244"/>
      <c r="P216" s="103"/>
      <c r="Q216" s="1"/>
    </row>
    <row r="217" spans="1:17" ht="35.25" customHeight="1">
      <c r="A217" s="248"/>
      <c r="B217" s="249">
        <v>90019</v>
      </c>
      <c r="C217" s="248"/>
      <c r="D217" s="457" t="s">
        <v>246</v>
      </c>
      <c r="E217" s="458"/>
      <c r="F217" s="458"/>
      <c r="G217" s="458"/>
      <c r="H217" s="459"/>
      <c r="I217" s="247">
        <f>I218</f>
        <v>30000</v>
      </c>
      <c r="J217" s="247">
        <f>J218</f>
        <v>0</v>
      </c>
      <c r="K217" s="247">
        <f>K218</f>
        <v>0</v>
      </c>
      <c r="L217" s="247">
        <f>L218</f>
        <v>0</v>
      </c>
      <c r="M217" s="243"/>
      <c r="N217" s="243"/>
      <c r="O217" s="244"/>
      <c r="P217" s="103"/>
      <c r="Q217" s="1"/>
    </row>
    <row r="218" spans="1:17" ht="12.75" customHeight="1">
      <c r="A218" s="253"/>
      <c r="B218" s="252"/>
      <c r="C218" s="239">
        <v>4300</v>
      </c>
      <c r="D218" s="485" t="s">
        <v>134</v>
      </c>
      <c r="E218" s="470"/>
      <c r="F218" s="470"/>
      <c r="G218" s="470"/>
      <c r="H218" s="471"/>
      <c r="I218" s="223">
        <v>30000</v>
      </c>
      <c r="J218" s="223"/>
      <c r="K218" s="223"/>
      <c r="L218" s="223"/>
      <c r="M218" s="243"/>
      <c r="N218" s="243"/>
      <c r="O218" s="244"/>
      <c r="P218" s="103"/>
      <c r="Q218" s="1"/>
    </row>
    <row r="219" spans="1:17" ht="23.25" customHeight="1">
      <c r="A219" s="245">
        <v>921</v>
      </c>
      <c r="B219" s="246"/>
      <c r="C219" s="246"/>
      <c r="D219" s="504" t="s">
        <v>247</v>
      </c>
      <c r="E219" s="505"/>
      <c r="F219" s="505"/>
      <c r="G219" s="505"/>
      <c r="H219" s="506"/>
      <c r="I219" s="242">
        <f>I220</f>
        <v>5000</v>
      </c>
      <c r="J219" s="242">
        <f aca="true" t="shared" si="4" ref="J219:L220">J220</f>
        <v>0</v>
      </c>
      <c r="K219" s="242">
        <f t="shared" si="4"/>
        <v>0</v>
      </c>
      <c r="L219" s="242">
        <f t="shared" si="4"/>
        <v>0</v>
      </c>
      <c r="M219" s="243"/>
      <c r="N219" s="243"/>
      <c r="O219" s="244"/>
      <c r="P219" s="103"/>
      <c r="Q219" s="1"/>
    </row>
    <row r="220" spans="1:17" ht="15" customHeight="1">
      <c r="A220" s="248"/>
      <c r="B220" s="249">
        <v>92120</v>
      </c>
      <c r="C220" s="248"/>
      <c r="D220" s="457" t="s">
        <v>248</v>
      </c>
      <c r="E220" s="458"/>
      <c r="F220" s="458"/>
      <c r="G220" s="458"/>
      <c r="H220" s="459"/>
      <c r="I220" s="247">
        <f>I221</f>
        <v>5000</v>
      </c>
      <c r="J220" s="247">
        <f t="shared" si="4"/>
        <v>0</v>
      </c>
      <c r="K220" s="247">
        <f t="shared" si="4"/>
        <v>0</v>
      </c>
      <c r="L220" s="247">
        <f t="shared" si="4"/>
        <v>0</v>
      </c>
      <c r="M220" s="243"/>
      <c r="N220" s="243"/>
      <c r="O220" s="244"/>
      <c r="P220" s="103"/>
      <c r="Q220" s="1"/>
    </row>
    <row r="221" spans="1:17" ht="12" customHeight="1">
      <c r="A221" s="253"/>
      <c r="B221" s="252"/>
      <c r="C221" s="239">
        <v>4300</v>
      </c>
      <c r="D221" s="485" t="s">
        <v>134</v>
      </c>
      <c r="E221" s="470"/>
      <c r="F221" s="470"/>
      <c r="G221" s="470"/>
      <c r="H221" s="471"/>
      <c r="I221" s="260">
        <v>5000</v>
      </c>
      <c r="J221" s="260"/>
      <c r="K221" s="260"/>
      <c r="L221" s="260"/>
      <c r="M221" s="243"/>
      <c r="N221" s="243"/>
      <c r="O221" s="244"/>
      <c r="P221" s="103"/>
      <c r="Q221" s="1"/>
    </row>
    <row r="222" spans="1:17" ht="12" customHeight="1">
      <c r="A222" s="331"/>
      <c r="B222" s="332"/>
      <c r="C222" s="333"/>
      <c r="D222" s="439"/>
      <c r="E222" s="297"/>
      <c r="F222" s="297"/>
      <c r="G222" s="297"/>
      <c r="H222" s="297"/>
      <c r="I222" s="335"/>
      <c r="J222" s="335"/>
      <c r="K222" s="335"/>
      <c r="L222" s="335"/>
      <c r="M222" s="243"/>
      <c r="N222" s="243"/>
      <c r="O222" s="244"/>
      <c r="P222" s="103"/>
      <c r="Q222" s="1"/>
    </row>
    <row r="223" spans="1:17" ht="91.5" customHeight="1">
      <c r="A223" s="337"/>
      <c r="B223" s="338"/>
      <c r="C223" s="440"/>
      <c r="D223" s="441"/>
      <c r="E223" s="296"/>
      <c r="F223" s="296"/>
      <c r="G223" s="296"/>
      <c r="H223" s="296"/>
      <c r="I223" s="442"/>
      <c r="J223" s="442"/>
      <c r="K223" s="442"/>
      <c r="L223" s="442"/>
      <c r="M223" s="243"/>
      <c r="N223" s="243"/>
      <c r="O223" s="244"/>
      <c r="P223" s="103"/>
      <c r="Q223" s="1"/>
    </row>
    <row r="224" spans="1:17" ht="12" customHeight="1">
      <c r="A224" s="337"/>
      <c r="B224" s="338"/>
      <c r="C224" s="440"/>
      <c r="D224" s="441"/>
      <c r="E224" s="296"/>
      <c r="F224" s="296"/>
      <c r="G224" s="296"/>
      <c r="H224" s="296"/>
      <c r="I224" s="442"/>
      <c r="J224" s="442"/>
      <c r="K224" s="442"/>
      <c r="L224" s="442"/>
      <c r="M224" s="243"/>
      <c r="N224" s="243"/>
      <c r="O224" s="244"/>
      <c r="P224" s="103"/>
      <c r="Q224" s="1"/>
    </row>
    <row r="225" spans="1:17" ht="12" customHeight="1">
      <c r="A225" s="337"/>
      <c r="B225" s="338"/>
      <c r="C225" s="440"/>
      <c r="D225" s="441"/>
      <c r="E225" s="296"/>
      <c r="F225" s="296"/>
      <c r="G225" s="296"/>
      <c r="H225" s="296"/>
      <c r="I225" s="442"/>
      <c r="J225" s="442"/>
      <c r="K225" s="442"/>
      <c r="L225" s="442"/>
      <c r="M225" s="243"/>
      <c r="N225" s="243"/>
      <c r="O225" s="244"/>
      <c r="P225" s="103"/>
      <c r="Q225" s="1"/>
    </row>
    <row r="226" spans="1:17" ht="7.5" customHeight="1">
      <c r="A226" s="337"/>
      <c r="B226" s="338"/>
      <c r="C226" s="440"/>
      <c r="D226" s="441"/>
      <c r="E226" s="296"/>
      <c r="F226" s="296"/>
      <c r="G226" s="296"/>
      <c r="H226" s="296"/>
      <c r="I226" s="442"/>
      <c r="J226" s="442"/>
      <c r="K226" s="442"/>
      <c r="L226" s="442"/>
      <c r="M226" s="243"/>
      <c r="N226" s="243"/>
      <c r="O226" s="244"/>
      <c r="P226" s="103"/>
      <c r="Q226" s="1"/>
    </row>
    <row r="227" spans="1:17" ht="12" customHeight="1">
      <c r="A227" s="337"/>
      <c r="B227" s="338"/>
      <c r="C227" s="440"/>
      <c r="D227" s="441"/>
      <c r="E227" s="296"/>
      <c r="F227" s="296"/>
      <c r="G227" s="296"/>
      <c r="H227" s="296"/>
      <c r="I227" s="442"/>
      <c r="J227" s="442"/>
      <c r="K227" s="442"/>
      <c r="L227" s="442"/>
      <c r="M227" s="243"/>
      <c r="N227" s="243"/>
      <c r="O227" s="244"/>
      <c r="P227" s="103"/>
      <c r="Q227" s="1"/>
    </row>
    <row r="228" spans="1:17" ht="12" customHeight="1">
      <c r="A228" s="337"/>
      <c r="B228" s="338"/>
      <c r="C228" s="440"/>
      <c r="D228" s="441"/>
      <c r="E228" s="296"/>
      <c r="F228" s="296"/>
      <c r="G228" s="296"/>
      <c r="H228" s="296"/>
      <c r="I228" s="442"/>
      <c r="J228" s="442"/>
      <c r="K228" s="442"/>
      <c r="L228" s="442"/>
      <c r="M228" s="243"/>
      <c r="N228" s="243"/>
      <c r="O228" s="244"/>
      <c r="P228" s="103"/>
      <c r="Q228" s="1"/>
    </row>
    <row r="229" spans="1:17" ht="12" customHeight="1">
      <c r="A229" s="337"/>
      <c r="B229" s="338"/>
      <c r="C229" s="440"/>
      <c r="D229" s="441"/>
      <c r="E229" s="296"/>
      <c r="F229" s="296"/>
      <c r="G229" s="296"/>
      <c r="H229" s="296"/>
      <c r="I229" s="442"/>
      <c r="J229" s="442"/>
      <c r="K229" s="442"/>
      <c r="L229" s="442"/>
      <c r="M229" s="243"/>
      <c r="N229" s="243"/>
      <c r="O229" s="244"/>
      <c r="P229" s="103"/>
      <c r="Q229" s="1"/>
    </row>
    <row r="230" spans="1:17" ht="12" customHeight="1">
      <c r="A230" s="446" t="s">
        <v>48</v>
      </c>
      <c r="B230" s="447"/>
      <c r="C230" s="448"/>
      <c r="D230" s="449" t="s">
        <v>59</v>
      </c>
      <c r="E230" s="449"/>
      <c r="F230" s="449"/>
      <c r="G230" s="449"/>
      <c r="H230" s="450"/>
      <c r="I230" s="453" t="s">
        <v>60</v>
      </c>
      <c r="J230" s="453"/>
      <c r="K230" s="453" t="s">
        <v>61</v>
      </c>
      <c r="L230" s="453"/>
      <c r="M230" s="243"/>
      <c r="N230" s="243"/>
      <c r="O230" s="244"/>
      <c r="P230" s="103"/>
      <c r="Q230" s="1"/>
    </row>
    <row r="231" spans="1:17" ht="12" customHeight="1">
      <c r="A231" s="438" t="s">
        <v>23</v>
      </c>
      <c r="B231" s="438" t="s">
        <v>49</v>
      </c>
      <c r="C231" s="438" t="s">
        <v>50</v>
      </c>
      <c r="D231" s="451"/>
      <c r="E231" s="451"/>
      <c r="F231" s="451"/>
      <c r="G231" s="451"/>
      <c r="H231" s="452"/>
      <c r="I231" s="75" t="s">
        <v>51</v>
      </c>
      <c r="J231" s="75" t="s">
        <v>52</v>
      </c>
      <c r="K231" s="75" t="s">
        <v>51</v>
      </c>
      <c r="L231" s="75" t="s">
        <v>52</v>
      </c>
      <c r="M231" s="243"/>
      <c r="N231" s="243"/>
      <c r="O231" s="244"/>
      <c r="P231" s="103"/>
      <c r="Q231" s="1"/>
    </row>
    <row r="232" spans="1:17" ht="14.25" customHeight="1">
      <c r="A232" s="443">
        <v>926</v>
      </c>
      <c r="B232" s="444"/>
      <c r="C232" s="444"/>
      <c r="D232" s="492" t="s">
        <v>232</v>
      </c>
      <c r="E232" s="493"/>
      <c r="F232" s="493"/>
      <c r="G232" s="493"/>
      <c r="H232" s="494"/>
      <c r="I232" s="445">
        <f>I233</f>
        <v>715800</v>
      </c>
      <c r="J232" s="445">
        <f>J233</f>
        <v>0</v>
      </c>
      <c r="K232" s="445">
        <f>K233</f>
        <v>2000</v>
      </c>
      <c r="L232" s="445">
        <f>L233</f>
        <v>0</v>
      </c>
      <c r="M232" s="243"/>
      <c r="N232" s="243"/>
      <c r="O232" s="244"/>
      <c r="P232" s="103"/>
      <c r="Q232" s="1"/>
    </row>
    <row r="233" spans="1:18" ht="15" customHeight="1">
      <c r="A233" s="248"/>
      <c r="B233" s="249">
        <v>92605</v>
      </c>
      <c r="C233" s="248"/>
      <c r="D233" s="457" t="s">
        <v>233</v>
      </c>
      <c r="E233" s="458"/>
      <c r="F233" s="458"/>
      <c r="G233" s="458"/>
      <c r="H233" s="459"/>
      <c r="I233" s="247">
        <f>SUM(I234:I242)</f>
        <v>715800</v>
      </c>
      <c r="J233" s="247">
        <f>SUM(J234:J242)</f>
        <v>0</v>
      </c>
      <c r="K233" s="247">
        <f>SUM(K234:K242)</f>
        <v>2000</v>
      </c>
      <c r="L233" s="247">
        <f>SUM(L234:L242)</f>
        <v>0</v>
      </c>
      <c r="M233" s="243"/>
      <c r="N233" s="243"/>
      <c r="O233" s="244"/>
      <c r="P233" s="103"/>
      <c r="Q233" s="1"/>
      <c r="R233" s="1"/>
    </row>
    <row r="234" spans="1:17" ht="43.5" customHeight="1">
      <c r="A234" s="253"/>
      <c r="B234" s="252"/>
      <c r="C234" s="137">
        <v>2360</v>
      </c>
      <c r="D234" s="499" t="s">
        <v>249</v>
      </c>
      <c r="E234" s="500"/>
      <c r="F234" s="500"/>
      <c r="G234" s="500"/>
      <c r="H234" s="501"/>
      <c r="I234" s="256">
        <v>4000</v>
      </c>
      <c r="J234" s="256"/>
      <c r="K234" s="256"/>
      <c r="L234" s="256"/>
      <c r="M234" s="243"/>
      <c r="N234" s="243"/>
      <c r="O234" s="244"/>
      <c r="P234" s="103"/>
      <c r="Q234" s="1"/>
    </row>
    <row r="235" spans="1:17" ht="13.5" customHeight="1">
      <c r="A235" s="253"/>
      <c r="B235" s="252"/>
      <c r="C235" s="239">
        <v>4210</v>
      </c>
      <c r="D235" s="481" t="s">
        <v>234</v>
      </c>
      <c r="E235" s="482"/>
      <c r="F235" s="482"/>
      <c r="G235" s="482"/>
      <c r="H235" s="483"/>
      <c r="I235" s="260">
        <v>220000</v>
      </c>
      <c r="J235" s="260"/>
      <c r="K235" s="260"/>
      <c r="L235" s="240"/>
      <c r="M235" s="243"/>
      <c r="N235" s="243"/>
      <c r="O235" s="244"/>
      <c r="P235" s="103"/>
      <c r="Q235" s="1"/>
    </row>
    <row r="236" spans="1:17" ht="11.25" customHeight="1">
      <c r="A236" s="253"/>
      <c r="B236" s="252"/>
      <c r="C236" s="137">
        <v>4260</v>
      </c>
      <c r="D236" s="370"/>
      <c r="E236" s="484" t="s">
        <v>293</v>
      </c>
      <c r="F236" s="461"/>
      <c r="G236" s="461"/>
      <c r="H236" s="462"/>
      <c r="I236" s="256"/>
      <c r="J236" s="256"/>
      <c r="K236" s="256">
        <v>2000</v>
      </c>
      <c r="L236" s="378"/>
      <c r="M236" s="243"/>
      <c r="N236" s="243"/>
      <c r="O236" s="244"/>
      <c r="P236" s="103"/>
      <c r="Q236" s="1"/>
    </row>
    <row r="237" spans="1:17" ht="11.25" customHeight="1">
      <c r="A237" s="253"/>
      <c r="B237" s="252"/>
      <c r="C237" s="137">
        <v>4270</v>
      </c>
      <c r="D237" s="485" t="s">
        <v>175</v>
      </c>
      <c r="E237" s="470"/>
      <c r="F237" s="470"/>
      <c r="G237" s="470"/>
      <c r="H237" s="471"/>
      <c r="I237" s="256">
        <v>150000</v>
      </c>
      <c r="J237" s="256"/>
      <c r="K237" s="256"/>
      <c r="L237" s="256"/>
      <c r="M237" s="243"/>
      <c r="N237" s="243"/>
      <c r="O237" s="244"/>
      <c r="P237" s="103"/>
      <c r="Q237" s="1"/>
    </row>
    <row r="238" spans="1:17" ht="12" customHeight="1">
      <c r="A238" s="253"/>
      <c r="B238" s="252"/>
      <c r="C238" s="224">
        <v>4300</v>
      </c>
      <c r="D238" s="466" t="s">
        <v>134</v>
      </c>
      <c r="E238" s="467"/>
      <c r="F238" s="467"/>
      <c r="G238" s="467"/>
      <c r="H238" s="468"/>
      <c r="I238" s="256">
        <v>262000</v>
      </c>
      <c r="J238" s="256"/>
      <c r="K238" s="256"/>
      <c r="L238" s="256"/>
      <c r="M238" s="243"/>
      <c r="N238" s="243"/>
      <c r="O238" s="244"/>
      <c r="P238" s="103"/>
      <c r="Q238" s="1">
        <f>I243+J243-F280</f>
        <v>0</v>
      </c>
    </row>
    <row r="239" spans="1:17" ht="23.25" customHeight="1">
      <c r="A239" s="253"/>
      <c r="B239" s="252"/>
      <c r="C239" s="137">
        <v>4400</v>
      </c>
      <c r="D239" s="499" t="s">
        <v>294</v>
      </c>
      <c r="E239" s="500"/>
      <c r="F239" s="500"/>
      <c r="G239" s="500"/>
      <c r="H239" s="501"/>
      <c r="I239" s="256">
        <v>5000</v>
      </c>
      <c r="J239" s="256"/>
      <c r="K239" s="256"/>
      <c r="L239" s="256"/>
      <c r="M239" s="243"/>
      <c r="N239" s="243"/>
      <c r="O239" s="244"/>
      <c r="P239" s="103"/>
      <c r="Q239" s="1"/>
    </row>
    <row r="240" spans="1:17" ht="12" customHeight="1">
      <c r="A240" s="253"/>
      <c r="B240" s="252"/>
      <c r="C240" s="239">
        <v>4410</v>
      </c>
      <c r="D240" s="481" t="s">
        <v>295</v>
      </c>
      <c r="E240" s="482"/>
      <c r="F240" s="482"/>
      <c r="G240" s="482"/>
      <c r="H240" s="483"/>
      <c r="I240" s="260">
        <v>5000</v>
      </c>
      <c r="J240" s="260"/>
      <c r="K240" s="260"/>
      <c r="L240" s="240"/>
      <c r="M240" s="243"/>
      <c r="N240" s="243"/>
      <c r="O240" s="244"/>
      <c r="P240" s="103"/>
      <c r="Q240" s="1"/>
    </row>
    <row r="241" spans="1:18" ht="12" customHeight="1">
      <c r="A241" s="253"/>
      <c r="B241" s="252"/>
      <c r="C241" s="239">
        <v>4520</v>
      </c>
      <c r="D241" s="320"/>
      <c r="E241" s="484" t="s">
        <v>276</v>
      </c>
      <c r="F241" s="461"/>
      <c r="G241" s="461"/>
      <c r="H241" s="462"/>
      <c r="I241" s="260">
        <v>59800</v>
      </c>
      <c r="J241" s="260"/>
      <c r="K241" s="260"/>
      <c r="L241" s="378"/>
      <c r="M241" s="243"/>
      <c r="N241" s="243"/>
      <c r="O241" s="244"/>
      <c r="P241" s="103"/>
      <c r="Q241" s="1"/>
      <c r="R241" s="1"/>
    </row>
    <row r="242" spans="1:17" ht="12" customHeight="1">
      <c r="A242" s="253"/>
      <c r="B242" s="252"/>
      <c r="C242" s="137">
        <v>4700</v>
      </c>
      <c r="D242" s="485" t="s">
        <v>268</v>
      </c>
      <c r="E242" s="470"/>
      <c r="F242" s="470"/>
      <c r="G242" s="470"/>
      <c r="H242" s="471"/>
      <c r="I242" s="256">
        <v>10000</v>
      </c>
      <c r="J242" s="256"/>
      <c r="K242" s="256"/>
      <c r="L242" s="256"/>
      <c r="M242" s="243"/>
      <c r="N242" s="243"/>
      <c r="O242" s="244"/>
      <c r="P242" s="103"/>
      <c r="Q242" s="1"/>
    </row>
    <row r="243" spans="1:26" ht="13.5" customHeight="1">
      <c r="A243" s="489" t="s">
        <v>62</v>
      </c>
      <c r="B243" s="490"/>
      <c r="C243" s="490"/>
      <c r="D243" s="490"/>
      <c r="E243" s="490"/>
      <c r="F243" s="490"/>
      <c r="G243" s="490"/>
      <c r="H243" s="491"/>
      <c r="I243" s="220">
        <f>I10+I14+I17+I24+I28+I34+I55+I58+I68+I144+I170+I185+I205+I219+I232+I153</f>
        <v>3713606</v>
      </c>
      <c r="J243" s="238">
        <f>J10+J14+J17+J24+J28+J34+J55+J58+J68+J144+J170+J185+J205+J219+J232+J153</f>
        <v>4534134</v>
      </c>
      <c r="K243" s="238">
        <f>K10+K14+K17+K24+K28+K34+K55+K58+K68+K144+K170+K185+K205+K219+K232+K153+K65</f>
        <v>2911571</v>
      </c>
      <c r="L243" s="238">
        <f>L10+L14+L17+L24+L28+L34+L55+L58+L68+L144+L170+L185+L205+L219+L232+L153</f>
        <v>1000000</v>
      </c>
      <c r="M243" s="183"/>
      <c r="N243" s="183"/>
      <c r="O243" s="183"/>
      <c r="P243" s="143"/>
      <c r="Q243" s="1">
        <f>K243+L243-G280</f>
        <v>0</v>
      </c>
      <c r="R243" s="1">
        <f>I243+J243</f>
        <v>8247740</v>
      </c>
      <c r="S243" s="1">
        <f>I243+J243-K243-L243</f>
        <v>4336169</v>
      </c>
      <c r="T243" s="1">
        <f>S243-519600</f>
        <v>3816569</v>
      </c>
      <c r="V243" s="1"/>
      <c r="W243" s="208"/>
      <c r="X243" s="208"/>
      <c r="Y243" s="208"/>
      <c r="Z243" s="208"/>
    </row>
    <row r="244" spans="1:26" ht="10.5" customHeight="1">
      <c r="A244" s="318"/>
      <c r="B244" s="318"/>
      <c r="C244" s="318"/>
      <c r="D244" s="318"/>
      <c r="E244" s="318"/>
      <c r="F244" s="318"/>
      <c r="G244" s="318"/>
      <c r="H244" s="318"/>
      <c r="I244" s="319"/>
      <c r="J244" s="319"/>
      <c r="K244" s="319"/>
      <c r="L244" s="319"/>
      <c r="M244" s="183"/>
      <c r="N244" s="183"/>
      <c r="O244" s="183"/>
      <c r="P244" s="143"/>
      <c r="R244" s="1"/>
      <c r="W244" s="208"/>
      <c r="X244" s="208"/>
      <c r="Y244" s="208"/>
      <c r="Z244" s="208"/>
    </row>
    <row r="245" spans="1:26" ht="11.25" customHeight="1" hidden="1">
      <c r="A245" s="318"/>
      <c r="B245" s="318"/>
      <c r="C245" s="318"/>
      <c r="D245" s="318"/>
      <c r="E245" s="318"/>
      <c r="F245" s="318"/>
      <c r="G245" s="318"/>
      <c r="H245" s="318"/>
      <c r="I245" s="319"/>
      <c r="J245" s="319"/>
      <c r="K245" s="319"/>
      <c r="L245" s="319"/>
      <c r="M245" s="183"/>
      <c r="N245" s="183"/>
      <c r="O245" s="183"/>
      <c r="P245" s="143"/>
      <c r="R245" s="1"/>
      <c r="W245" s="208"/>
      <c r="X245" s="208"/>
      <c r="Y245" s="208"/>
      <c r="Z245" s="208"/>
    </row>
    <row r="246" spans="1:26" ht="16.5" customHeight="1" hidden="1">
      <c r="A246" s="318"/>
      <c r="B246" s="318"/>
      <c r="C246" s="318"/>
      <c r="D246" s="318"/>
      <c r="E246" s="318"/>
      <c r="F246" s="318"/>
      <c r="G246" s="318"/>
      <c r="H246" s="318"/>
      <c r="I246" s="319"/>
      <c r="J246" s="319"/>
      <c r="K246" s="319"/>
      <c r="L246" s="319"/>
      <c r="M246" s="183"/>
      <c r="N246" s="183"/>
      <c r="O246" s="183"/>
      <c r="P246" s="143"/>
      <c r="R246" s="1"/>
      <c r="S246" s="1">
        <f>J243-L243</f>
        <v>3534134</v>
      </c>
      <c r="W246" s="208"/>
      <c r="X246" s="208"/>
      <c r="Y246" s="208"/>
      <c r="Z246" s="208"/>
    </row>
    <row r="247" spans="1:26" ht="6" customHeight="1" hidden="1">
      <c r="A247" s="318"/>
      <c r="B247" s="318"/>
      <c r="C247" s="318"/>
      <c r="D247" s="318"/>
      <c r="E247" s="318"/>
      <c r="F247" s="318"/>
      <c r="G247" s="318"/>
      <c r="H247" s="318"/>
      <c r="I247" s="319"/>
      <c r="J247" s="319"/>
      <c r="K247" s="319"/>
      <c r="L247" s="319"/>
      <c r="M247" s="183"/>
      <c r="N247" s="183"/>
      <c r="O247" s="183"/>
      <c r="P247" s="143"/>
      <c r="R247" s="1"/>
      <c r="W247" s="208"/>
      <c r="X247" s="208"/>
      <c r="Y247" s="208"/>
      <c r="Z247" s="208"/>
    </row>
    <row r="248" spans="1:26" ht="22.5" customHeight="1" hidden="1">
      <c r="A248" s="318"/>
      <c r="B248" s="318"/>
      <c r="C248" s="318"/>
      <c r="D248" s="318"/>
      <c r="E248" s="318"/>
      <c r="F248" s="318"/>
      <c r="G248" s="318"/>
      <c r="H248" s="318"/>
      <c r="I248" s="319"/>
      <c r="J248" s="319"/>
      <c r="K248" s="319"/>
      <c r="L248" s="319"/>
      <c r="M248" s="183"/>
      <c r="N248" s="183"/>
      <c r="O248" s="183"/>
      <c r="P248" s="143"/>
      <c r="R248" s="1"/>
      <c r="W248" s="208"/>
      <c r="X248" s="208"/>
      <c r="Y248" s="208"/>
      <c r="Z248" s="208"/>
    </row>
    <row r="249" spans="1:26" ht="35.25" customHeight="1" hidden="1">
      <c r="A249" s="318"/>
      <c r="B249" s="318"/>
      <c r="C249" s="318"/>
      <c r="D249" s="318"/>
      <c r="E249" s="318"/>
      <c r="F249" s="318"/>
      <c r="G249" s="318"/>
      <c r="H249" s="318"/>
      <c r="I249" s="319"/>
      <c r="J249" s="319"/>
      <c r="K249" s="319"/>
      <c r="L249" s="319"/>
      <c r="M249" s="183"/>
      <c r="N249" s="183"/>
      <c r="O249" s="183"/>
      <c r="P249" s="143"/>
      <c r="R249" s="1"/>
      <c r="W249" s="208"/>
      <c r="X249" s="208"/>
      <c r="Y249" s="208"/>
      <c r="Z249" s="208"/>
    </row>
    <row r="250" spans="1:26" ht="27.75" customHeight="1">
      <c r="A250" s="318"/>
      <c r="B250" s="318"/>
      <c r="C250" s="318"/>
      <c r="D250" s="318"/>
      <c r="E250" s="318"/>
      <c r="F250" s="318"/>
      <c r="G250" s="318"/>
      <c r="H250" s="318"/>
      <c r="I250" s="319"/>
      <c r="J250" s="319"/>
      <c r="K250" s="319"/>
      <c r="L250" s="319"/>
      <c r="M250" s="183"/>
      <c r="N250" s="183"/>
      <c r="O250" s="183"/>
      <c r="P250" s="143"/>
      <c r="R250" s="1"/>
      <c r="W250" s="208"/>
      <c r="X250" s="208"/>
      <c r="Y250" s="208"/>
      <c r="Z250" s="208"/>
    </row>
    <row r="251" spans="1:26" ht="27.75" customHeight="1">
      <c r="A251" s="318"/>
      <c r="B251" s="318"/>
      <c r="C251" s="318"/>
      <c r="D251" s="318"/>
      <c r="E251" s="318"/>
      <c r="F251" s="318"/>
      <c r="G251" s="318"/>
      <c r="H251" s="318"/>
      <c r="I251" s="319"/>
      <c r="J251" s="319"/>
      <c r="K251" s="319"/>
      <c r="L251" s="319"/>
      <c r="M251" s="183"/>
      <c r="N251" s="183"/>
      <c r="O251" s="183"/>
      <c r="P251" s="143"/>
      <c r="R251" s="1"/>
      <c r="W251" s="208"/>
      <c r="X251" s="208"/>
      <c r="Y251" s="208"/>
      <c r="Z251" s="208"/>
    </row>
    <row r="252" spans="1:26" ht="170.25" customHeight="1">
      <c r="A252" s="318"/>
      <c r="B252" s="318"/>
      <c r="C252" s="318"/>
      <c r="D252" s="318"/>
      <c r="E252" s="318"/>
      <c r="F252" s="318"/>
      <c r="G252" s="318"/>
      <c r="H252" s="318"/>
      <c r="I252" s="319"/>
      <c r="J252" s="319"/>
      <c r="K252" s="319"/>
      <c r="L252" s="319"/>
      <c r="M252" s="183"/>
      <c r="N252" s="183"/>
      <c r="O252" s="183"/>
      <c r="P252" s="143"/>
      <c r="R252" s="1"/>
      <c r="W252" s="208"/>
      <c r="X252" s="208"/>
      <c r="Y252" s="208"/>
      <c r="Z252" s="208"/>
    </row>
    <row r="253" spans="1:26" ht="27.75" customHeight="1">
      <c r="A253" s="318"/>
      <c r="B253" s="318"/>
      <c r="C253" s="318"/>
      <c r="D253" s="318"/>
      <c r="E253" s="318"/>
      <c r="F253" s="318"/>
      <c r="G253" s="318"/>
      <c r="H253" s="318"/>
      <c r="I253" s="319"/>
      <c r="J253" s="319"/>
      <c r="K253" s="319"/>
      <c r="L253" s="319"/>
      <c r="M253" s="183"/>
      <c r="N253" s="183"/>
      <c r="O253" s="183"/>
      <c r="P253" s="143"/>
      <c r="R253" s="1"/>
      <c r="W253" s="208"/>
      <c r="X253" s="208"/>
      <c r="Y253" s="208"/>
      <c r="Z253" s="208"/>
    </row>
    <row r="254" spans="1:16" ht="15" customHeight="1">
      <c r="A254" s="608" t="s">
        <v>96</v>
      </c>
      <c r="B254" s="608"/>
      <c r="C254" s="608"/>
      <c r="D254" s="608"/>
      <c r="E254" s="608"/>
      <c r="F254" s="608"/>
      <c r="G254" s="608"/>
      <c r="H254" s="608"/>
      <c r="I254" s="608"/>
      <c r="J254" s="608"/>
      <c r="K254" s="608"/>
      <c r="L254" s="608"/>
      <c r="M254" s="608"/>
      <c r="N254" s="608"/>
      <c r="O254" s="608"/>
      <c r="P254" s="608"/>
    </row>
    <row r="255" spans="1:16" ht="9" customHeight="1">
      <c r="A255" s="592" t="s">
        <v>23</v>
      </c>
      <c r="B255" s="595" t="s">
        <v>0</v>
      </c>
      <c r="C255" s="596"/>
      <c r="D255" s="597"/>
      <c r="E255" s="529" t="s">
        <v>311</v>
      </c>
      <c r="F255" s="604" t="s">
        <v>15</v>
      </c>
      <c r="G255" s="605"/>
      <c r="H255" s="529" t="s">
        <v>56</v>
      </c>
      <c r="I255" s="121" t="s">
        <v>24</v>
      </c>
      <c r="J255" s="122"/>
      <c r="K255" s="122"/>
      <c r="L255" s="122"/>
      <c r="M255" s="122"/>
      <c r="N255" s="122"/>
      <c r="O255" s="122"/>
      <c r="P255" s="123"/>
    </row>
    <row r="256" spans="1:16" ht="13.5" customHeight="1">
      <c r="A256" s="592"/>
      <c r="B256" s="598"/>
      <c r="C256" s="599"/>
      <c r="D256" s="600"/>
      <c r="E256" s="530"/>
      <c r="F256" s="606"/>
      <c r="G256" s="607"/>
      <c r="H256" s="530"/>
      <c r="I256" s="529" t="s">
        <v>26</v>
      </c>
      <c r="J256" s="118" t="s">
        <v>31</v>
      </c>
      <c r="K256" s="119"/>
      <c r="L256" s="119"/>
      <c r="M256" s="119"/>
      <c r="N256" s="119"/>
      <c r="O256" s="120"/>
      <c r="P256" s="519" t="s">
        <v>105</v>
      </c>
    </row>
    <row r="257" spans="1:16" ht="30" customHeight="1">
      <c r="A257" s="593"/>
      <c r="B257" s="598"/>
      <c r="C257" s="599"/>
      <c r="D257" s="600"/>
      <c r="E257" s="530"/>
      <c r="F257" s="527" t="s">
        <v>80</v>
      </c>
      <c r="G257" s="527" t="s">
        <v>81</v>
      </c>
      <c r="H257" s="530"/>
      <c r="I257" s="530"/>
      <c r="J257" s="536" t="s">
        <v>78</v>
      </c>
      <c r="K257" s="534" t="s">
        <v>27</v>
      </c>
      <c r="L257" s="534" t="s">
        <v>32</v>
      </c>
      <c r="M257" s="534" t="s">
        <v>28</v>
      </c>
      <c r="N257" s="532" t="s">
        <v>97</v>
      </c>
      <c r="O257" s="525" t="s">
        <v>107</v>
      </c>
      <c r="P257" s="520"/>
    </row>
    <row r="258" spans="1:16" ht="0.75" customHeight="1" hidden="1">
      <c r="A258" s="594"/>
      <c r="B258" s="601"/>
      <c r="C258" s="602"/>
      <c r="D258" s="603"/>
      <c r="E258" s="531"/>
      <c r="F258" s="528"/>
      <c r="G258" s="528"/>
      <c r="H258" s="531"/>
      <c r="I258" s="531"/>
      <c r="J258" s="537"/>
      <c r="K258" s="535"/>
      <c r="L258" s="535"/>
      <c r="M258" s="535"/>
      <c r="N258" s="533"/>
      <c r="O258" s="526"/>
      <c r="P258" s="521"/>
    </row>
    <row r="259" spans="1:16" ht="14.25" customHeight="1">
      <c r="A259" s="44" t="s">
        <v>1</v>
      </c>
      <c r="B259" s="323" t="s">
        <v>3</v>
      </c>
      <c r="C259" s="324"/>
      <c r="D259" s="325"/>
      <c r="E259" s="39">
        <v>11783644</v>
      </c>
      <c r="F259" s="38">
        <f>I10+J10</f>
        <v>1371276</v>
      </c>
      <c r="G259" s="38"/>
      <c r="H259" s="101">
        <f aca="true" t="shared" si="5" ref="H259:H266">E259-F259+G259</f>
        <v>10412368</v>
      </c>
      <c r="I259" s="38">
        <f>H259-P259</f>
        <v>793004</v>
      </c>
      <c r="J259" s="55"/>
      <c r="K259" s="56">
        <v>600000</v>
      </c>
      <c r="L259" s="56"/>
      <c r="M259" s="57"/>
      <c r="N259" s="56">
        <v>66354</v>
      </c>
      <c r="O259" s="130"/>
      <c r="P259" s="101">
        <v>9619364</v>
      </c>
    </row>
    <row r="260" spans="1:16" ht="13.5" customHeight="1">
      <c r="A260" s="12" t="s">
        <v>2</v>
      </c>
      <c r="B260" s="609" t="s">
        <v>6</v>
      </c>
      <c r="C260" s="610"/>
      <c r="D260" s="611"/>
      <c r="E260" s="58">
        <v>35022</v>
      </c>
      <c r="F260" s="59">
        <f>I14</f>
        <v>6950</v>
      </c>
      <c r="G260" s="59"/>
      <c r="H260" s="58">
        <f t="shared" si="5"/>
        <v>28072</v>
      </c>
      <c r="I260" s="59">
        <f aca="true" t="shared" si="6" ref="I260:I280">H260-P260</f>
        <v>28072</v>
      </c>
      <c r="J260" s="60"/>
      <c r="K260" s="61"/>
      <c r="L260" s="61"/>
      <c r="M260" s="61"/>
      <c r="N260" s="61"/>
      <c r="O260" s="64"/>
      <c r="P260" s="131"/>
    </row>
    <row r="261" spans="1:16" ht="40.5" customHeight="1">
      <c r="A261" s="12">
        <v>400</v>
      </c>
      <c r="B261" s="541" t="s">
        <v>129</v>
      </c>
      <c r="C261" s="542"/>
      <c r="D261" s="543"/>
      <c r="E261" s="58">
        <v>29889</v>
      </c>
      <c r="F261" s="59"/>
      <c r="G261" s="59"/>
      <c r="H261" s="58">
        <f t="shared" si="5"/>
        <v>29889</v>
      </c>
      <c r="I261" s="59">
        <f t="shared" si="6"/>
        <v>29889</v>
      </c>
      <c r="J261" s="60"/>
      <c r="K261" s="61"/>
      <c r="L261" s="61"/>
      <c r="M261" s="61"/>
      <c r="N261" s="61"/>
      <c r="O261" s="64"/>
      <c r="P261" s="131"/>
    </row>
    <row r="262" spans="1:16" ht="12" customHeight="1">
      <c r="A262" s="45">
        <v>600</v>
      </c>
      <c r="B262" s="609" t="s">
        <v>7</v>
      </c>
      <c r="C262" s="610"/>
      <c r="D262" s="611"/>
      <c r="E262" s="58">
        <v>31722661</v>
      </c>
      <c r="F262" s="59">
        <f>I17+J17</f>
        <v>1485154</v>
      </c>
      <c r="G262" s="59"/>
      <c r="H262" s="58">
        <f t="shared" si="5"/>
        <v>30237507</v>
      </c>
      <c r="I262" s="59">
        <f t="shared" si="6"/>
        <v>9846278</v>
      </c>
      <c r="J262" s="63"/>
      <c r="K262" s="62">
        <v>2709304</v>
      </c>
      <c r="L262" s="62"/>
      <c r="M262" s="61"/>
      <c r="N262" s="61"/>
      <c r="O262" s="346">
        <f>K262</f>
        <v>2709304</v>
      </c>
      <c r="P262" s="58">
        <v>20391229</v>
      </c>
    </row>
    <row r="263" spans="1:16" ht="11.25" customHeight="1">
      <c r="A263" s="45">
        <v>630</v>
      </c>
      <c r="B263" s="609" t="s">
        <v>30</v>
      </c>
      <c r="C263" s="610"/>
      <c r="D263" s="611"/>
      <c r="E263" s="58">
        <v>30000</v>
      </c>
      <c r="F263" s="59"/>
      <c r="G263" s="59"/>
      <c r="H263" s="58">
        <f t="shared" si="5"/>
        <v>30000</v>
      </c>
      <c r="I263" s="59">
        <f t="shared" si="6"/>
        <v>30000</v>
      </c>
      <c r="J263" s="63"/>
      <c r="K263" s="62">
        <v>30000</v>
      </c>
      <c r="L263" s="62"/>
      <c r="M263" s="61"/>
      <c r="N263" s="61"/>
      <c r="O263" s="64"/>
      <c r="P263" s="58"/>
    </row>
    <row r="264" spans="1:16" ht="22.5" customHeight="1">
      <c r="A264" s="45">
        <v>700</v>
      </c>
      <c r="B264" s="541" t="s">
        <v>66</v>
      </c>
      <c r="C264" s="542"/>
      <c r="D264" s="543"/>
      <c r="E264" s="58">
        <v>11197753</v>
      </c>
      <c r="F264" s="59">
        <f>I24+J24</f>
        <v>28000</v>
      </c>
      <c r="G264" s="59">
        <f>K24</f>
        <v>86000</v>
      </c>
      <c r="H264" s="58">
        <f t="shared" si="5"/>
        <v>11255753</v>
      </c>
      <c r="I264" s="59">
        <f t="shared" si="6"/>
        <v>11226753</v>
      </c>
      <c r="J264" s="63">
        <v>422500</v>
      </c>
      <c r="K264" s="62"/>
      <c r="L264" s="61"/>
      <c r="M264" s="61"/>
      <c r="N264" s="61"/>
      <c r="O264" s="64"/>
      <c r="P264" s="58">
        <v>29000</v>
      </c>
    </row>
    <row r="265" spans="1:16" ht="12.75" customHeight="1">
      <c r="A265" s="45">
        <v>710</v>
      </c>
      <c r="B265" s="609" t="s">
        <v>14</v>
      </c>
      <c r="C265" s="610"/>
      <c r="D265" s="611"/>
      <c r="E265" s="58">
        <v>376330</v>
      </c>
      <c r="F265" s="59">
        <f>I28+J28</f>
        <v>10000</v>
      </c>
      <c r="G265" s="59"/>
      <c r="H265" s="58">
        <f t="shared" si="5"/>
        <v>366330</v>
      </c>
      <c r="I265" s="59">
        <f t="shared" si="6"/>
        <v>341000</v>
      </c>
      <c r="J265" s="63">
        <v>18000</v>
      </c>
      <c r="K265" s="62"/>
      <c r="L265" s="62"/>
      <c r="M265" s="61"/>
      <c r="N265" s="61"/>
      <c r="O265" s="64"/>
      <c r="P265" s="58">
        <v>25330</v>
      </c>
    </row>
    <row r="266" spans="1:16" ht="12" customHeight="1">
      <c r="A266" s="45">
        <v>750</v>
      </c>
      <c r="B266" s="609" t="s">
        <v>29</v>
      </c>
      <c r="C266" s="610"/>
      <c r="D266" s="611"/>
      <c r="E266" s="58">
        <v>22563338</v>
      </c>
      <c r="F266" s="59">
        <f>I34</f>
        <v>120437</v>
      </c>
      <c r="G266" s="59">
        <f>K34</f>
        <v>38807</v>
      </c>
      <c r="H266" s="58">
        <f t="shared" si="5"/>
        <v>22481708</v>
      </c>
      <c r="I266" s="59">
        <f t="shared" si="6"/>
        <v>22344058</v>
      </c>
      <c r="J266" s="63">
        <v>15785795</v>
      </c>
      <c r="K266" s="62"/>
      <c r="L266" s="62">
        <v>606525</v>
      </c>
      <c r="M266" s="61"/>
      <c r="N266" s="62">
        <v>209582</v>
      </c>
      <c r="O266" s="64"/>
      <c r="P266" s="58">
        <v>137650</v>
      </c>
    </row>
    <row r="267" spans="1:20" ht="50.25" customHeight="1">
      <c r="A267" s="45">
        <v>751</v>
      </c>
      <c r="B267" s="541" t="s">
        <v>22</v>
      </c>
      <c r="C267" s="542"/>
      <c r="D267" s="543"/>
      <c r="E267" s="58">
        <v>268449</v>
      </c>
      <c r="F267" s="59">
        <f>I55</f>
        <v>11051</v>
      </c>
      <c r="G267" s="59"/>
      <c r="H267" s="58">
        <f>E267+G267-F267</f>
        <v>257398</v>
      </c>
      <c r="I267" s="59">
        <f t="shared" si="6"/>
        <v>257398</v>
      </c>
      <c r="J267" s="63">
        <v>139782</v>
      </c>
      <c r="K267" s="62"/>
      <c r="L267" s="62">
        <v>98300</v>
      </c>
      <c r="M267" s="61"/>
      <c r="N267" s="62">
        <v>154704</v>
      </c>
      <c r="O267" s="64"/>
      <c r="P267" s="58"/>
      <c r="T267" s="1"/>
    </row>
    <row r="268" spans="1:21" ht="30.75" customHeight="1">
      <c r="A268" s="45">
        <v>754</v>
      </c>
      <c r="B268" s="541" t="s">
        <v>25</v>
      </c>
      <c r="C268" s="542"/>
      <c r="D268" s="543"/>
      <c r="E268" s="58">
        <v>2797476</v>
      </c>
      <c r="F268" s="59">
        <f>J58+I58</f>
        <v>720000</v>
      </c>
      <c r="G268" s="59">
        <f>K58</f>
        <v>70491</v>
      </c>
      <c r="H268" s="58">
        <f aca="true" t="shared" si="7" ref="H268:H279">E268-F268+G268</f>
        <v>2147967</v>
      </c>
      <c r="I268" s="59">
        <f t="shared" si="6"/>
        <v>826667</v>
      </c>
      <c r="J268" s="63">
        <v>0</v>
      </c>
      <c r="K268" s="62">
        <v>170000</v>
      </c>
      <c r="L268" s="62">
        <v>169020</v>
      </c>
      <c r="M268" s="61"/>
      <c r="N268" s="61"/>
      <c r="O268" s="64"/>
      <c r="P268" s="58">
        <v>1321300</v>
      </c>
      <c r="T268" s="1"/>
      <c r="U268" s="1"/>
    </row>
    <row r="269" spans="1:21" ht="22.5" customHeight="1">
      <c r="A269" s="45">
        <v>757</v>
      </c>
      <c r="B269" s="541" t="s">
        <v>128</v>
      </c>
      <c r="C269" s="542"/>
      <c r="D269" s="543"/>
      <c r="E269" s="58">
        <v>3274997</v>
      </c>
      <c r="F269" s="59"/>
      <c r="G269" s="59">
        <f>K65</f>
        <v>141000</v>
      </c>
      <c r="H269" s="58">
        <f t="shared" si="7"/>
        <v>3415997</v>
      </c>
      <c r="I269" s="59">
        <f t="shared" si="6"/>
        <v>3415997</v>
      </c>
      <c r="J269" s="60"/>
      <c r="K269" s="61"/>
      <c r="L269" s="61"/>
      <c r="M269" s="352">
        <f>I269</f>
        <v>3415997</v>
      </c>
      <c r="N269" s="62"/>
      <c r="O269" s="64"/>
      <c r="P269" s="58"/>
      <c r="S269" s="1"/>
      <c r="T269" s="1"/>
      <c r="U269" s="1"/>
    </row>
    <row r="270" spans="1:19" ht="12" customHeight="1">
      <c r="A270" s="45">
        <v>758</v>
      </c>
      <c r="B270" s="541" t="s">
        <v>8</v>
      </c>
      <c r="C270" s="542"/>
      <c r="D270" s="543"/>
      <c r="E270" s="76">
        <v>9762969</v>
      </c>
      <c r="F270" s="85"/>
      <c r="G270" s="65"/>
      <c r="H270" s="58">
        <f t="shared" si="7"/>
        <v>9762969</v>
      </c>
      <c r="I270" s="59">
        <f t="shared" si="6"/>
        <v>9762969</v>
      </c>
      <c r="J270" s="66"/>
      <c r="K270" s="67"/>
      <c r="L270" s="67"/>
      <c r="M270" s="68"/>
      <c r="N270" s="68"/>
      <c r="O270" s="64"/>
      <c r="P270" s="131"/>
      <c r="S270" s="1"/>
    </row>
    <row r="271" spans="1:16" ht="11.25" customHeight="1">
      <c r="A271" s="45">
        <v>801</v>
      </c>
      <c r="B271" s="541" t="s">
        <v>9</v>
      </c>
      <c r="C271" s="542"/>
      <c r="D271" s="543"/>
      <c r="E271" s="76">
        <v>134610401</v>
      </c>
      <c r="F271" s="65">
        <f>I68+J68</f>
        <v>2310446</v>
      </c>
      <c r="G271" s="65">
        <f>K68+L68</f>
        <v>3532054</v>
      </c>
      <c r="H271" s="58">
        <f>E271-F271+G271</f>
        <v>135832009</v>
      </c>
      <c r="I271" s="59">
        <f>H271-P271</f>
        <v>103177004</v>
      </c>
      <c r="J271" s="69">
        <v>57524379</v>
      </c>
      <c r="K271" s="70">
        <v>28562894</v>
      </c>
      <c r="L271" s="70">
        <v>2210754</v>
      </c>
      <c r="M271" s="67"/>
      <c r="N271" s="70">
        <v>354964</v>
      </c>
      <c r="O271" s="64"/>
      <c r="P271" s="58">
        <v>32655005</v>
      </c>
    </row>
    <row r="272" spans="1:16" ht="10.5" customHeight="1">
      <c r="A272" s="45">
        <v>851</v>
      </c>
      <c r="B272" s="541" t="s">
        <v>10</v>
      </c>
      <c r="C272" s="542"/>
      <c r="D272" s="543"/>
      <c r="E272" s="58">
        <v>937054</v>
      </c>
      <c r="F272" s="59">
        <f>I144</f>
        <v>14040</v>
      </c>
      <c r="G272" s="59">
        <f>K144</f>
        <v>14040</v>
      </c>
      <c r="H272" s="58">
        <f t="shared" si="7"/>
        <v>937054</v>
      </c>
      <c r="I272" s="59">
        <f t="shared" si="6"/>
        <v>937054</v>
      </c>
      <c r="J272" s="63">
        <v>293600</v>
      </c>
      <c r="K272" s="62">
        <v>45960</v>
      </c>
      <c r="L272" s="62"/>
      <c r="M272" s="61"/>
      <c r="N272" s="61"/>
      <c r="O272" s="64"/>
      <c r="P272" s="131"/>
    </row>
    <row r="273" spans="1:16" ht="12" customHeight="1">
      <c r="A273" s="45">
        <v>852</v>
      </c>
      <c r="B273" s="541" t="s">
        <v>11</v>
      </c>
      <c r="C273" s="542"/>
      <c r="D273" s="543"/>
      <c r="E273" s="58">
        <v>4283245</v>
      </c>
      <c r="F273" s="59">
        <f>I153</f>
        <v>12531</v>
      </c>
      <c r="G273" s="59">
        <f>K153</f>
        <v>18631</v>
      </c>
      <c r="H273" s="58">
        <f t="shared" si="7"/>
        <v>4289345</v>
      </c>
      <c r="I273" s="59">
        <f t="shared" si="6"/>
        <v>4289345</v>
      </c>
      <c r="J273" s="63">
        <v>2315279</v>
      </c>
      <c r="K273" s="62"/>
      <c r="L273" s="62">
        <v>988396</v>
      </c>
      <c r="M273" s="61"/>
      <c r="N273" s="62">
        <v>6950</v>
      </c>
      <c r="O273" s="64"/>
      <c r="P273" s="58"/>
    </row>
    <row r="274" spans="1:21" ht="32.25" customHeight="1">
      <c r="A274" s="45">
        <v>853</v>
      </c>
      <c r="B274" s="589" t="s">
        <v>121</v>
      </c>
      <c r="C274" s="590"/>
      <c r="D274" s="591"/>
      <c r="E274" s="58">
        <v>63306</v>
      </c>
      <c r="F274" s="59"/>
      <c r="G274" s="59"/>
      <c r="H274" s="58">
        <f t="shared" si="7"/>
        <v>63306</v>
      </c>
      <c r="I274" s="59">
        <f t="shared" si="6"/>
        <v>63306</v>
      </c>
      <c r="J274" s="63">
        <v>40113</v>
      </c>
      <c r="K274" s="62"/>
      <c r="L274" s="62"/>
      <c r="M274" s="61"/>
      <c r="N274" s="62"/>
      <c r="O274" s="64"/>
      <c r="P274" s="58"/>
      <c r="S274" s="1"/>
      <c r="U274" s="1"/>
    </row>
    <row r="275" spans="1:20" ht="21" customHeight="1">
      <c r="A275" s="45">
        <v>854</v>
      </c>
      <c r="B275" s="541" t="s">
        <v>12</v>
      </c>
      <c r="C275" s="542"/>
      <c r="D275" s="543"/>
      <c r="E275" s="58">
        <v>5333905</v>
      </c>
      <c r="F275" s="59">
        <f>I170</f>
        <v>414690</v>
      </c>
      <c r="G275" s="59">
        <f>K170</f>
        <v>890</v>
      </c>
      <c r="H275" s="58">
        <f t="shared" si="7"/>
        <v>4920105</v>
      </c>
      <c r="I275" s="59">
        <f t="shared" si="6"/>
        <v>4920105</v>
      </c>
      <c r="J275" s="63">
        <v>3938745</v>
      </c>
      <c r="K275" s="62">
        <v>162000</v>
      </c>
      <c r="L275" s="62">
        <v>454197</v>
      </c>
      <c r="M275" s="61"/>
      <c r="N275" s="62"/>
      <c r="O275" s="64"/>
      <c r="P275" s="131"/>
      <c r="S275" s="1"/>
      <c r="T275" s="1"/>
    </row>
    <row r="276" spans="1:16" ht="11.25" customHeight="1">
      <c r="A276" s="45">
        <v>855</v>
      </c>
      <c r="B276" s="541" t="s">
        <v>112</v>
      </c>
      <c r="C276" s="542"/>
      <c r="D276" s="543"/>
      <c r="E276" s="58">
        <v>42585439</v>
      </c>
      <c r="F276" s="59">
        <f>I185</f>
        <v>14127</v>
      </c>
      <c r="G276" s="59">
        <f>K185</f>
        <v>7658</v>
      </c>
      <c r="H276" s="58">
        <f t="shared" si="7"/>
        <v>42578970</v>
      </c>
      <c r="I276" s="59">
        <f t="shared" si="6"/>
        <v>42578970</v>
      </c>
      <c r="J276" s="63">
        <v>1065968</v>
      </c>
      <c r="K276" s="62">
        <v>289000</v>
      </c>
      <c r="L276" s="62">
        <v>40881030</v>
      </c>
      <c r="M276" s="61"/>
      <c r="N276" s="62">
        <v>37718677</v>
      </c>
      <c r="O276" s="64"/>
      <c r="P276" s="131"/>
    </row>
    <row r="277" spans="1:16" ht="21" customHeight="1">
      <c r="A277" s="45">
        <v>900</v>
      </c>
      <c r="B277" s="541" t="s">
        <v>75</v>
      </c>
      <c r="C277" s="542"/>
      <c r="D277" s="543"/>
      <c r="E277" s="58">
        <v>18804955</v>
      </c>
      <c r="F277" s="59">
        <f>I205+J205</f>
        <v>1008238</v>
      </c>
      <c r="G277" s="59"/>
      <c r="H277" s="58">
        <f t="shared" si="7"/>
        <v>17796717</v>
      </c>
      <c r="I277" s="59">
        <f t="shared" si="6"/>
        <v>17380241</v>
      </c>
      <c r="J277" s="63">
        <v>1063950</v>
      </c>
      <c r="K277" s="61"/>
      <c r="L277" s="62">
        <v>3000</v>
      </c>
      <c r="M277" s="61"/>
      <c r="N277" s="61"/>
      <c r="O277" s="64"/>
      <c r="P277" s="58">
        <v>416476</v>
      </c>
    </row>
    <row r="278" spans="1:23" ht="22.5" customHeight="1">
      <c r="A278" s="45">
        <v>921</v>
      </c>
      <c r="B278" s="541" t="s">
        <v>53</v>
      </c>
      <c r="C278" s="542"/>
      <c r="D278" s="543"/>
      <c r="E278" s="58">
        <v>5045060</v>
      </c>
      <c r="F278" s="59">
        <f>I219</f>
        <v>5000</v>
      </c>
      <c r="G278" s="59"/>
      <c r="H278" s="58">
        <f t="shared" si="7"/>
        <v>5040060</v>
      </c>
      <c r="I278" s="59">
        <f t="shared" si="6"/>
        <v>5040060</v>
      </c>
      <c r="J278" s="60"/>
      <c r="K278" s="62">
        <v>5035000</v>
      </c>
      <c r="L278" s="62"/>
      <c r="M278" s="61"/>
      <c r="N278" s="61"/>
      <c r="O278" s="64"/>
      <c r="P278" s="58"/>
      <c r="W278" s="208"/>
    </row>
    <row r="279" spans="1:23" ht="12" customHeight="1">
      <c r="A279" s="46">
        <v>926</v>
      </c>
      <c r="B279" s="612" t="s">
        <v>79</v>
      </c>
      <c r="C279" s="613"/>
      <c r="D279" s="614"/>
      <c r="E279" s="71">
        <v>7113262</v>
      </c>
      <c r="F279" s="74">
        <f>I232</f>
        <v>715800</v>
      </c>
      <c r="G279" s="74">
        <f>K232</f>
        <v>2000</v>
      </c>
      <c r="H279" s="71">
        <f t="shared" si="7"/>
        <v>6399462</v>
      </c>
      <c r="I279" s="74">
        <f t="shared" si="6"/>
        <v>6241962</v>
      </c>
      <c r="J279" s="132">
        <v>2349623</v>
      </c>
      <c r="K279" s="72">
        <v>486000</v>
      </c>
      <c r="L279" s="72">
        <v>33000</v>
      </c>
      <c r="M279" s="73"/>
      <c r="N279" s="73"/>
      <c r="O279" s="129"/>
      <c r="P279" s="71">
        <v>157500</v>
      </c>
      <c r="W279" s="208"/>
    </row>
    <row r="280" spans="1:21" ht="12" customHeight="1">
      <c r="A280" s="28" t="s">
        <v>16</v>
      </c>
      <c r="B280" s="578" t="s">
        <v>20</v>
      </c>
      <c r="C280" s="579"/>
      <c r="D280" s="580"/>
      <c r="E280" s="19">
        <f>SUM(E259:E266,E267:E279)</f>
        <v>312619155</v>
      </c>
      <c r="F280" s="19">
        <f>SUM(F259:F279)</f>
        <v>8247740</v>
      </c>
      <c r="G280" s="96">
        <f>SUM(G259:G279)</f>
        <v>3911571</v>
      </c>
      <c r="H280" s="96">
        <f>SUM(H259:H266,H267:H279)</f>
        <v>308282986</v>
      </c>
      <c r="I280" s="96">
        <f t="shared" si="6"/>
        <v>243530132</v>
      </c>
      <c r="J280" s="97">
        <f aca="true" t="shared" si="8" ref="J280:P280">SUM(J259:J279)</f>
        <v>84957734</v>
      </c>
      <c r="K280" s="97">
        <f t="shared" si="8"/>
        <v>38090158</v>
      </c>
      <c r="L280" s="97">
        <f t="shared" si="8"/>
        <v>45444222</v>
      </c>
      <c r="M280" s="97">
        <f t="shared" si="8"/>
        <v>3415997</v>
      </c>
      <c r="N280" s="97">
        <f t="shared" si="8"/>
        <v>38511231</v>
      </c>
      <c r="O280" s="97">
        <f t="shared" si="8"/>
        <v>2709304</v>
      </c>
      <c r="P280" s="98">
        <f t="shared" si="8"/>
        <v>64752854</v>
      </c>
      <c r="R280" s="1">
        <f>I280+P280</f>
        <v>308282986</v>
      </c>
      <c r="S280" s="1"/>
      <c r="U280" s="1"/>
    </row>
    <row r="281" spans="1:16" ht="16.5" customHeight="1">
      <c r="A281" s="133"/>
      <c r="B281" s="133"/>
      <c r="C281" s="133"/>
      <c r="D281" s="133"/>
      <c r="E281" s="588">
        <f>I243+J243-F280</f>
        <v>0</v>
      </c>
      <c r="F281" s="588"/>
      <c r="G281" s="184"/>
      <c r="H281" s="133"/>
      <c r="I281" s="133"/>
      <c r="J281" s="6"/>
      <c r="K281" s="133"/>
      <c r="L281" s="133"/>
      <c r="M281" s="133"/>
      <c r="N281" s="133"/>
      <c r="O281" s="125"/>
      <c r="P281" s="128"/>
    </row>
    <row r="282" spans="1:16" ht="15.75" customHeight="1">
      <c r="A282" s="47" t="s">
        <v>33</v>
      </c>
      <c r="B282" s="586" t="s">
        <v>58</v>
      </c>
      <c r="C282" s="586"/>
      <c r="D282" s="586"/>
      <c r="E282" s="586"/>
      <c r="F282" s="586"/>
      <c r="G282" s="587"/>
      <c r="H282" s="104">
        <f>H284+H283</f>
        <v>154655260</v>
      </c>
      <c r="I282" s="160"/>
      <c r="J282" s="161"/>
      <c r="K282" s="162"/>
      <c r="L282" s="163"/>
      <c r="M282" s="5"/>
      <c r="N282" s="124"/>
      <c r="O282" s="126"/>
      <c r="P282" s="127"/>
    </row>
    <row r="283" spans="1:15" ht="15.75" customHeight="1">
      <c r="A283" s="48"/>
      <c r="B283" s="544" t="s">
        <v>82</v>
      </c>
      <c r="C283" s="544"/>
      <c r="D283" s="544"/>
      <c r="E283" s="544"/>
      <c r="F283" s="544"/>
      <c r="G283" s="545"/>
      <c r="H283" s="105">
        <f>J280</f>
        <v>84957734</v>
      </c>
      <c r="I283" s="160"/>
      <c r="J283" s="581"/>
      <c r="K283" s="581"/>
      <c r="L283" s="163"/>
      <c r="M283" s="5"/>
      <c r="N283" s="5"/>
      <c r="O283" s="23"/>
    </row>
    <row r="284" spans="1:15" ht="15" customHeight="1">
      <c r="A284" s="48"/>
      <c r="B284" s="544" t="s">
        <v>83</v>
      </c>
      <c r="C284" s="544"/>
      <c r="D284" s="544"/>
      <c r="E284" s="544"/>
      <c r="F284" s="544"/>
      <c r="G284" s="545"/>
      <c r="H284" s="105">
        <f>I280-J280-K280-L280-M280-H291</f>
        <v>69697526</v>
      </c>
      <c r="I284" s="164"/>
      <c r="J284" s="581"/>
      <c r="K284" s="585"/>
      <c r="L284" s="163"/>
      <c r="M284" s="5"/>
      <c r="N284" s="5"/>
      <c r="O284" s="3"/>
    </row>
    <row r="285" spans="1:21" ht="13.5" customHeight="1">
      <c r="A285" s="49" t="s">
        <v>34</v>
      </c>
      <c r="B285" s="582" t="s">
        <v>35</v>
      </c>
      <c r="C285" s="582"/>
      <c r="D285" s="582"/>
      <c r="E285" s="582"/>
      <c r="F285" s="582"/>
      <c r="G285" s="583"/>
      <c r="H285" s="106">
        <f>H286+H287</f>
        <v>41160488</v>
      </c>
      <c r="I285" s="160"/>
      <c r="J285" s="144"/>
      <c r="K285" s="163"/>
      <c r="L285" s="163"/>
      <c r="M285" s="5"/>
      <c r="N285" s="5"/>
      <c r="O285" s="3"/>
      <c r="U285" s="1"/>
    </row>
    <row r="286" spans="1:15" ht="14.25" customHeight="1">
      <c r="A286" s="48"/>
      <c r="B286" s="540" t="s">
        <v>130</v>
      </c>
      <c r="C286" s="540"/>
      <c r="D286" s="540"/>
      <c r="E286" s="540"/>
      <c r="F286" s="540"/>
      <c r="G286" s="43"/>
      <c r="H286" s="105">
        <v>3070330</v>
      </c>
      <c r="I286" s="165"/>
      <c r="J286" s="144"/>
      <c r="K286" s="163"/>
      <c r="L286" s="163"/>
      <c r="M286" s="5"/>
      <c r="N286" s="5"/>
      <c r="O286" s="3"/>
    </row>
    <row r="287" spans="1:15" ht="14.25" customHeight="1">
      <c r="A287" s="48"/>
      <c r="B287" s="540" t="s">
        <v>54</v>
      </c>
      <c r="C287" s="540"/>
      <c r="D287" s="540"/>
      <c r="E287" s="540"/>
      <c r="F287" s="540"/>
      <c r="G287" s="43"/>
      <c r="H287" s="105">
        <f>K280</f>
        <v>38090158</v>
      </c>
      <c r="I287" s="160"/>
      <c r="J287" s="144"/>
      <c r="K287" s="162"/>
      <c r="L287" s="163"/>
      <c r="M287" s="5"/>
      <c r="N287" s="5"/>
      <c r="O287" s="3"/>
    </row>
    <row r="288" spans="1:15" ht="13.5" customHeight="1">
      <c r="A288" s="49" t="s">
        <v>36</v>
      </c>
      <c r="B288" s="582" t="s">
        <v>32</v>
      </c>
      <c r="C288" s="582"/>
      <c r="D288" s="582"/>
      <c r="E288" s="582"/>
      <c r="F288" s="582"/>
      <c r="G288" s="583"/>
      <c r="H288" s="106">
        <f>L280</f>
        <v>45444222</v>
      </c>
      <c r="I288" s="160"/>
      <c r="J288" s="144"/>
      <c r="K288" s="163"/>
      <c r="L288" s="163"/>
      <c r="M288" s="5"/>
      <c r="N288" s="5"/>
      <c r="O288" s="3"/>
    </row>
    <row r="289" spans="1:15" ht="14.25" customHeight="1">
      <c r="A289" s="50" t="s">
        <v>37</v>
      </c>
      <c r="B289" s="538" t="s">
        <v>77</v>
      </c>
      <c r="C289" s="538"/>
      <c r="D289" s="538"/>
      <c r="E289" s="538"/>
      <c r="F289" s="538"/>
      <c r="G289" s="539"/>
      <c r="H289" s="107">
        <f>H291+H290</f>
        <v>1924495</v>
      </c>
      <c r="I289" s="160"/>
      <c r="J289" s="144"/>
      <c r="K289" s="163"/>
      <c r="L289" s="163"/>
      <c r="M289" s="5"/>
      <c r="N289" s="5"/>
      <c r="O289" s="3"/>
    </row>
    <row r="290" spans="1:15" ht="15.75" customHeight="1">
      <c r="A290" s="48"/>
      <c r="B290" s="540" t="s">
        <v>131</v>
      </c>
      <c r="C290" s="540"/>
      <c r="D290" s="540"/>
      <c r="E290" s="540"/>
      <c r="F290" s="540"/>
      <c r="G290" s="43"/>
      <c r="H290" s="108">
        <v>0</v>
      </c>
      <c r="I290" s="160"/>
      <c r="J290" s="144"/>
      <c r="K290" s="163"/>
      <c r="L290" s="163"/>
      <c r="M290" s="5"/>
      <c r="N290" s="5"/>
      <c r="O290" s="3"/>
    </row>
    <row r="291" spans="1:15" ht="15" customHeight="1">
      <c r="A291" s="48"/>
      <c r="B291" s="540" t="s">
        <v>55</v>
      </c>
      <c r="C291" s="540"/>
      <c r="D291" s="540"/>
      <c r="E291" s="540"/>
      <c r="F291" s="540"/>
      <c r="G291" s="43"/>
      <c r="H291" s="108">
        <v>1924495</v>
      </c>
      <c r="I291" s="160"/>
      <c r="J291" s="144"/>
      <c r="K291" s="163"/>
      <c r="L291" s="163"/>
      <c r="M291" s="5"/>
      <c r="N291" s="5"/>
      <c r="O291" s="3"/>
    </row>
    <row r="292" spans="1:15" ht="18" customHeight="1">
      <c r="A292" s="51" t="s">
        <v>38</v>
      </c>
      <c r="B292" s="538" t="s">
        <v>28</v>
      </c>
      <c r="C292" s="538"/>
      <c r="D292" s="538"/>
      <c r="E292" s="538"/>
      <c r="F292" s="538"/>
      <c r="G292" s="539"/>
      <c r="H292" s="107">
        <f>M280</f>
        <v>3415997</v>
      </c>
      <c r="I292" s="160"/>
      <c r="J292" s="126"/>
      <c r="K292" s="166"/>
      <c r="L292" s="166"/>
      <c r="M292" s="3"/>
      <c r="N292" s="3"/>
      <c r="O292" s="3"/>
    </row>
    <row r="293" spans="1:15" ht="27.75" customHeight="1">
      <c r="A293" s="51" t="s">
        <v>39</v>
      </c>
      <c r="B293" s="538" t="s">
        <v>120</v>
      </c>
      <c r="C293" s="538"/>
      <c r="D293" s="538"/>
      <c r="E293" s="538"/>
      <c r="F293" s="538"/>
      <c r="G293" s="539"/>
      <c r="H293" s="107"/>
      <c r="I293" s="160"/>
      <c r="J293" s="126"/>
      <c r="K293" s="166"/>
      <c r="L293" s="166"/>
      <c r="M293" s="3"/>
      <c r="N293" s="3"/>
      <c r="O293" s="3"/>
    </row>
    <row r="294" spans="1:15" ht="32.25" customHeight="1">
      <c r="A294" s="52" t="s">
        <v>40</v>
      </c>
      <c r="B294" s="538" t="s">
        <v>97</v>
      </c>
      <c r="C294" s="538"/>
      <c r="D294" s="538"/>
      <c r="E294" s="538"/>
      <c r="F294" s="538"/>
      <c r="G294" s="539"/>
      <c r="H294" s="107">
        <f>N280</f>
        <v>38511231</v>
      </c>
      <c r="I294" s="160"/>
      <c r="J294" s="126"/>
      <c r="K294" s="166"/>
      <c r="L294" s="81"/>
      <c r="M294" s="81"/>
      <c r="N294" s="81"/>
      <c r="O294" s="3"/>
    </row>
    <row r="295" spans="1:15" ht="24.75" customHeight="1">
      <c r="A295" s="50" t="s">
        <v>41</v>
      </c>
      <c r="B295" s="538" t="s">
        <v>108</v>
      </c>
      <c r="C295" s="538"/>
      <c r="D295" s="538"/>
      <c r="E295" s="538"/>
      <c r="F295" s="538"/>
      <c r="G295" s="539"/>
      <c r="H295" s="106"/>
      <c r="I295" s="160"/>
      <c r="J295" s="126"/>
      <c r="K295" s="166"/>
      <c r="L295" s="166"/>
      <c r="M295" s="3"/>
      <c r="N295" s="354"/>
      <c r="O295" s="354"/>
    </row>
    <row r="296" spans="1:15" ht="24.75" customHeight="1">
      <c r="A296" s="49" t="s">
        <v>42</v>
      </c>
      <c r="B296" s="538" t="s">
        <v>44</v>
      </c>
      <c r="C296" s="538"/>
      <c r="D296" s="538"/>
      <c r="E296" s="538"/>
      <c r="F296" s="538"/>
      <c r="G296" s="539"/>
      <c r="H296" s="106">
        <v>0</v>
      </c>
      <c r="I296" s="160"/>
      <c r="J296" s="126"/>
      <c r="K296" s="166"/>
      <c r="L296" s="166"/>
      <c r="M296" s="3"/>
      <c r="N296" s="354"/>
      <c r="O296" s="355"/>
    </row>
    <row r="297" spans="1:15" ht="36.75" customHeight="1">
      <c r="A297" s="53" t="s">
        <v>43</v>
      </c>
      <c r="B297" s="576" t="s">
        <v>45</v>
      </c>
      <c r="C297" s="576"/>
      <c r="D297" s="576"/>
      <c r="E297" s="576"/>
      <c r="F297" s="576"/>
      <c r="G297" s="577"/>
      <c r="H297" s="109">
        <v>550000</v>
      </c>
      <c r="I297" s="160"/>
      <c r="J297" s="126"/>
      <c r="K297" s="166"/>
      <c r="L297" s="166"/>
      <c r="M297" s="3"/>
      <c r="N297" s="3"/>
      <c r="O297" s="3"/>
    </row>
    <row r="298" spans="1:15" ht="8.25" customHeight="1">
      <c r="A298" s="374"/>
      <c r="B298" s="81"/>
      <c r="C298" s="81"/>
      <c r="D298" s="81"/>
      <c r="E298" s="81"/>
      <c r="F298" s="81"/>
      <c r="G298" s="81"/>
      <c r="H298" s="375"/>
      <c r="I298" s="167"/>
      <c r="J298" s="126"/>
      <c r="K298" s="166"/>
      <c r="L298" s="166"/>
      <c r="M298" s="154"/>
      <c r="N298" s="154"/>
      <c r="O298" s="154"/>
    </row>
    <row r="299" spans="1:15" ht="15" customHeight="1">
      <c r="A299" s="366" t="s">
        <v>19</v>
      </c>
      <c r="B299" s="546" t="s">
        <v>100</v>
      </c>
      <c r="C299" s="547"/>
      <c r="D299" s="547"/>
      <c r="E299" s="547"/>
      <c r="F299" s="547"/>
      <c r="G299" s="548"/>
      <c r="H299" s="31">
        <v>1100523</v>
      </c>
      <c r="I299" s="168"/>
      <c r="J299" s="126"/>
      <c r="K299" s="166"/>
      <c r="L299" s="166"/>
      <c r="M299" s="3"/>
      <c r="N299" s="3"/>
      <c r="O299" s="22"/>
    </row>
    <row r="300" spans="1:15" ht="16.5" customHeight="1">
      <c r="A300" s="29" t="s">
        <v>19</v>
      </c>
      <c r="B300" s="546" t="s">
        <v>101</v>
      </c>
      <c r="C300" s="547"/>
      <c r="D300" s="547"/>
      <c r="E300" s="547"/>
      <c r="F300" s="547"/>
      <c r="G300" s="548"/>
      <c r="H300" s="31">
        <v>500000</v>
      </c>
      <c r="I300" s="169"/>
      <c r="J300" s="126"/>
      <c r="K300" s="166"/>
      <c r="L300" s="166"/>
      <c r="M300" s="3"/>
      <c r="N300" s="3"/>
      <c r="O300" s="24"/>
    </row>
    <row r="301" spans="1:15" ht="26.25" customHeight="1">
      <c r="A301" s="29" t="s">
        <v>73</v>
      </c>
      <c r="B301" s="546" t="s">
        <v>74</v>
      </c>
      <c r="C301" s="547"/>
      <c r="D301" s="547"/>
      <c r="E301" s="547"/>
      <c r="F301" s="547"/>
      <c r="G301" s="548"/>
      <c r="H301" s="31">
        <v>3900000</v>
      </c>
      <c r="I301" s="169"/>
      <c r="J301" s="126"/>
      <c r="K301" s="166"/>
      <c r="L301" s="166"/>
      <c r="M301" s="3"/>
      <c r="N301" s="3"/>
      <c r="O301" s="3"/>
    </row>
    <row r="302" spans="1:15" ht="20.25" customHeight="1">
      <c r="A302" s="28" t="s">
        <v>17</v>
      </c>
      <c r="B302" s="578" t="s">
        <v>21</v>
      </c>
      <c r="C302" s="579"/>
      <c r="D302" s="579"/>
      <c r="E302" s="579"/>
      <c r="F302" s="579"/>
      <c r="G302" s="580"/>
      <c r="H302" s="27">
        <f>H299+H300+H301</f>
        <v>5500523</v>
      </c>
      <c r="I302" s="170"/>
      <c r="J302" s="126"/>
      <c r="K302" s="166"/>
      <c r="L302" s="166"/>
      <c r="M302" s="3"/>
      <c r="N302" s="3"/>
      <c r="O302" s="3"/>
    </row>
    <row r="303" spans="1:15" ht="17.25" customHeight="1">
      <c r="A303" s="30" t="s">
        <v>18</v>
      </c>
      <c r="B303" s="571" t="s">
        <v>57</v>
      </c>
      <c r="C303" s="572"/>
      <c r="D303" s="572"/>
      <c r="E303" s="572"/>
      <c r="F303" s="572"/>
      <c r="G303" s="573"/>
      <c r="H303" s="356">
        <f>H302+H280</f>
        <v>313783509</v>
      </c>
      <c r="I303" s="171"/>
      <c r="J303" s="126"/>
      <c r="K303" s="172"/>
      <c r="L303" s="166"/>
      <c r="M303" s="3"/>
      <c r="N303" s="3"/>
      <c r="O303" s="3"/>
    </row>
    <row r="304" ht="42.75" customHeight="1"/>
    <row r="305" ht="27" customHeight="1"/>
    <row r="306" spans="11:12" ht="20.25" customHeight="1">
      <c r="K306" s="80" t="s">
        <v>51</v>
      </c>
      <c r="L306" s="80" t="s">
        <v>52</v>
      </c>
    </row>
    <row r="307" spans="1:16" ht="18" customHeight="1">
      <c r="A307" s="77" t="s">
        <v>4</v>
      </c>
      <c r="B307" s="551" t="s">
        <v>309</v>
      </c>
      <c r="C307" s="570"/>
      <c r="D307" s="570"/>
      <c r="E307" s="570"/>
      <c r="F307" s="570"/>
      <c r="G307" s="570"/>
      <c r="H307" s="566"/>
      <c r="I307" s="549">
        <f>K307+L307</f>
        <v>251556850</v>
      </c>
      <c r="J307" s="563"/>
      <c r="K307" s="113">
        <v>246671726</v>
      </c>
      <c r="L307" s="82">
        <v>4885124</v>
      </c>
      <c r="M307" s="1"/>
      <c r="N307" s="88"/>
      <c r="P307" s="1"/>
    </row>
    <row r="308" spans="1:14" ht="18" customHeight="1">
      <c r="A308" s="77"/>
      <c r="B308" s="555" t="s">
        <v>84</v>
      </c>
      <c r="C308" s="556"/>
      <c r="D308" s="556"/>
      <c r="E308" s="556"/>
      <c r="F308" s="556"/>
      <c r="G308" s="556"/>
      <c r="H308" s="557"/>
      <c r="I308" s="553">
        <f>Dochody!F141+Dochody!G141</f>
        <v>6277100</v>
      </c>
      <c r="J308" s="554"/>
      <c r="K308" s="82">
        <f>Dochody!G103</f>
        <v>2845100</v>
      </c>
      <c r="L308" s="82">
        <f>Dochody!G141</f>
        <v>3432000</v>
      </c>
      <c r="N308" s="89"/>
    </row>
    <row r="309" spans="1:16" ht="14.25" customHeight="1">
      <c r="A309" s="77"/>
      <c r="B309" s="555" t="s">
        <v>85</v>
      </c>
      <c r="C309" s="556"/>
      <c r="D309" s="556"/>
      <c r="E309" s="556"/>
      <c r="F309" s="556"/>
      <c r="G309" s="556"/>
      <c r="H309" s="557"/>
      <c r="I309" s="553">
        <f>Dochody!H141+Dochody!I141</f>
        <v>1940931</v>
      </c>
      <c r="J309" s="554"/>
      <c r="K309" s="82">
        <f>Dochody!H141</f>
        <v>1940931</v>
      </c>
      <c r="L309" s="82">
        <f>Dochody!I141</f>
        <v>0</v>
      </c>
      <c r="N309" s="89"/>
      <c r="P309" s="1"/>
    </row>
    <row r="310" spans="1:16" ht="17.25" customHeight="1">
      <c r="A310" s="77" t="s">
        <v>5</v>
      </c>
      <c r="B310" s="555" t="s">
        <v>86</v>
      </c>
      <c r="C310" s="556"/>
      <c r="D310" s="556"/>
      <c r="E310" s="556"/>
      <c r="F310" s="556"/>
      <c r="G310" s="556"/>
      <c r="H310" s="557"/>
      <c r="I310" s="549">
        <f>I307+I309-I308</f>
        <v>247220681</v>
      </c>
      <c r="J310" s="563"/>
      <c r="K310" s="113">
        <f>K307-K308+K309</f>
        <v>245767557</v>
      </c>
      <c r="L310" s="82">
        <f>L307-L308+L309</f>
        <v>1453124</v>
      </c>
      <c r="N310" s="88"/>
      <c r="P310" s="1"/>
    </row>
    <row r="311" spans="1:16" ht="17.25" customHeight="1">
      <c r="A311" s="79" t="s">
        <v>87</v>
      </c>
      <c r="B311" s="555" t="s">
        <v>106</v>
      </c>
      <c r="C311" s="556"/>
      <c r="D311" s="556"/>
      <c r="E311" s="556"/>
      <c r="F311" s="556"/>
      <c r="G311" s="556"/>
      <c r="H311" s="557"/>
      <c r="I311" s="564">
        <v>4900000</v>
      </c>
      <c r="J311" s="565"/>
      <c r="K311" s="99"/>
      <c r="L311" s="99"/>
      <c r="N311" s="89"/>
      <c r="P311" s="1"/>
    </row>
    <row r="312" spans="1:14" ht="18" customHeight="1">
      <c r="A312" s="79" t="s">
        <v>87</v>
      </c>
      <c r="B312" s="555" t="s">
        <v>117</v>
      </c>
      <c r="C312" s="556"/>
      <c r="D312" s="556"/>
      <c r="E312" s="556"/>
      <c r="F312" s="556"/>
      <c r="G312" s="556"/>
      <c r="H312" s="557"/>
      <c r="I312" s="564">
        <v>51000000</v>
      </c>
      <c r="J312" s="565"/>
      <c r="K312" s="99"/>
      <c r="L312" s="99"/>
      <c r="N312" s="89"/>
    </row>
    <row r="313" spans="1:14" ht="52.5" customHeight="1">
      <c r="A313" s="79" t="s">
        <v>93</v>
      </c>
      <c r="B313" s="558" t="s">
        <v>76</v>
      </c>
      <c r="C313" s="559"/>
      <c r="D313" s="559"/>
      <c r="E313" s="559"/>
      <c r="F313" s="559"/>
      <c r="G313" s="559"/>
      <c r="H313" s="560"/>
      <c r="I313" s="549">
        <v>10662828</v>
      </c>
      <c r="J313" s="563"/>
      <c r="K313" s="83"/>
      <c r="L313" s="83"/>
      <c r="N313" s="89"/>
    </row>
    <row r="314" spans="1:14" ht="16.5" customHeight="1">
      <c r="A314" s="79" t="s">
        <v>88</v>
      </c>
      <c r="B314" s="567" t="s">
        <v>111</v>
      </c>
      <c r="C314" s="568"/>
      <c r="D314" s="568"/>
      <c r="E314" s="568"/>
      <c r="F314" s="568"/>
      <c r="G314" s="568"/>
      <c r="H314" s="569"/>
      <c r="I314" s="561">
        <f>I312+I313+I311</f>
        <v>66562828</v>
      </c>
      <c r="J314" s="562"/>
      <c r="K314" s="83"/>
      <c r="L314" s="83"/>
      <c r="N314" s="89"/>
    </row>
    <row r="315" spans="1:14" ht="15.75" customHeight="1">
      <c r="A315" s="77"/>
      <c r="B315" s="551" t="s">
        <v>115</v>
      </c>
      <c r="C315" s="570"/>
      <c r="D315" s="570"/>
      <c r="E315" s="570"/>
      <c r="F315" s="570"/>
      <c r="G315" s="570"/>
      <c r="H315" s="566"/>
      <c r="I315" s="549">
        <f>I310+I314</f>
        <v>313783509</v>
      </c>
      <c r="J315" s="566"/>
      <c r="K315" s="84"/>
      <c r="L315" s="84"/>
      <c r="N315" s="89"/>
    </row>
    <row r="316" spans="1:14" ht="12" customHeight="1">
      <c r="A316" s="77"/>
      <c r="B316" s="551"/>
      <c r="C316" s="552"/>
      <c r="D316" s="552"/>
      <c r="E316" s="552"/>
      <c r="F316" s="552"/>
      <c r="G316" s="552"/>
      <c r="H316" s="550"/>
      <c r="I316" s="549"/>
      <c r="J316" s="550"/>
      <c r="K316" s="84"/>
      <c r="L316" s="84"/>
      <c r="N316" s="89"/>
    </row>
    <row r="317" spans="1:16" ht="18" customHeight="1">
      <c r="A317" s="77" t="s">
        <v>4</v>
      </c>
      <c r="B317" s="551" t="s">
        <v>310</v>
      </c>
      <c r="C317" s="570"/>
      <c r="D317" s="570"/>
      <c r="E317" s="570"/>
      <c r="F317" s="570"/>
      <c r="G317" s="570"/>
      <c r="H317" s="566"/>
      <c r="I317" s="549">
        <f>K317+L317</f>
        <v>312619155</v>
      </c>
      <c r="J317" s="563"/>
      <c r="K317" s="82">
        <v>244332167</v>
      </c>
      <c r="L317" s="82">
        <v>68286988</v>
      </c>
      <c r="N317" s="88"/>
      <c r="O317" s="1"/>
      <c r="P317" s="1"/>
    </row>
    <row r="318" spans="1:14" ht="17.25" customHeight="1">
      <c r="A318" s="77"/>
      <c r="B318" s="555" t="s">
        <v>89</v>
      </c>
      <c r="C318" s="556"/>
      <c r="D318" s="556"/>
      <c r="E318" s="556"/>
      <c r="F318" s="556"/>
      <c r="G318" s="556"/>
      <c r="H318" s="557"/>
      <c r="I318" s="553">
        <f>K318+L318</f>
        <v>8247740</v>
      </c>
      <c r="J318" s="554"/>
      <c r="K318" s="82">
        <f>I243</f>
        <v>3713606</v>
      </c>
      <c r="L318" s="82">
        <f>J243</f>
        <v>4534134</v>
      </c>
      <c r="N318" s="88"/>
    </row>
    <row r="319" spans="1:16" ht="16.5" customHeight="1">
      <c r="A319" s="77"/>
      <c r="B319" s="555" t="s">
        <v>90</v>
      </c>
      <c r="C319" s="556"/>
      <c r="D319" s="556"/>
      <c r="E319" s="556"/>
      <c r="F319" s="556"/>
      <c r="G319" s="556"/>
      <c r="H319" s="557"/>
      <c r="I319" s="553">
        <f>K319+L319</f>
        <v>3911571</v>
      </c>
      <c r="J319" s="554"/>
      <c r="K319" s="82">
        <f>K243</f>
        <v>2911571</v>
      </c>
      <c r="L319" s="82">
        <f>L243</f>
        <v>1000000</v>
      </c>
      <c r="N319" s="88"/>
      <c r="O319" s="1"/>
      <c r="P319" s="1"/>
    </row>
    <row r="320" spans="1:16" ht="16.5" customHeight="1">
      <c r="A320" s="77" t="s">
        <v>5</v>
      </c>
      <c r="B320" s="555" t="s">
        <v>91</v>
      </c>
      <c r="C320" s="556"/>
      <c r="D320" s="556"/>
      <c r="E320" s="556"/>
      <c r="F320" s="556"/>
      <c r="G320" s="556"/>
      <c r="H320" s="557"/>
      <c r="I320" s="549">
        <f>I317-I318+I319</f>
        <v>308282986</v>
      </c>
      <c r="J320" s="563"/>
      <c r="K320" s="82">
        <f>K317-K318+K319</f>
        <v>243530132</v>
      </c>
      <c r="L320" s="82">
        <f>L317-L318+L319</f>
        <v>64752854</v>
      </c>
      <c r="N320" s="88"/>
      <c r="O320" s="1"/>
      <c r="P320" s="1"/>
    </row>
    <row r="321" spans="1:16" ht="16.5" customHeight="1">
      <c r="A321" s="77" t="s">
        <v>87</v>
      </c>
      <c r="B321" s="555" t="s">
        <v>92</v>
      </c>
      <c r="C321" s="556"/>
      <c r="D321" s="556"/>
      <c r="E321" s="556"/>
      <c r="F321" s="556"/>
      <c r="G321" s="556"/>
      <c r="H321" s="557"/>
      <c r="I321" s="553">
        <f>H299</f>
        <v>1100523</v>
      </c>
      <c r="J321" s="554"/>
      <c r="K321" s="84"/>
      <c r="L321" s="84"/>
      <c r="P321" s="1"/>
    </row>
    <row r="322" spans="1:15" ht="16.5" customHeight="1">
      <c r="A322" s="77" t="s">
        <v>93</v>
      </c>
      <c r="B322" s="555" t="s">
        <v>94</v>
      </c>
      <c r="C322" s="556"/>
      <c r="D322" s="556"/>
      <c r="E322" s="556"/>
      <c r="F322" s="556"/>
      <c r="G322" s="556"/>
      <c r="H322" s="557"/>
      <c r="I322" s="553">
        <f>H300</f>
        <v>500000</v>
      </c>
      <c r="J322" s="554"/>
      <c r="K322" s="84"/>
      <c r="L322" s="84"/>
      <c r="O322" t="s">
        <v>98</v>
      </c>
    </row>
    <row r="323" spans="1:12" ht="27" customHeight="1">
      <c r="A323" s="77" t="s">
        <v>88</v>
      </c>
      <c r="B323" s="558" t="s">
        <v>74</v>
      </c>
      <c r="C323" s="559"/>
      <c r="D323" s="559"/>
      <c r="E323" s="559"/>
      <c r="F323" s="559"/>
      <c r="G323" s="559"/>
      <c r="H323" s="560"/>
      <c r="I323" s="553">
        <f>H301</f>
        <v>3900000</v>
      </c>
      <c r="J323" s="554"/>
      <c r="K323" s="84"/>
      <c r="L323" s="84"/>
    </row>
    <row r="324" spans="1:16" ht="18" customHeight="1">
      <c r="A324" s="77" t="s">
        <v>95</v>
      </c>
      <c r="B324" s="567" t="s">
        <v>102</v>
      </c>
      <c r="C324" s="568"/>
      <c r="D324" s="568"/>
      <c r="E324" s="568"/>
      <c r="F324" s="568"/>
      <c r="G324" s="568"/>
      <c r="H324" s="569"/>
      <c r="I324" s="561">
        <f>SUM(I321:J323)</f>
        <v>5500523</v>
      </c>
      <c r="J324" s="562"/>
      <c r="K324" s="84"/>
      <c r="L324" s="84"/>
      <c r="P324" s="1"/>
    </row>
    <row r="325" spans="1:19" ht="15" customHeight="1">
      <c r="A325" s="78"/>
      <c r="B325" s="551" t="s">
        <v>116</v>
      </c>
      <c r="C325" s="570"/>
      <c r="D325" s="570"/>
      <c r="E325" s="570"/>
      <c r="F325" s="570"/>
      <c r="G325" s="570"/>
      <c r="H325" s="566"/>
      <c r="I325" s="549">
        <f>I320+I324</f>
        <v>313783509</v>
      </c>
      <c r="J325" s="563"/>
      <c r="K325" s="84"/>
      <c r="L325" s="84"/>
      <c r="S325" s="1">
        <f>I325-I315</f>
        <v>0</v>
      </c>
    </row>
    <row r="326" spans="1:16" ht="13.5" customHeight="1">
      <c r="A326" s="487" t="s">
        <v>125</v>
      </c>
      <c r="B326" s="487"/>
      <c r="C326" s="487"/>
      <c r="D326" s="487"/>
      <c r="E326" s="487"/>
      <c r="F326" s="487"/>
      <c r="G326" s="487"/>
      <c r="H326" s="487"/>
      <c r="I326" s="487"/>
      <c r="J326" s="487"/>
      <c r="K326" s="488"/>
      <c r="L326" s="488"/>
      <c r="M326" s="376"/>
      <c r="N326" s="373"/>
      <c r="O326" s="89"/>
      <c r="P326" s="89"/>
    </row>
    <row r="327" spans="1:16" ht="14.25" customHeight="1">
      <c r="A327" s="377" t="s">
        <v>126</v>
      </c>
      <c r="B327" s="377"/>
      <c r="C327" s="377"/>
      <c r="D327" s="377"/>
      <c r="E327" s="377"/>
      <c r="F327" s="377"/>
      <c r="G327" s="377"/>
      <c r="H327" s="377"/>
      <c r="I327" s="377"/>
      <c r="J327" s="377"/>
      <c r="K327" s="376"/>
      <c r="L327" s="376"/>
      <c r="M327" s="376"/>
      <c r="N327" s="372"/>
      <c r="O327" s="89"/>
      <c r="P327" s="89"/>
    </row>
    <row r="328" spans="1:16" ht="15" customHeight="1">
      <c r="A328" s="377" t="s">
        <v>127</v>
      </c>
      <c r="B328" s="377"/>
      <c r="C328" s="377"/>
      <c r="D328" s="377"/>
      <c r="E328" s="377"/>
      <c r="F328" s="377"/>
      <c r="G328" s="377"/>
      <c r="H328" s="377"/>
      <c r="I328" s="377"/>
      <c r="J328" s="377"/>
      <c r="K328" s="376"/>
      <c r="L328" s="376"/>
      <c r="M328" s="376"/>
      <c r="N328" s="372"/>
      <c r="O328" s="89"/>
      <c r="P328" s="89"/>
    </row>
    <row r="329" ht="12.75" customHeight="1"/>
    <row r="330" ht="12.75" customHeight="1"/>
  </sheetData>
  <sheetProtection/>
  <mergeCells count="345">
    <mergeCell ref="E26:H26"/>
    <mergeCell ref="A151:C151"/>
    <mergeCell ref="D104:H104"/>
    <mergeCell ref="D39:H39"/>
    <mergeCell ref="A109:C109"/>
    <mergeCell ref="D109:H110"/>
    <mergeCell ref="A63:C63"/>
    <mergeCell ref="D63:H64"/>
    <mergeCell ref="I63:J63"/>
    <mergeCell ref="K63:L63"/>
    <mergeCell ref="A86:C86"/>
    <mergeCell ref="D86:H87"/>
    <mergeCell ref="I86:J86"/>
    <mergeCell ref="K86:L86"/>
    <mergeCell ref="E81:H81"/>
    <mergeCell ref="D80:H80"/>
    <mergeCell ref="E130:H130"/>
    <mergeCell ref="D138:H138"/>
    <mergeCell ref="D142:H142"/>
    <mergeCell ref="D143:H143"/>
    <mergeCell ref="D91:H91"/>
    <mergeCell ref="D103:H103"/>
    <mergeCell ref="E97:H97"/>
    <mergeCell ref="D98:H98"/>
    <mergeCell ref="D99:H99"/>
    <mergeCell ref="I109:J109"/>
    <mergeCell ref="K109:L109"/>
    <mergeCell ref="D106:H106"/>
    <mergeCell ref="E107:H107"/>
    <mergeCell ref="D114:H114"/>
    <mergeCell ref="E125:H125"/>
    <mergeCell ref="D157:H157"/>
    <mergeCell ref="D119:H119"/>
    <mergeCell ref="D112:H112"/>
    <mergeCell ref="E169:H169"/>
    <mergeCell ref="D151:H152"/>
    <mergeCell ref="D141:H141"/>
    <mergeCell ref="D144:H144"/>
    <mergeCell ref="E139:H139"/>
    <mergeCell ref="D155:H155"/>
    <mergeCell ref="E131:H131"/>
    <mergeCell ref="E105:H105"/>
    <mergeCell ref="D88:H88"/>
    <mergeCell ref="D89:H89"/>
    <mergeCell ref="E90:H90"/>
    <mergeCell ref="D211:H211"/>
    <mergeCell ref="D120:H120"/>
    <mergeCell ref="D183:H183"/>
    <mergeCell ref="D175:H175"/>
    <mergeCell ref="D170:H170"/>
    <mergeCell ref="D177:H177"/>
    <mergeCell ref="E43:H43"/>
    <mergeCell ref="D37:H37"/>
    <mergeCell ref="D76:H76"/>
    <mergeCell ref="E78:H78"/>
    <mergeCell ref="D79:H79"/>
    <mergeCell ref="D72:H72"/>
    <mergeCell ref="D70:H70"/>
    <mergeCell ref="D56:H56"/>
    <mergeCell ref="D57:H57"/>
    <mergeCell ref="K134:L134"/>
    <mergeCell ref="D140:H140"/>
    <mergeCell ref="D159:H159"/>
    <mergeCell ref="D164:H164"/>
    <mergeCell ref="D165:H165"/>
    <mergeCell ref="D166:H166"/>
    <mergeCell ref="I151:J151"/>
    <mergeCell ref="K151:L151"/>
    <mergeCell ref="D161:H161"/>
    <mergeCell ref="D137:H137"/>
    <mergeCell ref="A134:C134"/>
    <mergeCell ref="D134:H135"/>
    <mergeCell ref="D118:H118"/>
    <mergeCell ref="D68:H68"/>
    <mergeCell ref="I134:J134"/>
    <mergeCell ref="D126:H126"/>
    <mergeCell ref="D122:H122"/>
    <mergeCell ref="D113:H113"/>
    <mergeCell ref="D116:H116"/>
    <mergeCell ref="D96:H96"/>
    <mergeCell ref="D178:H178"/>
    <mergeCell ref="D176:H176"/>
    <mergeCell ref="D129:H129"/>
    <mergeCell ref="D132:H132"/>
    <mergeCell ref="E66:H66"/>
    <mergeCell ref="D83:H83"/>
    <mergeCell ref="D172:H172"/>
    <mergeCell ref="D171:H171"/>
    <mergeCell ref="D111:H111"/>
    <mergeCell ref="D127:H127"/>
    <mergeCell ref="D30:H30"/>
    <mergeCell ref="D53:H53"/>
    <mergeCell ref="D54:H54"/>
    <mergeCell ref="D18:H18"/>
    <mergeCell ref="D19:H19"/>
    <mergeCell ref="D21:H21"/>
    <mergeCell ref="D23:H23"/>
    <mergeCell ref="D41:H41"/>
    <mergeCell ref="D40:H40"/>
    <mergeCell ref="D42:H42"/>
    <mergeCell ref="D189:H189"/>
    <mergeCell ref="D24:H24"/>
    <mergeCell ref="D25:H25"/>
    <mergeCell ref="D27:H27"/>
    <mergeCell ref="D160:H160"/>
    <mergeCell ref="D146:H146"/>
    <mergeCell ref="D28:H28"/>
    <mergeCell ref="D45:H45"/>
    <mergeCell ref="D145:H145"/>
    <mergeCell ref="D29:H29"/>
    <mergeCell ref="D10:H10"/>
    <mergeCell ref="D11:H11"/>
    <mergeCell ref="D13:H13"/>
    <mergeCell ref="D17:H17"/>
    <mergeCell ref="D20:H20"/>
    <mergeCell ref="D22:H22"/>
    <mergeCell ref="D15:H15"/>
    <mergeCell ref="D12:H12"/>
    <mergeCell ref="D14:H14"/>
    <mergeCell ref="D16:H16"/>
    <mergeCell ref="F257:F258"/>
    <mergeCell ref="B267:D267"/>
    <mergeCell ref="B263:D263"/>
    <mergeCell ref="B266:D266"/>
    <mergeCell ref="B261:D261"/>
    <mergeCell ref="B262:D262"/>
    <mergeCell ref="B289:G289"/>
    <mergeCell ref="B271:D271"/>
    <mergeCell ref="B260:D260"/>
    <mergeCell ref="B280:D280"/>
    <mergeCell ref="B279:D279"/>
    <mergeCell ref="B264:D264"/>
    <mergeCell ref="B275:D275"/>
    <mergeCell ref="B270:D270"/>
    <mergeCell ref="B268:D268"/>
    <mergeCell ref="B265:D265"/>
    <mergeCell ref="A255:A258"/>
    <mergeCell ref="B255:D258"/>
    <mergeCell ref="F255:G256"/>
    <mergeCell ref="E255:E258"/>
    <mergeCell ref="D206:H206"/>
    <mergeCell ref="D102:H102"/>
    <mergeCell ref="D209:H209"/>
    <mergeCell ref="D210:H210"/>
    <mergeCell ref="A254:P254"/>
    <mergeCell ref="D128:H128"/>
    <mergeCell ref="J284:K284"/>
    <mergeCell ref="B288:G288"/>
    <mergeCell ref="B284:G284"/>
    <mergeCell ref="B282:G282"/>
    <mergeCell ref="B276:D276"/>
    <mergeCell ref="B272:D272"/>
    <mergeCell ref="B277:D277"/>
    <mergeCell ref="E281:F281"/>
    <mergeCell ref="B274:D274"/>
    <mergeCell ref="B292:G292"/>
    <mergeCell ref="B290:F290"/>
    <mergeCell ref="B286:F286"/>
    <mergeCell ref="J283:K283"/>
    <mergeCell ref="B285:G285"/>
    <mergeCell ref="J3:L3"/>
    <mergeCell ref="A7:L7"/>
    <mergeCell ref="K8:L8"/>
    <mergeCell ref="D8:H9"/>
    <mergeCell ref="A8:C8"/>
    <mergeCell ref="I8:J8"/>
    <mergeCell ref="J5:L5"/>
    <mergeCell ref="B297:G297"/>
    <mergeCell ref="I312:J312"/>
    <mergeCell ref="B314:H314"/>
    <mergeCell ref="B315:H315"/>
    <mergeCell ref="B302:G302"/>
    <mergeCell ref="B308:H308"/>
    <mergeCell ref="I309:J309"/>
    <mergeCell ref="I308:J308"/>
    <mergeCell ref="B300:G300"/>
    <mergeCell ref="B301:G301"/>
    <mergeCell ref="I317:J317"/>
    <mergeCell ref="B317:H317"/>
    <mergeCell ref="B312:H312"/>
    <mergeCell ref="B303:G303"/>
    <mergeCell ref="B313:H313"/>
    <mergeCell ref="B311:H311"/>
    <mergeCell ref="B307:H307"/>
    <mergeCell ref="B310:H310"/>
    <mergeCell ref="I325:J325"/>
    <mergeCell ref="B324:H324"/>
    <mergeCell ref="B322:H322"/>
    <mergeCell ref="I320:J320"/>
    <mergeCell ref="B325:H325"/>
    <mergeCell ref="I321:J321"/>
    <mergeCell ref="I319:J319"/>
    <mergeCell ref="B318:H318"/>
    <mergeCell ref="I324:J324"/>
    <mergeCell ref="I307:J307"/>
    <mergeCell ref="I313:J313"/>
    <mergeCell ref="I311:J311"/>
    <mergeCell ref="I315:J315"/>
    <mergeCell ref="I314:J314"/>
    <mergeCell ref="I310:J310"/>
    <mergeCell ref="B309:H309"/>
    <mergeCell ref="B299:G299"/>
    <mergeCell ref="I316:J316"/>
    <mergeCell ref="B316:H316"/>
    <mergeCell ref="I318:J318"/>
    <mergeCell ref="B319:H319"/>
    <mergeCell ref="I323:J323"/>
    <mergeCell ref="B321:H321"/>
    <mergeCell ref="B320:H320"/>
    <mergeCell ref="B323:H323"/>
    <mergeCell ref="I322:J322"/>
    <mergeCell ref="B296:G296"/>
    <mergeCell ref="B294:G294"/>
    <mergeCell ref="B287:F287"/>
    <mergeCell ref="B269:D269"/>
    <mergeCell ref="B283:G283"/>
    <mergeCell ref="B278:D278"/>
    <mergeCell ref="B273:D273"/>
    <mergeCell ref="B291:F291"/>
    <mergeCell ref="B295:G295"/>
    <mergeCell ref="B293:G293"/>
    <mergeCell ref="N257:N258"/>
    <mergeCell ref="M257:M258"/>
    <mergeCell ref="J257:J258"/>
    <mergeCell ref="D173:H173"/>
    <mergeCell ref="D153:H153"/>
    <mergeCell ref="L257:L258"/>
    <mergeCell ref="I256:I258"/>
    <mergeCell ref="K257:K258"/>
    <mergeCell ref="D201:H201"/>
    <mergeCell ref="D204:H204"/>
    <mergeCell ref="P256:P258"/>
    <mergeCell ref="D154:H154"/>
    <mergeCell ref="O257:O258"/>
    <mergeCell ref="G257:G258"/>
    <mergeCell ref="H255:H258"/>
    <mergeCell ref="D217:H217"/>
    <mergeCell ref="D190:H190"/>
    <mergeCell ref="D233:H233"/>
    <mergeCell ref="D237:H237"/>
    <mergeCell ref="D218:H218"/>
    <mergeCell ref="E236:H236"/>
    <mergeCell ref="D205:H205"/>
    <mergeCell ref="D212:H212"/>
    <mergeCell ref="D216:H216"/>
    <mergeCell ref="D208:H208"/>
    <mergeCell ref="E214:H214"/>
    <mergeCell ref="D234:H234"/>
    <mergeCell ref="D207:H207"/>
    <mergeCell ref="D215:H215"/>
    <mergeCell ref="D156:H156"/>
    <mergeCell ref="D184:H184"/>
    <mergeCell ref="D174:H174"/>
    <mergeCell ref="D136:H136"/>
    <mergeCell ref="D219:H219"/>
    <mergeCell ref="D163:H163"/>
    <mergeCell ref="D162:H162"/>
    <mergeCell ref="D182:H182"/>
    <mergeCell ref="D158:H158"/>
    <mergeCell ref="D185:H185"/>
    <mergeCell ref="A32:C32"/>
    <mergeCell ref="D32:H33"/>
    <mergeCell ref="D35:H35"/>
    <mergeCell ref="D55:H55"/>
    <mergeCell ref="D46:H46"/>
    <mergeCell ref="D74:H74"/>
    <mergeCell ref="D58:H58"/>
    <mergeCell ref="D34:H34"/>
    <mergeCell ref="D59:H59"/>
    <mergeCell ref="D71:H71"/>
    <mergeCell ref="D44:H44"/>
    <mergeCell ref="D36:H36"/>
    <mergeCell ref="D61:H61"/>
    <mergeCell ref="D92:H92"/>
    <mergeCell ref="D73:H73"/>
    <mergeCell ref="D75:H75"/>
    <mergeCell ref="D48:H48"/>
    <mergeCell ref="D38:H38"/>
    <mergeCell ref="D77:H77"/>
    <mergeCell ref="D84:H84"/>
    <mergeCell ref="I32:J32"/>
    <mergeCell ref="K32:L32"/>
    <mergeCell ref="E147:H147"/>
    <mergeCell ref="D65:H65"/>
    <mergeCell ref="D67:H67"/>
    <mergeCell ref="D121:H121"/>
    <mergeCell ref="D123:H123"/>
    <mergeCell ref="D69:H69"/>
    <mergeCell ref="D95:H95"/>
    <mergeCell ref="E47:H47"/>
    <mergeCell ref="A326:L326"/>
    <mergeCell ref="A243:H243"/>
    <mergeCell ref="D232:H232"/>
    <mergeCell ref="Q77:U77"/>
    <mergeCell ref="Q82:U82"/>
    <mergeCell ref="D82:H82"/>
    <mergeCell ref="D93:H93"/>
    <mergeCell ref="D94:H94"/>
    <mergeCell ref="D117:H117"/>
    <mergeCell ref="D239:H239"/>
    <mergeCell ref="D240:H240"/>
    <mergeCell ref="E241:H241"/>
    <mergeCell ref="D242:H242"/>
    <mergeCell ref="D194:H194"/>
    <mergeCell ref="D235:H235"/>
    <mergeCell ref="D213:H213"/>
    <mergeCell ref="D198:H198"/>
    <mergeCell ref="D199:H199"/>
    <mergeCell ref="D238:H238"/>
    <mergeCell ref="D220:H220"/>
    <mergeCell ref="A180:C180"/>
    <mergeCell ref="D180:H181"/>
    <mergeCell ref="I180:J180"/>
    <mergeCell ref="K180:L180"/>
    <mergeCell ref="D186:H186"/>
    <mergeCell ref="D187:H187"/>
    <mergeCell ref="D49:H49"/>
    <mergeCell ref="D50:H50"/>
    <mergeCell ref="D52:H52"/>
    <mergeCell ref="E51:H51"/>
    <mergeCell ref="D124:H124"/>
    <mergeCell ref="D62:H62"/>
    <mergeCell ref="D101:H101"/>
    <mergeCell ref="D115:H115"/>
    <mergeCell ref="D60:H60"/>
    <mergeCell ref="D100:H100"/>
    <mergeCell ref="D167:H167"/>
    <mergeCell ref="D200:H200"/>
    <mergeCell ref="D168:H168"/>
    <mergeCell ref="D196:H196"/>
    <mergeCell ref="D195:H195"/>
    <mergeCell ref="D193:H193"/>
    <mergeCell ref="D197:H197"/>
    <mergeCell ref="D191:H191"/>
    <mergeCell ref="D188:H188"/>
    <mergeCell ref="D192:H192"/>
    <mergeCell ref="A230:C230"/>
    <mergeCell ref="D230:H231"/>
    <mergeCell ref="I230:J230"/>
    <mergeCell ref="K230:L230"/>
    <mergeCell ref="A202:C202"/>
    <mergeCell ref="D202:H203"/>
    <mergeCell ref="I202:J202"/>
    <mergeCell ref="K202:L202"/>
    <mergeCell ref="D221:H221"/>
  </mergeCells>
  <printOptions horizontalCentered="1"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showZeros="0" tabSelected="1" zoomScale="148" zoomScaleNormal="148" zoomScalePageLayoutView="0" workbookViewId="0" topLeftCell="A136">
      <selection activeCell="N137" sqref="N137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75390625" style="0" customWidth="1"/>
    <col min="10" max="10" width="13.25390625" style="0" customWidth="1"/>
    <col min="11" max="11" width="11.125" style="0" bestFit="1" customWidth="1"/>
    <col min="12" max="12" width="9.75390625" style="0" customWidth="1"/>
    <col min="13" max="14" width="11.625" style="0" bestFit="1" customWidth="1"/>
    <col min="15" max="15" width="15.25390625" style="0" customWidth="1"/>
  </cols>
  <sheetData>
    <row r="1" ht="2.25" customHeight="1">
      <c r="J1" s="177"/>
    </row>
    <row r="2" spans="1:10" ht="11.25" customHeight="1">
      <c r="A2" s="26"/>
      <c r="B2" s="26"/>
      <c r="C2" s="26"/>
      <c r="D2" s="26"/>
      <c r="E2" s="26"/>
      <c r="F2" s="26"/>
      <c r="G2" s="26"/>
      <c r="H2" s="8"/>
      <c r="I2" s="8" t="s">
        <v>46</v>
      </c>
      <c r="J2" s="9"/>
    </row>
    <row r="3" spans="1:10" ht="3" customHeight="1">
      <c r="A3" s="26"/>
      <c r="B3" s="26"/>
      <c r="C3" s="26"/>
      <c r="D3" s="26"/>
      <c r="E3" s="26"/>
      <c r="F3" s="26"/>
      <c r="G3" s="26"/>
      <c r="H3" s="8"/>
      <c r="I3" s="8"/>
      <c r="J3" s="8"/>
    </row>
    <row r="4" spans="1:10" ht="14.25" customHeight="1">
      <c r="A4" s="26"/>
      <c r="B4" s="26"/>
      <c r="C4" s="26"/>
      <c r="D4" s="26"/>
      <c r="E4" s="26"/>
      <c r="F4" s="26"/>
      <c r="G4" s="26"/>
      <c r="H4" s="4"/>
      <c r="I4" s="134" t="s">
        <v>165</v>
      </c>
      <c r="J4" s="4"/>
    </row>
    <row r="5" spans="1:10" ht="12.75" customHeight="1">
      <c r="A5" s="26"/>
      <c r="B5" s="26"/>
      <c r="C5" s="26"/>
      <c r="D5" s="102"/>
      <c r="E5" s="26"/>
      <c r="F5" s="26"/>
      <c r="G5" s="26"/>
      <c r="H5" s="4"/>
      <c r="I5" s="134" t="s">
        <v>47</v>
      </c>
      <c r="J5" s="4"/>
    </row>
    <row r="6" spans="1:10" ht="15" customHeight="1">
      <c r="A6" s="26"/>
      <c r="B6" s="26"/>
      <c r="C6" s="26"/>
      <c r="D6" s="26"/>
      <c r="E6" s="26"/>
      <c r="F6" s="26"/>
      <c r="G6" s="26"/>
      <c r="H6" s="4"/>
      <c r="I6" s="134" t="s">
        <v>166</v>
      </c>
      <c r="J6" s="4"/>
    </row>
    <row r="7" spans="1:10" ht="6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 ht="20.25" customHeight="1">
      <c r="A8" s="715" t="s">
        <v>123</v>
      </c>
      <c r="B8" s="715"/>
      <c r="C8" s="715"/>
      <c r="D8" s="715"/>
      <c r="E8" s="715"/>
      <c r="F8" s="715"/>
      <c r="G8" s="715"/>
      <c r="H8" s="715"/>
      <c r="I8" s="715"/>
      <c r="J8" s="715"/>
    </row>
    <row r="9" spans="1:10" ht="3.75" customHeight="1">
      <c r="A9" s="111"/>
      <c r="B9" s="111"/>
      <c r="C9" s="111"/>
      <c r="D9" s="111"/>
      <c r="E9" s="111"/>
      <c r="F9" s="111"/>
      <c r="G9" s="111"/>
      <c r="H9" s="111"/>
      <c r="I9" s="111"/>
      <c r="J9" s="115"/>
    </row>
    <row r="10" spans="1:12" ht="12.75" customHeight="1">
      <c r="A10" s="656" t="s">
        <v>48</v>
      </c>
      <c r="B10" s="657"/>
      <c r="C10" s="658"/>
      <c r="D10" s="659" t="s">
        <v>59</v>
      </c>
      <c r="E10" s="660"/>
      <c r="F10" s="661"/>
      <c r="G10" s="643" t="s">
        <v>60</v>
      </c>
      <c r="H10" s="643"/>
      <c r="I10" s="643" t="s">
        <v>61</v>
      </c>
      <c r="J10" s="643"/>
      <c r="K10" s="144"/>
      <c r="L10" s="144"/>
    </row>
    <row r="11" spans="1:12" ht="13.5" customHeight="1">
      <c r="A11" s="116" t="s">
        <v>23</v>
      </c>
      <c r="B11" s="116" t="s">
        <v>49</v>
      </c>
      <c r="C11" s="116" t="s">
        <v>50</v>
      </c>
      <c r="D11" s="662"/>
      <c r="E11" s="663"/>
      <c r="F11" s="664"/>
      <c r="G11" s="139" t="s">
        <v>51</v>
      </c>
      <c r="H11" s="139" t="s">
        <v>52</v>
      </c>
      <c r="I11" s="139" t="s">
        <v>51</v>
      </c>
      <c r="J11" s="139" t="s">
        <v>52</v>
      </c>
      <c r="K11" s="144"/>
      <c r="L11" s="144"/>
    </row>
    <row r="12" spans="1:12" ht="13.5" customHeight="1">
      <c r="A12" s="179" t="s">
        <v>1</v>
      </c>
      <c r="B12" s="175"/>
      <c r="C12" s="176"/>
      <c r="D12" s="675" t="s">
        <v>187</v>
      </c>
      <c r="E12" s="676"/>
      <c r="F12" s="677"/>
      <c r="G12" s="185"/>
      <c r="H12" s="185">
        <f aca="true" t="shared" si="0" ref="G12:I13">H13</f>
        <v>212000</v>
      </c>
      <c r="I12" s="185">
        <f t="shared" si="0"/>
        <v>0</v>
      </c>
      <c r="J12" s="185"/>
      <c r="K12" s="261"/>
      <c r="L12" s="261"/>
    </row>
    <row r="13" spans="1:13" ht="24" customHeight="1">
      <c r="A13" s="197"/>
      <c r="B13" s="198" t="s">
        <v>188</v>
      </c>
      <c r="C13" s="199"/>
      <c r="D13" s="671" t="s">
        <v>198</v>
      </c>
      <c r="E13" s="672"/>
      <c r="F13" s="673"/>
      <c r="G13" s="200">
        <f t="shared" si="0"/>
        <v>0</v>
      </c>
      <c r="H13" s="200">
        <f t="shared" si="0"/>
        <v>212000</v>
      </c>
      <c r="I13" s="200">
        <f t="shared" si="0"/>
        <v>0</v>
      </c>
      <c r="J13" s="200"/>
      <c r="K13" s="261"/>
      <c r="L13" s="261"/>
      <c r="M13" s="330"/>
    </row>
    <row r="14" spans="1:12" ht="34.5" customHeight="1">
      <c r="A14" s="186"/>
      <c r="B14" s="187"/>
      <c r="C14" s="188">
        <v>6290</v>
      </c>
      <c r="D14" s="681" t="s">
        <v>250</v>
      </c>
      <c r="E14" s="682"/>
      <c r="F14" s="683"/>
      <c r="G14" s="190"/>
      <c r="H14" s="190">
        <v>212000</v>
      </c>
      <c r="I14" s="190"/>
      <c r="J14" s="189"/>
      <c r="K14" s="261"/>
      <c r="L14" s="261"/>
    </row>
    <row r="15" spans="1:12" ht="13.5" customHeight="1">
      <c r="A15" s="179">
        <v>600</v>
      </c>
      <c r="B15" s="175"/>
      <c r="C15" s="176"/>
      <c r="D15" s="675" t="s">
        <v>136</v>
      </c>
      <c r="E15" s="676"/>
      <c r="F15" s="677"/>
      <c r="G15" s="185">
        <f>G18</f>
        <v>0</v>
      </c>
      <c r="H15" s="185">
        <f>H18</f>
        <v>2500000</v>
      </c>
      <c r="I15" s="185">
        <f>I16</f>
        <v>5900</v>
      </c>
      <c r="J15" s="185"/>
      <c r="K15" s="209"/>
      <c r="L15" s="209"/>
    </row>
    <row r="16" spans="1:12" ht="13.5" customHeight="1">
      <c r="A16" s="197"/>
      <c r="B16" s="198">
        <v>60004</v>
      </c>
      <c r="C16" s="199"/>
      <c r="D16" s="671" t="s">
        <v>290</v>
      </c>
      <c r="E16" s="672"/>
      <c r="F16" s="673"/>
      <c r="G16" s="200"/>
      <c r="H16" s="200"/>
      <c r="I16" s="200">
        <f>I17</f>
        <v>5900</v>
      </c>
      <c r="J16" s="200"/>
      <c r="K16" s="371"/>
      <c r="L16" s="371"/>
    </row>
    <row r="17" spans="1:12" ht="21" customHeight="1">
      <c r="A17" s="186"/>
      <c r="B17" s="187"/>
      <c r="C17" s="188" t="s">
        <v>291</v>
      </c>
      <c r="D17" s="681" t="s">
        <v>292</v>
      </c>
      <c r="E17" s="682"/>
      <c r="F17" s="683"/>
      <c r="G17" s="190"/>
      <c r="H17" s="190"/>
      <c r="I17" s="190">
        <v>5900</v>
      </c>
      <c r="J17" s="189"/>
      <c r="K17" s="371"/>
      <c r="L17" s="371"/>
    </row>
    <row r="18" spans="1:12" ht="13.5" customHeight="1">
      <c r="A18" s="197"/>
      <c r="B18" s="198">
        <v>60016</v>
      </c>
      <c r="C18" s="199"/>
      <c r="D18" s="671" t="s">
        <v>191</v>
      </c>
      <c r="E18" s="672"/>
      <c r="F18" s="673"/>
      <c r="G18" s="200">
        <f aca="true" t="shared" si="1" ref="G18:I21">G19</f>
        <v>0</v>
      </c>
      <c r="H18" s="200">
        <f t="shared" si="1"/>
        <v>2500000</v>
      </c>
      <c r="I18" s="200">
        <f t="shared" si="1"/>
        <v>0</v>
      </c>
      <c r="J18" s="200"/>
      <c r="K18" s="209"/>
      <c r="L18" s="209"/>
    </row>
    <row r="19" spans="1:12" ht="22.5" customHeight="1">
      <c r="A19" s="186"/>
      <c r="B19" s="187"/>
      <c r="C19" s="188">
        <v>6290</v>
      </c>
      <c r="D19" s="681" t="s">
        <v>254</v>
      </c>
      <c r="E19" s="682"/>
      <c r="F19" s="683"/>
      <c r="G19" s="190"/>
      <c r="H19" s="190">
        <v>2500000</v>
      </c>
      <c r="I19" s="190"/>
      <c r="J19" s="189"/>
      <c r="K19" s="209"/>
      <c r="L19" s="209"/>
    </row>
    <row r="20" spans="1:12" ht="11.25" customHeight="1">
      <c r="A20" s="179">
        <v>700</v>
      </c>
      <c r="B20" s="175"/>
      <c r="C20" s="176"/>
      <c r="D20" s="675" t="s">
        <v>199</v>
      </c>
      <c r="E20" s="676"/>
      <c r="F20" s="677"/>
      <c r="G20" s="185">
        <f t="shared" si="1"/>
        <v>534500</v>
      </c>
      <c r="H20" s="185">
        <f t="shared" si="1"/>
        <v>0</v>
      </c>
      <c r="I20" s="185">
        <f t="shared" si="1"/>
        <v>0</v>
      </c>
      <c r="J20" s="185"/>
      <c r="K20" s="261"/>
      <c r="L20" s="261"/>
    </row>
    <row r="21" spans="1:12" ht="14.25" customHeight="1">
      <c r="A21" s="197"/>
      <c r="B21" s="198">
        <v>70005</v>
      </c>
      <c r="C21" s="199"/>
      <c r="D21" s="671" t="s">
        <v>194</v>
      </c>
      <c r="E21" s="672"/>
      <c r="F21" s="673"/>
      <c r="G21" s="200">
        <f>G22+G24+G25+G23</f>
        <v>534500</v>
      </c>
      <c r="H21" s="200">
        <f t="shared" si="1"/>
        <v>0</v>
      </c>
      <c r="I21" s="200">
        <f t="shared" si="1"/>
        <v>0</v>
      </c>
      <c r="J21" s="200"/>
      <c r="K21" s="261"/>
      <c r="L21" s="261"/>
    </row>
    <row r="22" spans="1:13" ht="23.25" customHeight="1">
      <c r="A22" s="186"/>
      <c r="B22" s="187"/>
      <c r="C22" s="188" t="s">
        <v>283</v>
      </c>
      <c r="D22" s="681" t="s">
        <v>284</v>
      </c>
      <c r="E22" s="682"/>
      <c r="F22" s="683"/>
      <c r="G22" s="190">
        <v>83000</v>
      </c>
      <c r="H22" s="190"/>
      <c r="I22" s="190"/>
      <c r="J22" s="189"/>
      <c r="K22" s="261"/>
      <c r="L22" s="261"/>
      <c r="M22" s="1"/>
    </row>
    <row r="23" spans="1:12" ht="54.75" customHeight="1">
      <c r="A23" s="217"/>
      <c r="B23" s="218"/>
      <c r="C23" s="213" t="s">
        <v>200</v>
      </c>
      <c r="D23" s="650" t="s">
        <v>201</v>
      </c>
      <c r="E23" s="651"/>
      <c r="F23" s="652"/>
      <c r="G23" s="214">
        <v>212000</v>
      </c>
      <c r="H23" s="214"/>
      <c r="I23" s="214"/>
      <c r="J23" s="215"/>
      <c r="K23" s="321"/>
      <c r="L23" s="321"/>
    </row>
    <row r="24" spans="1:12" ht="12" customHeight="1">
      <c r="A24" s="217"/>
      <c r="B24" s="218"/>
      <c r="C24" s="213" t="s">
        <v>141</v>
      </c>
      <c r="D24" s="670" t="s">
        <v>142</v>
      </c>
      <c r="E24" s="467"/>
      <c r="F24" s="468"/>
      <c r="G24" s="214">
        <v>2500</v>
      </c>
      <c r="H24" s="214"/>
      <c r="I24" s="214"/>
      <c r="J24" s="215"/>
      <c r="K24" s="261"/>
      <c r="L24" s="261"/>
    </row>
    <row r="25" spans="1:12" ht="13.5" customHeight="1">
      <c r="A25" s="211"/>
      <c r="B25" s="212"/>
      <c r="C25" s="277" t="s">
        <v>137</v>
      </c>
      <c r="D25" s="684" t="s">
        <v>202</v>
      </c>
      <c r="E25" s="685"/>
      <c r="F25" s="686"/>
      <c r="G25" s="278">
        <v>237000</v>
      </c>
      <c r="H25" s="278"/>
      <c r="I25" s="278"/>
      <c r="J25" s="279"/>
      <c r="K25" s="261"/>
      <c r="L25" s="261"/>
    </row>
    <row r="26" spans="1:12" ht="15.75" customHeight="1">
      <c r="A26" s="179">
        <v>750</v>
      </c>
      <c r="B26" s="175"/>
      <c r="C26" s="176"/>
      <c r="D26" s="675" t="s">
        <v>132</v>
      </c>
      <c r="E26" s="676"/>
      <c r="F26" s="677"/>
      <c r="G26" s="185">
        <f>G29</f>
        <v>15100</v>
      </c>
      <c r="H26" s="185"/>
      <c r="I26" s="185">
        <f>I27</f>
        <v>3807</v>
      </c>
      <c r="J26" s="185"/>
      <c r="K26" s="201"/>
      <c r="L26" s="201"/>
    </row>
    <row r="27" spans="1:12" ht="12" customHeight="1">
      <c r="A27" s="197"/>
      <c r="B27" s="198">
        <v>75011</v>
      </c>
      <c r="C27" s="199"/>
      <c r="D27" s="671" t="s">
        <v>271</v>
      </c>
      <c r="E27" s="672"/>
      <c r="F27" s="673"/>
      <c r="G27" s="200"/>
      <c r="H27" s="200"/>
      <c r="I27" s="200">
        <f>I28</f>
        <v>3807</v>
      </c>
      <c r="J27" s="200"/>
      <c r="K27" s="294"/>
      <c r="L27" s="294"/>
    </row>
    <row r="28" spans="1:12" ht="33" customHeight="1">
      <c r="A28" s="217"/>
      <c r="B28" s="218"/>
      <c r="C28" s="188">
        <v>2010</v>
      </c>
      <c r="D28" s="681" t="s">
        <v>156</v>
      </c>
      <c r="E28" s="682"/>
      <c r="F28" s="683"/>
      <c r="G28" s="274"/>
      <c r="H28" s="274"/>
      <c r="I28" s="274">
        <v>3807</v>
      </c>
      <c r="J28" s="273"/>
      <c r="K28" s="294"/>
      <c r="L28" s="294"/>
    </row>
    <row r="29" spans="1:13" ht="12.75" customHeight="1">
      <c r="A29" s="197"/>
      <c r="B29" s="198">
        <v>75023</v>
      </c>
      <c r="C29" s="199"/>
      <c r="D29" s="671" t="s">
        <v>139</v>
      </c>
      <c r="E29" s="672"/>
      <c r="F29" s="673"/>
      <c r="G29" s="200">
        <f>G30</f>
        <v>15100</v>
      </c>
      <c r="H29" s="200"/>
      <c r="I29" s="200"/>
      <c r="J29" s="200"/>
      <c r="K29" s="210"/>
      <c r="L29" s="210"/>
      <c r="M29" s="1"/>
    </row>
    <row r="30" spans="1:13" ht="12.75" customHeight="1">
      <c r="A30" s="211"/>
      <c r="B30" s="212"/>
      <c r="C30" s="381" t="s">
        <v>137</v>
      </c>
      <c r="D30" s="687" t="s">
        <v>138</v>
      </c>
      <c r="E30" s="688"/>
      <c r="F30" s="689"/>
      <c r="G30" s="287">
        <v>15100</v>
      </c>
      <c r="H30" s="287"/>
      <c r="I30" s="287"/>
      <c r="J30" s="288"/>
      <c r="K30" s="210"/>
      <c r="L30" s="210"/>
      <c r="M30" s="1"/>
    </row>
    <row r="31" spans="1:13" ht="2.25" customHeight="1" hidden="1">
      <c r="A31" s="303"/>
      <c r="B31" s="304"/>
      <c r="C31" s="305"/>
      <c r="D31" s="306"/>
      <c r="E31" s="302"/>
      <c r="F31" s="302"/>
      <c r="G31" s="307"/>
      <c r="H31" s="307"/>
      <c r="I31" s="307"/>
      <c r="J31" s="308"/>
      <c r="K31" s="294"/>
      <c r="L31" s="294"/>
      <c r="M31" s="1"/>
    </row>
    <row r="32" spans="1:13" ht="15" customHeight="1" hidden="1">
      <c r="A32" s="303"/>
      <c r="B32" s="304"/>
      <c r="C32" s="305"/>
      <c r="D32" s="306"/>
      <c r="E32" s="302"/>
      <c r="F32" s="302"/>
      <c r="G32" s="307"/>
      <c r="H32" s="307"/>
      <c r="I32" s="307"/>
      <c r="J32" s="308"/>
      <c r="K32" s="294"/>
      <c r="L32" s="294"/>
      <c r="M32" s="1"/>
    </row>
    <row r="33" spans="1:13" s="103" customFormat="1" ht="12" customHeight="1">
      <c r="A33" s="656" t="s">
        <v>48</v>
      </c>
      <c r="B33" s="657"/>
      <c r="C33" s="658"/>
      <c r="D33" s="659" t="s">
        <v>59</v>
      </c>
      <c r="E33" s="660"/>
      <c r="F33" s="661"/>
      <c r="G33" s="643" t="s">
        <v>60</v>
      </c>
      <c r="H33" s="643"/>
      <c r="I33" s="643" t="s">
        <v>61</v>
      </c>
      <c r="J33" s="643"/>
      <c r="K33" s="294"/>
      <c r="L33" s="294"/>
      <c r="M33" s="143"/>
    </row>
    <row r="34" spans="1:13" s="103" customFormat="1" ht="12" customHeight="1">
      <c r="A34" s="295" t="s">
        <v>23</v>
      </c>
      <c r="B34" s="295" t="s">
        <v>49</v>
      </c>
      <c r="C34" s="295" t="s">
        <v>50</v>
      </c>
      <c r="D34" s="662"/>
      <c r="E34" s="663"/>
      <c r="F34" s="664"/>
      <c r="G34" s="139" t="s">
        <v>51</v>
      </c>
      <c r="H34" s="139" t="s">
        <v>52</v>
      </c>
      <c r="I34" s="139" t="s">
        <v>51</v>
      </c>
      <c r="J34" s="139" t="s">
        <v>52</v>
      </c>
      <c r="K34" s="294"/>
      <c r="L34" s="294"/>
      <c r="M34" s="143"/>
    </row>
    <row r="35" spans="1:13" ht="27" customHeight="1">
      <c r="A35" s="179">
        <v>754</v>
      </c>
      <c r="B35" s="175"/>
      <c r="C35" s="176"/>
      <c r="D35" s="702" t="s">
        <v>196</v>
      </c>
      <c r="E35" s="703"/>
      <c r="F35" s="704"/>
      <c r="G35" s="185">
        <f>G36</f>
        <v>0</v>
      </c>
      <c r="H35" s="185">
        <f>H36</f>
        <v>720000</v>
      </c>
      <c r="I35" s="185">
        <f>I36</f>
        <v>42000</v>
      </c>
      <c r="J35" s="185"/>
      <c r="K35" s="261"/>
      <c r="L35" s="261"/>
      <c r="M35" s="1"/>
    </row>
    <row r="36" spans="1:13" ht="12.75" customHeight="1">
      <c r="A36" s="197"/>
      <c r="B36" s="198">
        <v>75412</v>
      </c>
      <c r="C36" s="199"/>
      <c r="D36" s="671" t="s">
        <v>197</v>
      </c>
      <c r="E36" s="672"/>
      <c r="F36" s="673"/>
      <c r="G36" s="200">
        <f>G38</f>
        <v>0</v>
      </c>
      <c r="H36" s="200">
        <f>H38</f>
        <v>720000</v>
      </c>
      <c r="I36" s="200">
        <f>I37</f>
        <v>42000</v>
      </c>
      <c r="J36" s="200"/>
      <c r="K36" s="261"/>
      <c r="L36" s="261"/>
      <c r="M36" s="1"/>
    </row>
    <row r="37" spans="1:13" ht="22.5" customHeight="1">
      <c r="A37" s="282"/>
      <c r="B37" s="283"/>
      <c r="C37" s="284">
        <v>2030</v>
      </c>
      <c r="D37" s="667" t="s">
        <v>255</v>
      </c>
      <c r="E37" s="668"/>
      <c r="F37" s="669"/>
      <c r="G37" s="285"/>
      <c r="H37" s="285"/>
      <c r="I37" s="315">
        <v>42000</v>
      </c>
      <c r="J37" s="285"/>
      <c r="K37" s="281"/>
      <c r="L37" s="281"/>
      <c r="M37" s="1"/>
    </row>
    <row r="38" spans="1:13" ht="52.5" customHeight="1">
      <c r="A38" s="211"/>
      <c r="B38" s="212"/>
      <c r="C38" s="309">
        <v>6260</v>
      </c>
      <c r="D38" s="650" t="s">
        <v>203</v>
      </c>
      <c r="E38" s="651"/>
      <c r="F38" s="652"/>
      <c r="G38" s="214"/>
      <c r="H38" s="214">
        <v>720000</v>
      </c>
      <c r="I38" s="214"/>
      <c r="J38" s="215"/>
      <c r="K38" s="261"/>
      <c r="L38" s="261"/>
      <c r="M38" s="1"/>
    </row>
    <row r="39" spans="1:13" ht="62.25" customHeight="1">
      <c r="A39" s="264">
        <v>756</v>
      </c>
      <c r="B39" s="265"/>
      <c r="C39" s="266"/>
      <c r="D39" s="647" t="s">
        <v>146</v>
      </c>
      <c r="E39" s="648"/>
      <c r="F39" s="649"/>
      <c r="G39" s="267">
        <f>G42+G53+G60+G64+G40+G67</f>
        <v>2117500</v>
      </c>
      <c r="H39" s="267">
        <f>H42+H53+H60+H64</f>
        <v>0</v>
      </c>
      <c r="I39" s="267">
        <f>I42+I53+I60+I64+I40</f>
        <v>575200</v>
      </c>
      <c r="J39" s="267"/>
      <c r="K39" s="210"/>
      <c r="L39" s="210"/>
      <c r="M39" s="1"/>
    </row>
    <row r="40" spans="1:13" ht="27.75" customHeight="1">
      <c r="A40" s="310"/>
      <c r="B40" s="311">
        <v>75601</v>
      </c>
      <c r="C40" s="312"/>
      <c r="D40" s="644" t="s">
        <v>225</v>
      </c>
      <c r="E40" s="665"/>
      <c r="F40" s="666"/>
      <c r="G40" s="313">
        <f>G41</f>
        <v>16500</v>
      </c>
      <c r="H40" s="313">
        <f>SUM(H41:H46)</f>
        <v>0</v>
      </c>
      <c r="I40" s="313">
        <f>I41</f>
        <v>0</v>
      </c>
      <c r="J40" s="313"/>
      <c r="K40" s="261"/>
      <c r="L40" s="261"/>
      <c r="M40" s="1"/>
    </row>
    <row r="41" spans="1:13" ht="32.25" customHeight="1">
      <c r="A41" s="251"/>
      <c r="B41" s="250"/>
      <c r="C41" s="250" t="s">
        <v>227</v>
      </c>
      <c r="D41" s="690" t="s">
        <v>228</v>
      </c>
      <c r="E41" s="691"/>
      <c r="F41" s="692"/>
      <c r="G41" s="271">
        <v>16500</v>
      </c>
      <c r="H41" s="271"/>
      <c r="I41" s="271"/>
      <c r="J41" s="271"/>
      <c r="K41" s="261"/>
      <c r="L41" s="261"/>
      <c r="M41" s="1"/>
    </row>
    <row r="42" spans="1:13" ht="65.25" customHeight="1">
      <c r="A42" s="310"/>
      <c r="B42" s="311">
        <v>75615</v>
      </c>
      <c r="C42" s="312"/>
      <c r="D42" s="644" t="s">
        <v>204</v>
      </c>
      <c r="E42" s="645"/>
      <c r="F42" s="646"/>
      <c r="G42" s="313">
        <f>SUM(G43:G48)</f>
        <v>1389000</v>
      </c>
      <c r="H42" s="313">
        <f>SUM(H43:H48)</f>
        <v>0</v>
      </c>
      <c r="I42" s="313">
        <f>SUM(I43:I48)</f>
        <v>125200</v>
      </c>
      <c r="J42" s="313"/>
      <c r="K42" s="261"/>
      <c r="L42" s="261"/>
      <c r="M42" s="1"/>
    </row>
    <row r="43" spans="1:13" ht="14.25" customHeight="1">
      <c r="A43" s="251"/>
      <c r="B43" s="250"/>
      <c r="C43" s="263" t="s">
        <v>205</v>
      </c>
      <c r="D43" s="638" t="s">
        <v>206</v>
      </c>
      <c r="E43" s="514"/>
      <c r="F43" s="515"/>
      <c r="G43" s="268">
        <v>1300000</v>
      </c>
      <c r="H43" s="268"/>
      <c r="I43" s="268"/>
      <c r="J43" s="268"/>
      <c r="K43" s="261"/>
      <c r="L43" s="261"/>
      <c r="M43" s="1"/>
    </row>
    <row r="44" spans="1:13" ht="14.25" customHeight="1">
      <c r="A44" s="251"/>
      <c r="B44" s="250"/>
      <c r="C44" s="12" t="s">
        <v>207</v>
      </c>
      <c r="D44" s="670" t="s">
        <v>208</v>
      </c>
      <c r="E44" s="467"/>
      <c r="F44" s="468"/>
      <c r="G44" s="269">
        <v>1000</v>
      </c>
      <c r="H44" s="269"/>
      <c r="I44" s="269"/>
      <c r="J44" s="269"/>
      <c r="K44" s="261"/>
      <c r="L44" s="261"/>
      <c r="M44" s="1"/>
    </row>
    <row r="45" spans="1:13" ht="14.25" customHeight="1">
      <c r="A45" s="251"/>
      <c r="B45" s="250"/>
      <c r="C45" s="12" t="s">
        <v>209</v>
      </c>
      <c r="D45" s="670" t="s">
        <v>210</v>
      </c>
      <c r="E45" s="467"/>
      <c r="F45" s="468"/>
      <c r="G45" s="269">
        <v>1000</v>
      </c>
      <c r="H45" s="269"/>
      <c r="I45" s="269"/>
      <c r="J45" s="269"/>
      <c r="K45" s="261"/>
      <c r="L45" s="261"/>
      <c r="M45" s="1"/>
    </row>
    <row r="46" spans="1:13" ht="14.25" customHeight="1">
      <c r="A46" s="328"/>
      <c r="B46" s="326"/>
      <c r="C46" s="12" t="s">
        <v>145</v>
      </c>
      <c r="D46" s="670" t="s">
        <v>147</v>
      </c>
      <c r="E46" s="467"/>
      <c r="F46" s="468"/>
      <c r="G46" s="269"/>
      <c r="H46" s="269"/>
      <c r="I46" s="269">
        <v>80200</v>
      </c>
      <c r="J46" s="269"/>
      <c r="K46" s="261"/>
      <c r="L46" s="261"/>
      <c r="M46" s="1"/>
    </row>
    <row r="47" spans="1:13" ht="14.25" customHeight="1">
      <c r="A47" s="328"/>
      <c r="B47" s="326"/>
      <c r="C47" s="12" t="s">
        <v>211</v>
      </c>
      <c r="D47" s="670" t="s">
        <v>212</v>
      </c>
      <c r="E47" s="467"/>
      <c r="F47" s="468"/>
      <c r="G47" s="269">
        <v>87000</v>
      </c>
      <c r="H47" s="269"/>
      <c r="I47" s="269"/>
      <c r="J47" s="270"/>
      <c r="K47" s="261"/>
      <c r="L47" s="261"/>
      <c r="M47" s="1"/>
    </row>
    <row r="48" spans="1:13" ht="24" customHeight="1">
      <c r="A48" s="329"/>
      <c r="B48" s="327"/>
      <c r="C48" s="286" t="s">
        <v>213</v>
      </c>
      <c r="D48" s="642" t="s">
        <v>214</v>
      </c>
      <c r="E48" s="464"/>
      <c r="F48" s="465"/>
      <c r="G48" s="382"/>
      <c r="H48" s="382"/>
      <c r="I48" s="382">
        <v>45000</v>
      </c>
      <c r="J48" s="382"/>
      <c r="K48" s="261"/>
      <c r="L48" s="261"/>
      <c r="M48" s="1"/>
    </row>
    <row r="49" spans="1:13" ht="38.25" customHeight="1">
      <c r="A49" s="383"/>
      <c r="B49" s="383"/>
      <c r="C49" s="383"/>
      <c r="D49" s="314"/>
      <c r="E49" s="297"/>
      <c r="F49" s="297"/>
      <c r="G49" s="385"/>
      <c r="H49" s="385"/>
      <c r="I49" s="385"/>
      <c r="J49" s="385"/>
      <c r="K49" s="379"/>
      <c r="L49" s="379"/>
      <c r="M49" s="1"/>
    </row>
    <row r="50" spans="1:13" ht="24" customHeight="1">
      <c r="A50" s="384"/>
      <c r="B50" s="384"/>
      <c r="C50" s="384"/>
      <c r="D50" s="330"/>
      <c r="E50" s="296"/>
      <c r="F50" s="296"/>
      <c r="G50" s="386"/>
      <c r="H50" s="386"/>
      <c r="I50" s="386"/>
      <c r="J50" s="386"/>
      <c r="K50" s="379"/>
      <c r="L50" s="379"/>
      <c r="M50" s="1"/>
    </row>
    <row r="51" spans="1:13" ht="12" customHeight="1">
      <c r="A51" s="656" t="s">
        <v>48</v>
      </c>
      <c r="B51" s="657"/>
      <c r="C51" s="658"/>
      <c r="D51" s="659" t="s">
        <v>59</v>
      </c>
      <c r="E51" s="660"/>
      <c r="F51" s="661"/>
      <c r="G51" s="643" t="s">
        <v>60</v>
      </c>
      <c r="H51" s="643"/>
      <c r="I51" s="643" t="s">
        <v>61</v>
      </c>
      <c r="J51" s="643"/>
      <c r="K51" s="294"/>
      <c r="L51" s="294"/>
      <c r="M51" s="1"/>
    </row>
    <row r="52" spans="1:13" ht="11.25" customHeight="1">
      <c r="A52" s="380" t="s">
        <v>23</v>
      </c>
      <c r="B52" s="380" t="s">
        <v>49</v>
      </c>
      <c r="C52" s="380" t="s">
        <v>50</v>
      </c>
      <c r="D52" s="662"/>
      <c r="E52" s="663"/>
      <c r="F52" s="664"/>
      <c r="G52" s="139" t="s">
        <v>51</v>
      </c>
      <c r="H52" s="139" t="s">
        <v>52</v>
      </c>
      <c r="I52" s="139" t="s">
        <v>51</v>
      </c>
      <c r="J52" s="139" t="s">
        <v>52</v>
      </c>
      <c r="K52" s="294"/>
      <c r="L52" s="294"/>
      <c r="M52" s="1"/>
    </row>
    <row r="53" spans="1:13" ht="63" customHeight="1">
      <c r="A53" s="197"/>
      <c r="B53" s="198">
        <v>75616</v>
      </c>
      <c r="C53" s="199"/>
      <c r="D53" s="653" t="s">
        <v>252</v>
      </c>
      <c r="E53" s="654"/>
      <c r="F53" s="655"/>
      <c r="G53" s="200">
        <f>G58</f>
        <v>212000</v>
      </c>
      <c r="H53" s="200">
        <f>SUM(H54:H59)</f>
        <v>0</v>
      </c>
      <c r="I53" s="200">
        <f>SUM(I54:I59)</f>
        <v>283000</v>
      </c>
      <c r="J53" s="200"/>
      <c r="K53" s="210"/>
      <c r="L53" s="210"/>
      <c r="M53" s="1"/>
    </row>
    <row r="54" spans="1:13" ht="14.25" customHeight="1">
      <c r="A54" s="217"/>
      <c r="B54" s="218"/>
      <c r="C54" s="263" t="s">
        <v>205</v>
      </c>
      <c r="D54" s="638" t="s">
        <v>206</v>
      </c>
      <c r="E54" s="514"/>
      <c r="F54" s="515"/>
      <c r="G54" s="275"/>
      <c r="H54" s="275"/>
      <c r="I54" s="207">
        <v>205000</v>
      </c>
      <c r="J54" s="275"/>
      <c r="K54" s="210"/>
      <c r="L54" s="210"/>
      <c r="M54" s="1"/>
    </row>
    <row r="55" spans="1:13" ht="14.25" customHeight="1">
      <c r="A55" s="217"/>
      <c r="B55" s="218"/>
      <c r="C55" s="12" t="s">
        <v>207</v>
      </c>
      <c r="D55" s="670" t="s">
        <v>208</v>
      </c>
      <c r="E55" s="467"/>
      <c r="F55" s="468"/>
      <c r="G55" s="215"/>
      <c r="H55" s="215"/>
      <c r="I55" s="214">
        <v>10000</v>
      </c>
      <c r="J55" s="215"/>
      <c r="K55" s="261"/>
      <c r="L55" s="261"/>
      <c r="M55" s="1"/>
    </row>
    <row r="56" spans="1:13" ht="14.25" customHeight="1">
      <c r="A56" s="217"/>
      <c r="B56" s="218"/>
      <c r="C56" s="272" t="s">
        <v>145</v>
      </c>
      <c r="D56" s="674" t="s">
        <v>147</v>
      </c>
      <c r="E56" s="470"/>
      <c r="F56" s="471"/>
      <c r="G56" s="273"/>
      <c r="H56" s="273"/>
      <c r="I56" s="274">
        <v>22000</v>
      </c>
      <c r="J56" s="273"/>
      <c r="K56" s="261"/>
      <c r="L56" s="261"/>
      <c r="M56" s="1"/>
    </row>
    <row r="57" spans="1:13" ht="14.25" customHeight="1">
      <c r="A57" s="217"/>
      <c r="B57" s="218"/>
      <c r="C57" s="272" t="s">
        <v>215</v>
      </c>
      <c r="D57" s="674" t="s">
        <v>216</v>
      </c>
      <c r="E57" s="470"/>
      <c r="F57" s="471"/>
      <c r="G57" s="273"/>
      <c r="H57" s="274"/>
      <c r="I57" s="274">
        <v>40000</v>
      </c>
      <c r="J57" s="273"/>
      <c r="K57" s="261"/>
      <c r="L57" s="261"/>
      <c r="M57" s="1">
        <f>G58+77800</f>
        <v>289800</v>
      </c>
    </row>
    <row r="58" spans="1:13" ht="14.25" customHeight="1">
      <c r="A58" s="217"/>
      <c r="B58" s="218"/>
      <c r="C58" s="12" t="s">
        <v>211</v>
      </c>
      <c r="D58" s="670" t="s">
        <v>212</v>
      </c>
      <c r="E58" s="467"/>
      <c r="F58" s="468"/>
      <c r="G58" s="214">
        <v>212000</v>
      </c>
      <c r="H58" s="214"/>
      <c r="I58" s="214"/>
      <c r="J58" s="215"/>
      <c r="K58" s="261"/>
      <c r="L58" s="261"/>
      <c r="M58" s="1"/>
    </row>
    <row r="59" spans="1:13" ht="23.25" customHeight="1">
      <c r="A59" s="211"/>
      <c r="B59" s="212"/>
      <c r="C59" s="286" t="s">
        <v>213</v>
      </c>
      <c r="D59" s="642" t="s">
        <v>214</v>
      </c>
      <c r="E59" s="464"/>
      <c r="F59" s="465"/>
      <c r="G59" s="288"/>
      <c r="H59" s="288"/>
      <c r="I59" s="287">
        <v>6000</v>
      </c>
      <c r="J59" s="288"/>
      <c r="K59" s="261"/>
      <c r="L59" s="261"/>
      <c r="M59" s="1"/>
    </row>
    <row r="60" spans="1:13" ht="26.25" customHeight="1">
      <c r="A60" s="197"/>
      <c r="B60" s="198">
        <v>75618</v>
      </c>
      <c r="C60" s="199"/>
      <c r="D60" s="639" t="s">
        <v>221</v>
      </c>
      <c r="E60" s="640"/>
      <c r="F60" s="641"/>
      <c r="G60" s="200">
        <f>G61</f>
        <v>0</v>
      </c>
      <c r="H60" s="200">
        <f>SUM(H61:H65)</f>
        <v>0</v>
      </c>
      <c r="I60" s="200">
        <f>SUM(I61:I63)</f>
        <v>167000</v>
      </c>
      <c r="J60" s="200"/>
      <c r="K60" s="261"/>
      <c r="L60" s="261"/>
      <c r="M60" s="1"/>
    </row>
    <row r="61" spans="1:13" ht="14.25" customHeight="1">
      <c r="A61" s="217"/>
      <c r="B61" s="218"/>
      <c r="C61" s="263" t="s">
        <v>217</v>
      </c>
      <c r="D61" s="638" t="s">
        <v>222</v>
      </c>
      <c r="E61" s="514"/>
      <c r="F61" s="515"/>
      <c r="G61" s="275"/>
      <c r="H61" s="275"/>
      <c r="I61" s="207">
        <v>20000</v>
      </c>
      <c r="J61" s="275"/>
      <c r="K61" s="261"/>
      <c r="L61" s="261"/>
      <c r="M61" s="1"/>
    </row>
    <row r="62" spans="1:13" ht="33" customHeight="1">
      <c r="A62" s="217"/>
      <c r="B62" s="218"/>
      <c r="C62" s="12" t="s">
        <v>218</v>
      </c>
      <c r="D62" s="670" t="s">
        <v>253</v>
      </c>
      <c r="E62" s="467"/>
      <c r="F62" s="468"/>
      <c r="G62" s="215"/>
      <c r="H62" s="215"/>
      <c r="I62" s="214">
        <v>142000</v>
      </c>
      <c r="J62" s="215"/>
      <c r="K62" s="261"/>
      <c r="L62" s="261"/>
      <c r="M62" s="1"/>
    </row>
    <row r="63" spans="1:13" ht="12" customHeight="1">
      <c r="A63" s="217"/>
      <c r="B63" s="218"/>
      <c r="C63" s="272" t="s">
        <v>219</v>
      </c>
      <c r="D63" s="674" t="s">
        <v>223</v>
      </c>
      <c r="E63" s="470"/>
      <c r="F63" s="471"/>
      <c r="G63" s="273"/>
      <c r="H63" s="273"/>
      <c r="I63" s="274">
        <v>5000</v>
      </c>
      <c r="J63" s="273"/>
      <c r="K63" s="261"/>
      <c r="L63" s="261"/>
      <c r="M63" s="1"/>
    </row>
    <row r="64" spans="1:13" ht="24" customHeight="1">
      <c r="A64" s="197"/>
      <c r="B64" s="198">
        <v>75621</v>
      </c>
      <c r="C64" s="199"/>
      <c r="D64" s="639" t="s">
        <v>224</v>
      </c>
      <c r="E64" s="640"/>
      <c r="F64" s="641"/>
      <c r="G64" s="200">
        <f>G65</f>
        <v>500000</v>
      </c>
      <c r="H64" s="200">
        <f>SUM(H65:H65)</f>
        <v>0</v>
      </c>
      <c r="I64" s="200">
        <f>SUM(I65:I65)</f>
        <v>0</v>
      </c>
      <c r="J64" s="200"/>
      <c r="K64" s="261"/>
      <c r="L64" s="261"/>
      <c r="M64" s="1"/>
    </row>
    <row r="65" spans="1:13" ht="25.5" customHeight="1">
      <c r="A65" s="217"/>
      <c r="B65" s="218"/>
      <c r="C65" s="12" t="s">
        <v>220</v>
      </c>
      <c r="D65" s="635" t="s">
        <v>226</v>
      </c>
      <c r="E65" s="636"/>
      <c r="F65" s="637"/>
      <c r="G65" s="214">
        <v>500000</v>
      </c>
      <c r="H65" s="215"/>
      <c r="I65" s="214"/>
      <c r="J65" s="215"/>
      <c r="K65" s="261"/>
      <c r="L65" s="261"/>
      <c r="M65" s="1"/>
    </row>
    <row r="66" spans="1:13" ht="14.25" customHeight="1">
      <c r="A66" s="179">
        <v>758</v>
      </c>
      <c r="B66" s="175"/>
      <c r="C66" s="176"/>
      <c r="D66" s="675" t="s">
        <v>302</v>
      </c>
      <c r="E66" s="676"/>
      <c r="F66" s="677"/>
      <c r="G66" s="185"/>
      <c r="H66" s="185"/>
      <c r="I66" s="185">
        <f>I67+I69</f>
        <v>1314024</v>
      </c>
      <c r="J66" s="185"/>
      <c r="K66" s="391"/>
      <c r="L66" s="391"/>
      <c r="M66" s="1"/>
    </row>
    <row r="67" spans="1:13" ht="23.25" customHeight="1">
      <c r="A67" s="197"/>
      <c r="B67" s="198">
        <v>75801</v>
      </c>
      <c r="C67" s="199"/>
      <c r="D67" s="639" t="s">
        <v>299</v>
      </c>
      <c r="E67" s="640"/>
      <c r="F67" s="641"/>
      <c r="G67" s="200"/>
      <c r="H67" s="200"/>
      <c r="I67" s="200">
        <f>I68</f>
        <v>131682</v>
      </c>
      <c r="J67" s="200"/>
      <c r="K67" s="390"/>
      <c r="L67" s="390"/>
      <c r="M67" s="1"/>
    </row>
    <row r="68" spans="1:13" ht="13.5" customHeight="1">
      <c r="A68" s="217"/>
      <c r="B68" s="218"/>
      <c r="C68" s="12">
        <v>2920</v>
      </c>
      <c r="D68" s="635" t="s">
        <v>298</v>
      </c>
      <c r="E68" s="636"/>
      <c r="F68" s="637"/>
      <c r="G68" s="214"/>
      <c r="H68" s="215"/>
      <c r="I68" s="214">
        <v>131682</v>
      </c>
      <c r="J68" s="215"/>
      <c r="K68" s="390"/>
      <c r="L68" s="390"/>
      <c r="M68" s="1"/>
    </row>
    <row r="69" spans="1:13" ht="13.5" customHeight="1">
      <c r="A69" s="197"/>
      <c r="B69" s="198">
        <v>75802</v>
      </c>
      <c r="C69" s="199"/>
      <c r="D69" s="639" t="s">
        <v>312</v>
      </c>
      <c r="E69" s="640"/>
      <c r="F69" s="641"/>
      <c r="G69" s="200"/>
      <c r="H69" s="200"/>
      <c r="I69" s="200">
        <f>I70</f>
        <v>1182342</v>
      </c>
      <c r="J69" s="200"/>
      <c r="K69" s="400"/>
      <c r="L69" s="400"/>
      <c r="M69" s="1"/>
    </row>
    <row r="70" spans="1:13" ht="13.5" customHeight="1">
      <c r="A70" s="217"/>
      <c r="B70" s="218"/>
      <c r="C70" s="12">
        <v>2750</v>
      </c>
      <c r="D70" s="635" t="s">
        <v>313</v>
      </c>
      <c r="E70" s="636"/>
      <c r="F70" s="637"/>
      <c r="G70" s="214"/>
      <c r="H70" s="215"/>
      <c r="I70" s="214">
        <v>1182342</v>
      </c>
      <c r="J70" s="215"/>
      <c r="K70" s="400"/>
      <c r="L70" s="400"/>
      <c r="M70" s="1"/>
    </row>
    <row r="71" spans="1:12" ht="13.5" customHeight="1">
      <c r="A71" s="179">
        <v>801</v>
      </c>
      <c r="B71" s="175"/>
      <c r="C71" s="176"/>
      <c r="D71" s="675" t="s">
        <v>133</v>
      </c>
      <c r="E71" s="676"/>
      <c r="F71" s="677"/>
      <c r="G71" s="185">
        <f>G72+G79+G81</f>
        <v>178000</v>
      </c>
      <c r="H71" s="185">
        <f>H72+H79+H81</f>
        <v>0</v>
      </c>
      <c r="I71" s="185">
        <f>I72+I79+I81</f>
        <v>0</v>
      </c>
      <c r="J71" s="185"/>
      <c r="K71" s="202"/>
      <c r="L71" s="202"/>
    </row>
    <row r="72" spans="1:12" ht="27" customHeight="1">
      <c r="A72" s="203"/>
      <c r="B72" s="204">
        <v>80103</v>
      </c>
      <c r="C72" s="205"/>
      <c r="D72" s="695" t="s">
        <v>251</v>
      </c>
      <c r="E72" s="698"/>
      <c r="F72" s="698"/>
      <c r="G72" s="206">
        <f>G73+G78</f>
        <v>18000</v>
      </c>
      <c r="H72" s="206"/>
      <c r="I72" s="206">
        <f>I73</f>
        <v>0</v>
      </c>
      <c r="J72" s="206"/>
      <c r="K72" s="202"/>
      <c r="L72" s="202"/>
    </row>
    <row r="73" spans="1:12" ht="12.75" customHeight="1">
      <c r="A73" s="186"/>
      <c r="B73" s="187"/>
      <c r="C73" s="262" t="s">
        <v>229</v>
      </c>
      <c r="D73" s="678" t="s">
        <v>230</v>
      </c>
      <c r="E73" s="679"/>
      <c r="F73" s="680"/>
      <c r="G73" s="140">
        <v>8000</v>
      </c>
      <c r="H73" s="140"/>
      <c r="I73" s="140"/>
      <c r="J73" s="140"/>
      <c r="K73" s="202"/>
      <c r="L73" s="202"/>
    </row>
    <row r="74" spans="1:12" ht="19.5" customHeight="1">
      <c r="A74" s="394"/>
      <c r="B74" s="395"/>
      <c r="C74" s="396"/>
      <c r="D74" s="314"/>
      <c r="E74" s="297"/>
      <c r="F74" s="297"/>
      <c r="G74" s="397"/>
      <c r="H74" s="397"/>
      <c r="I74" s="397"/>
      <c r="J74" s="397"/>
      <c r="K74" s="400"/>
      <c r="L74" s="400"/>
    </row>
    <row r="75" spans="1:12" ht="12.75" customHeight="1">
      <c r="A75" s="303"/>
      <c r="B75" s="304"/>
      <c r="C75" s="305"/>
      <c r="D75" s="330"/>
      <c r="E75" s="296"/>
      <c r="F75" s="296"/>
      <c r="G75" s="307"/>
      <c r="H75" s="307"/>
      <c r="I75" s="307"/>
      <c r="J75" s="307"/>
      <c r="K75" s="400"/>
      <c r="L75" s="400"/>
    </row>
    <row r="76" spans="1:12" ht="12.75" customHeight="1">
      <c r="A76" s="656" t="s">
        <v>48</v>
      </c>
      <c r="B76" s="657"/>
      <c r="C76" s="658"/>
      <c r="D76" s="659" t="s">
        <v>59</v>
      </c>
      <c r="E76" s="660"/>
      <c r="F76" s="661"/>
      <c r="G76" s="643" t="s">
        <v>60</v>
      </c>
      <c r="H76" s="643"/>
      <c r="I76" s="643" t="s">
        <v>61</v>
      </c>
      <c r="J76" s="643"/>
      <c r="K76" s="400"/>
      <c r="L76" s="400"/>
    </row>
    <row r="77" spans="1:12" ht="12.75" customHeight="1">
      <c r="A77" s="403" t="s">
        <v>23</v>
      </c>
      <c r="B77" s="403" t="s">
        <v>49</v>
      </c>
      <c r="C77" s="403" t="s">
        <v>50</v>
      </c>
      <c r="D77" s="662"/>
      <c r="E77" s="663"/>
      <c r="F77" s="664"/>
      <c r="G77" s="139" t="s">
        <v>51</v>
      </c>
      <c r="H77" s="139" t="s">
        <v>52</v>
      </c>
      <c r="I77" s="139" t="s">
        <v>51</v>
      </c>
      <c r="J77" s="139" t="s">
        <v>52</v>
      </c>
      <c r="K77" s="400"/>
      <c r="L77" s="400"/>
    </row>
    <row r="78" spans="1:12" ht="38.25" customHeight="1">
      <c r="A78" s="217"/>
      <c r="B78" s="218"/>
      <c r="C78" s="276">
        <v>2310</v>
      </c>
      <c r="D78" s="674" t="s">
        <v>316</v>
      </c>
      <c r="E78" s="470"/>
      <c r="F78" s="471"/>
      <c r="G78" s="274">
        <v>10000</v>
      </c>
      <c r="H78" s="274"/>
      <c r="I78" s="274"/>
      <c r="J78" s="274"/>
      <c r="K78" s="261"/>
      <c r="L78" s="261"/>
    </row>
    <row r="79" spans="1:12" ht="13.5" customHeight="1">
      <c r="A79" s="203"/>
      <c r="B79" s="204">
        <v>80104</v>
      </c>
      <c r="C79" s="205"/>
      <c r="D79" s="695" t="s">
        <v>231</v>
      </c>
      <c r="E79" s="698"/>
      <c r="F79" s="698"/>
      <c r="G79" s="206">
        <f>G80</f>
        <v>110000</v>
      </c>
      <c r="H79" s="206">
        <f>H80</f>
        <v>0</v>
      </c>
      <c r="I79" s="206">
        <f>I80</f>
        <v>0</v>
      </c>
      <c r="J79" s="206">
        <f>J80</f>
        <v>0</v>
      </c>
      <c r="K79" s="261"/>
      <c r="L79" s="261"/>
    </row>
    <row r="80" spans="1:12" ht="14.25" customHeight="1">
      <c r="A80" s="186"/>
      <c r="B80" s="187"/>
      <c r="C80" s="262" t="s">
        <v>229</v>
      </c>
      <c r="D80" s="678" t="s">
        <v>230</v>
      </c>
      <c r="E80" s="679"/>
      <c r="F80" s="680"/>
      <c r="G80" s="140">
        <v>110000</v>
      </c>
      <c r="H80" s="140"/>
      <c r="I80" s="140"/>
      <c r="J80" s="140"/>
      <c r="K80" s="261"/>
      <c r="L80" s="261"/>
    </row>
    <row r="81" spans="1:12" ht="15.75" customHeight="1">
      <c r="A81" s="203"/>
      <c r="B81" s="204">
        <v>80106</v>
      </c>
      <c r="C81" s="205"/>
      <c r="D81" s="695" t="s">
        <v>178</v>
      </c>
      <c r="E81" s="698"/>
      <c r="F81" s="698"/>
      <c r="G81" s="206">
        <f>G82</f>
        <v>50000</v>
      </c>
      <c r="H81" s="206"/>
      <c r="I81" s="206">
        <f>I83</f>
        <v>0</v>
      </c>
      <c r="J81" s="206"/>
      <c r="K81" s="261"/>
      <c r="L81" s="261"/>
    </row>
    <row r="82" spans="1:13" ht="38.25" customHeight="1">
      <c r="A82" s="186"/>
      <c r="B82" s="187"/>
      <c r="C82" s="276">
        <v>2310</v>
      </c>
      <c r="D82" s="635" t="s">
        <v>316</v>
      </c>
      <c r="E82" s="636"/>
      <c r="F82" s="637"/>
      <c r="G82" s="190">
        <v>50000</v>
      </c>
      <c r="H82" s="190"/>
      <c r="I82" s="190"/>
      <c r="J82" s="190"/>
      <c r="K82" s="261"/>
      <c r="L82" s="261"/>
      <c r="M82" s="1"/>
    </row>
    <row r="83" spans="1:12" ht="13.5" customHeight="1" hidden="1">
      <c r="A83" s="179">
        <v>852</v>
      </c>
      <c r="B83" s="175"/>
      <c r="C83" s="176"/>
      <c r="D83" s="675" t="s">
        <v>153</v>
      </c>
      <c r="E83" s="693"/>
      <c r="F83" s="694"/>
      <c r="G83" s="185">
        <f>G84</f>
        <v>0</v>
      </c>
      <c r="H83" s="185"/>
      <c r="I83" s="185">
        <f>I84+I86+I88</f>
        <v>0</v>
      </c>
      <c r="J83" s="185"/>
      <c r="K83" s="222"/>
      <c r="L83" s="222"/>
    </row>
    <row r="84" spans="1:12" ht="24.75" customHeight="1" hidden="1">
      <c r="A84" s="203"/>
      <c r="B84" s="204">
        <v>85214</v>
      </c>
      <c r="C84" s="205"/>
      <c r="D84" s="749" t="s">
        <v>158</v>
      </c>
      <c r="E84" s="750"/>
      <c r="F84" s="751"/>
      <c r="G84" s="206">
        <f>G85</f>
        <v>0</v>
      </c>
      <c r="H84" s="206"/>
      <c r="I84" s="206">
        <f>I85</f>
        <v>0</v>
      </c>
      <c r="J84" s="206"/>
      <c r="K84" s="222"/>
      <c r="L84" s="222"/>
    </row>
    <row r="85" spans="1:12" ht="26.25" customHeight="1" hidden="1">
      <c r="A85" s="186"/>
      <c r="B85" s="187"/>
      <c r="C85" s="188">
        <v>2030</v>
      </c>
      <c r="D85" s="746" t="s">
        <v>157</v>
      </c>
      <c r="E85" s="747"/>
      <c r="F85" s="748"/>
      <c r="G85" s="207"/>
      <c r="H85" s="207"/>
      <c r="I85" s="207"/>
      <c r="J85" s="207"/>
      <c r="K85" s="222"/>
      <c r="L85" s="222"/>
    </row>
    <row r="86" spans="1:12" ht="13.5" customHeight="1" hidden="1">
      <c r="A86" s="203"/>
      <c r="B86" s="204">
        <v>85216</v>
      </c>
      <c r="C86" s="205"/>
      <c r="D86" s="695" t="s">
        <v>159</v>
      </c>
      <c r="E86" s="696"/>
      <c r="F86" s="697"/>
      <c r="G86" s="206">
        <f>G87</f>
        <v>0</v>
      </c>
      <c r="H86" s="206"/>
      <c r="I86" s="206">
        <f>I87</f>
        <v>0</v>
      </c>
      <c r="J86" s="206"/>
      <c r="K86" s="222"/>
      <c r="L86" s="222"/>
    </row>
    <row r="87" spans="1:12" ht="28.5" customHeight="1" hidden="1">
      <c r="A87" s="186"/>
      <c r="B87" s="187"/>
      <c r="C87" s="188">
        <v>2030</v>
      </c>
      <c r="D87" s="746" t="s">
        <v>157</v>
      </c>
      <c r="E87" s="747"/>
      <c r="F87" s="748"/>
      <c r="G87" s="207"/>
      <c r="H87" s="207"/>
      <c r="I87" s="207"/>
      <c r="J87" s="207"/>
      <c r="K87" s="222"/>
      <c r="L87" s="222"/>
    </row>
    <row r="88" spans="1:12" ht="13.5" customHeight="1" hidden="1">
      <c r="A88" s="203"/>
      <c r="B88" s="204">
        <v>85219</v>
      </c>
      <c r="C88" s="205"/>
      <c r="D88" s="695" t="s">
        <v>160</v>
      </c>
      <c r="E88" s="696"/>
      <c r="F88" s="697"/>
      <c r="G88" s="206">
        <f>G89</f>
        <v>0</v>
      </c>
      <c r="H88" s="206"/>
      <c r="I88" s="206">
        <f>I89</f>
        <v>0</v>
      </c>
      <c r="J88" s="206"/>
      <c r="K88" s="222"/>
      <c r="L88" s="222"/>
    </row>
    <row r="89" spans="1:12" ht="24" customHeight="1" hidden="1">
      <c r="A89" s="186"/>
      <c r="B89" s="187"/>
      <c r="C89" s="188">
        <v>2030</v>
      </c>
      <c r="D89" s="699" t="s">
        <v>157</v>
      </c>
      <c r="E89" s="700"/>
      <c r="F89" s="701"/>
      <c r="G89" s="207"/>
      <c r="H89" s="207"/>
      <c r="I89" s="207"/>
      <c r="J89" s="207"/>
      <c r="K89" s="222"/>
      <c r="L89" s="222"/>
    </row>
    <row r="90" spans="1:12" ht="15" customHeight="1" hidden="1">
      <c r="A90" s="179">
        <v>854</v>
      </c>
      <c r="B90" s="175"/>
      <c r="C90" s="176"/>
      <c r="D90" s="675" t="s">
        <v>152</v>
      </c>
      <c r="E90" s="693"/>
      <c r="F90" s="694"/>
      <c r="G90" s="185">
        <f>G91</f>
        <v>0</v>
      </c>
      <c r="H90" s="185"/>
      <c r="I90" s="185">
        <f>I91</f>
        <v>0</v>
      </c>
      <c r="J90" s="185"/>
      <c r="K90" s="210"/>
      <c r="L90" s="210"/>
    </row>
    <row r="91" spans="1:12" ht="28.5" customHeight="1" hidden="1">
      <c r="A91" s="203"/>
      <c r="B91" s="204">
        <v>85415</v>
      </c>
      <c r="C91" s="205"/>
      <c r="D91" s="749" t="s">
        <v>140</v>
      </c>
      <c r="E91" s="750"/>
      <c r="F91" s="751"/>
      <c r="G91" s="206">
        <f>G92</f>
        <v>0</v>
      </c>
      <c r="H91" s="206"/>
      <c r="I91" s="206">
        <f>I92</f>
        <v>0</v>
      </c>
      <c r="J91" s="206"/>
      <c r="K91" s="210"/>
      <c r="L91" s="210"/>
    </row>
    <row r="92" spans="1:13" ht="23.25" customHeight="1" hidden="1">
      <c r="A92" s="186"/>
      <c r="B92" s="187"/>
      <c r="C92" s="188">
        <v>2030</v>
      </c>
      <c r="D92" s="699" t="s">
        <v>157</v>
      </c>
      <c r="E92" s="700"/>
      <c r="F92" s="701"/>
      <c r="G92" s="207"/>
      <c r="H92" s="207"/>
      <c r="I92" s="207"/>
      <c r="J92" s="207"/>
      <c r="K92" s="210"/>
      <c r="L92" s="210"/>
      <c r="M92" t="s">
        <v>161</v>
      </c>
    </row>
    <row r="93" spans="1:13" ht="13.5" customHeight="1" hidden="1">
      <c r="A93" s="179">
        <v>855</v>
      </c>
      <c r="B93" s="175"/>
      <c r="C93" s="176"/>
      <c r="D93" s="675" t="s">
        <v>155</v>
      </c>
      <c r="E93" s="693"/>
      <c r="F93" s="694"/>
      <c r="G93" s="185">
        <f>G94</f>
        <v>0</v>
      </c>
      <c r="H93" s="185">
        <f>H96</f>
        <v>0</v>
      </c>
      <c r="I93" s="185">
        <f>I94+I96</f>
        <v>0</v>
      </c>
      <c r="J93" s="185"/>
      <c r="K93" s="222"/>
      <c r="L93" s="222"/>
      <c r="M93" t="s">
        <v>162</v>
      </c>
    </row>
    <row r="94" spans="1:12" ht="55.5" customHeight="1" hidden="1">
      <c r="A94" s="203"/>
      <c r="B94" s="204">
        <v>85502</v>
      </c>
      <c r="C94" s="205"/>
      <c r="D94" s="749" t="s">
        <v>161</v>
      </c>
      <c r="E94" s="750"/>
      <c r="F94" s="751"/>
      <c r="G94" s="206">
        <f>G95</f>
        <v>0</v>
      </c>
      <c r="H94" s="206"/>
      <c r="I94" s="206">
        <f>I95</f>
        <v>0</v>
      </c>
      <c r="J94" s="206"/>
      <c r="K94" s="222"/>
      <c r="L94" s="222"/>
    </row>
    <row r="95" spans="1:12" ht="40.5" customHeight="1" hidden="1">
      <c r="A95" s="186"/>
      <c r="B95" s="187"/>
      <c r="C95" s="188">
        <v>2010</v>
      </c>
      <c r="D95" s="746" t="s">
        <v>156</v>
      </c>
      <c r="E95" s="747"/>
      <c r="F95" s="748"/>
      <c r="G95" s="207"/>
      <c r="H95" s="207"/>
      <c r="I95" s="207"/>
      <c r="J95" s="207"/>
      <c r="K95" s="222"/>
      <c r="L95" s="222"/>
    </row>
    <row r="96" spans="1:12" ht="15.75" customHeight="1" hidden="1">
      <c r="A96" s="203"/>
      <c r="B96" s="204">
        <v>85504</v>
      </c>
      <c r="C96" s="205"/>
      <c r="D96" s="644" t="s">
        <v>163</v>
      </c>
      <c r="E96" s="645"/>
      <c r="F96" s="646"/>
      <c r="G96" s="206">
        <f>G97</f>
        <v>0</v>
      </c>
      <c r="H96" s="206"/>
      <c r="I96" s="206">
        <f>I97</f>
        <v>0</v>
      </c>
      <c r="J96" s="206"/>
      <c r="K96" s="222"/>
      <c r="L96" s="222"/>
    </row>
    <row r="97" spans="1:12" ht="6.75" customHeight="1" hidden="1">
      <c r="A97" s="217"/>
      <c r="B97" s="218"/>
      <c r="C97" s="188">
        <v>2010</v>
      </c>
      <c r="D97" s="699" t="s">
        <v>156</v>
      </c>
      <c r="E97" s="700"/>
      <c r="F97" s="701"/>
      <c r="G97" s="207"/>
      <c r="H97" s="207"/>
      <c r="I97" s="207"/>
      <c r="J97" s="207"/>
      <c r="K97" s="222"/>
      <c r="L97" s="222"/>
    </row>
    <row r="98" spans="1:12" ht="23.25" customHeight="1" hidden="1">
      <c r="A98" s="179">
        <v>900</v>
      </c>
      <c r="B98" s="175"/>
      <c r="C98" s="176"/>
      <c r="D98" s="675" t="s">
        <v>148</v>
      </c>
      <c r="E98" s="693"/>
      <c r="F98" s="694"/>
      <c r="G98" s="185">
        <f>G99</f>
        <v>0</v>
      </c>
      <c r="H98" s="185">
        <f>H101</f>
        <v>0</v>
      </c>
      <c r="I98" s="185">
        <f>I99</f>
        <v>0</v>
      </c>
      <c r="J98" s="185"/>
      <c r="K98" s="210"/>
      <c r="L98" s="210"/>
    </row>
    <row r="99" spans="1:13" ht="13.5" customHeight="1" hidden="1">
      <c r="A99" s="203"/>
      <c r="B99" s="204">
        <v>90002</v>
      </c>
      <c r="C99" s="205"/>
      <c r="D99" s="749" t="s">
        <v>149</v>
      </c>
      <c r="E99" s="750"/>
      <c r="F99" s="751"/>
      <c r="G99" s="206">
        <f>G100</f>
        <v>0</v>
      </c>
      <c r="H99" s="206"/>
      <c r="I99" s="206">
        <f>I100</f>
        <v>0</v>
      </c>
      <c r="J99" s="206"/>
      <c r="K99" s="210"/>
      <c r="L99" s="210"/>
      <c r="M99" s="1" t="e">
        <f>I90+I72+#REF!+#REF!</f>
        <v>#REF!</v>
      </c>
    </row>
    <row r="100" spans="1:12" ht="23.25" customHeight="1" hidden="1">
      <c r="A100" s="186"/>
      <c r="B100" s="187"/>
      <c r="C100" s="188" t="s">
        <v>143</v>
      </c>
      <c r="D100" s="746" t="s">
        <v>144</v>
      </c>
      <c r="E100" s="747"/>
      <c r="F100" s="748"/>
      <c r="G100" s="207"/>
      <c r="H100" s="207"/>
      <c r="I100" s="207"/>
      <c r="J100" s="207"/>
      <c r="K100" s="210"/>
      <c r="L100" s="210"/>
    </row>
    <row r="101" spans="1:12" ht="15" customHeight="1" hidden="1">
      <c r="A101" s="203"/>
      <c r="B101" s="204">
        <v>90015</v>
      </c>
      <c r="C101" s="205"/>
      <c r="D101" s="644" t="s">
        <v>150</v>
      </c>
      <c r="E101" s="645"/>
      <c r="F101" s="646"/>
      <c r="G101" s="206">
        <f>G102</f>
        <v>0</v>
      </c>
      <c r="H101" s="206">
        <f>H102</f>
        <v>0</v>
      </c>
      <c r="I101" s="206"/>
      <c r="J101" s="206"/>
      <c r="K101" s="210"/>
      <c r="L101" s="210"/>
    </row>
    <row r="102" spans="1:13" ht="23.25" customHeight="1" hidden="1">
      <c r="A102" s="217"/>
      <c r="B102" s="218"/>
      <c r="C102" s="219">
        <v>6290</v>
      </c>
      <c r="D102" s="755" t="s">
        <v>151</v>
      </c>
      <c r="E102" s="756"/>
      <c r="F102" s="757"/>
      <c r="G102" s="207"/>
      <c r="H102" s="207"/>
      <c r="I102" s="207"/>
      <c r="J102" s="207"/>
      <c r="K102" s="210"/>
      <c r="L102" s="210"/>
      <c r="M102" s="1">
        <f>I98+I26+I15</f>
        <v>9707</v>
      </c>
    </row>
    <row r="103" spans="1:13" ht="14.25" customHeight="1">
      <c r="A103" s="742" t="s">
        <v>135</v>
      </c>
      <c r="B103" s="742"/>
      <c r="C103" s="742"/>
      <c r="D103" s="742"/>
      <c r="E103" s="742"/>
      <c r="F103" s="742"/>
      <c r="G103" s="136">
        <f>G12+G15+G20+G26+G35+G39+G71</f>
        <v>2845100</v>
      </c>
      <c r="H103" s="152">
        <f>H12+H15+H20+H26+H35+H39+H71</f>
        <v>3432000</v>
      </c>
      <c r="I103" s="152">
        <f>I12+I15+I20+I26+I35+I39+I71+I66</f>
        <v>1940931</v>
      </c>
      <c r="J103" s="152">
        <f>J12+J15+J20+J26+J35+J39+J71</f>
        <v>0</v>
      </c>
      <c r="K103" s="146"/>
      <c r="L103" s="147"/>
      <c r="M103" s="1">
        <f>I103</f>
        <v>1940931</v>
      </c>
    </row>
    <row r="104" spans="1:13" ht="14.25" customHeight="1">
      <c r="A104" s="754"/>
      <c r="B104" s="754"/>
      <c r="C104" s="754"/>
      <c r="D104" s="754"/>
      <c r="E104" s="754"/>
      <c r="F104" s="754"/>
      <c r="G104" s="754"/>
      <c r="H104" s="754"/>
      <c r="I104" s="754"/>
      <c r="J104" s="754"/>
      <c r="K104" s="146"/>
      <c r="L104" s="147"/>
      <c r="M104" s="1">
        <f>H103+G103</f>
        <v>6277100</v>
      </c>
    </row>
    <row r="105" spans="1:13" ht="14.25" customHeight="1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181"/>
      <c r="L105" s="182"/>
      <c r="M105" s="1"/>
    </row>
    <row r="106" spans="1:13" ht="14.25" customHeight="1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181"/>
      <c r="L106" s="182"/>
      <c r="M106" s="1"/>
    </row>
    <row r="107" spans="1:13" ht="14.25" customHeight="1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181"/>
      <c r="L107" s="182"/>
      <c r="M107" s="1"/>
    </row>
    <row r="108" spans="1:13" ht="14.25" customHeight="1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  <c r="K108" s="181"/>
      <c r="L108" s="182"/>
      <c r="M108" s="1"/>
    </row>
    <row r="109" spans="1:13" ht="14.25" customHeight="1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  <c r="K109" s="181"/>
      <c r="L109" s="182"/>
      <c r="M109" s="1"/>
    </row>
    <row r="110" spans="1:13" ht="14.25" customHeight="1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  <c r="K110" s="181"/>
      <c r="L110" s="182"/>
      <c r="M110" s="1"/>
    </row>
    <row r="111" spans="1:13" ht="14.25" customHeight="1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  <c r="K111" s="181"/>
      <c r="L111" s="182"/>
      <c r="M111" s="1"/>
    </row>
    <row r="112" spans="1:13" ht="14.25" customHeight="1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181"/>
      <c r="L112" s="182"/>
      <c r="M112" s="1"/>
    </row>
    <row r="113" spans="1:13" ht="14.25" customHeight="1">
      <c r="A113" s="298"/>
      <c r="B113" s="298"/>
      <c r="C113" s="298"/>
      <c r="D113" s="298"/>
      <c r="E113" s="298"/>
      <c r="F113" s="298"/>
      <c r="G113" s="298"/>
      <c r="H113" s="298"/>
      <c r="I113" s="298"/>
      <c r="J113" s="298"/>
      <c r="K113" s="181"/>
      <c r="L113" s="182"/>
      <c r="M113" s="1"/>
    </row>
    <row r="114" spans="1:13" ht="14.25" customHeight="1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  <c r="K114" s="181"/>
      <c r="L114" s="182"/>
      <c r="M114" s="1"/>
    </row>
    <row r="115" spans="1:13" ht="14.25" customHeight="1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  <c r="K115" s="181"/>
      <c r="L115" s="182"/>
      <c r="M115" s="1"/>
    </row>
    <row r="116" spans="1:13" ht="14.25" customHeight="1">
      <c r="A116" s="298"/>
      <c r="B116" s="298"/>
      <c r="C116" s="298"/>
      <c r="D116" s="298"/>
      <c r="E116" s="298"/>
      <c r="F116" s="298"/>
      <c r="G116" s="298"/>
      <c r="H116" s="298"/>
      <c r="I116" s="298"/>
      <c r="J116" s="298"/>
      <c r="K116" s="181"/>
      <c r="L116" s="182"/>
      <c r="M116" s="1"/>
    </row>
    <row r="117" spans="1:13" ht="51.75" customHeight="1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181"/>
      <c r="L117" s="182"/>
      <c r="M117" s="1"/>
    </row>
    <row r="118" spans="1:13" ht="14.25" customHeight="1">
      <c r="A118" s="298"/>
      <c r="B118" s="298"/>
      <c r="C118" s="298"/>
      <c r="D118" s="298"/>
      <c r="E118" s="298"/>
      <c r="F118" s="298"/>
      <c r="G118" s="298"/>
      <c r="H118" s="298"/>
      <c r="I118" s="298"/>
      <c r="J118" s="298"/>
      <c r="K118" s="181"/>
      <c r="L118" s="182"/>
      <c r="M118" s="1"/>
    </row>
    <row r="119" spans="1:13" ht="27" customHeight="1">
      <c r="A119" s="298"/>
      <c r="B119" s="298"/>
      <c r="C119" s="298"/>
      <c r="D119" s="298"/>
      <c r="E119" s="298"/>
      <c r="F119" s="298"/>
      <c r="G119" s="298"/>
      <c r="H119" s="298"/>
      <c r="I119" s="298"/>
      <c r="J119" s="298"/>
      <c r="K119" s="181"/>
      <c r="L119" s="182"/>
      <c r="M119" s="1"/>
    </row>
    <row r="120" spans="1:13" ht="33" customHeight="1">
      <c r="A120" s="298"/>
      <c r="B120" s="298"/>
      <c r="C120" s="298"/>
      <c r="D120" s="298"/>
      <c r="E120" s="298"/>
      <c r="F120" s="298"/>
      <c r="G120" s="298"/>
      <c r="H120" s="298"/>
      <c r="I120" s="298"/>
      <c r="J120" s="298"/>
      <c r="K120" s="181"/>
      <c r="L120" s="182"/>
      <c r="M120" s="1"/>
    </row>
    <row r="121" spans="1:13" ht="14.25" customHeight="1">
      <c r="A121" s="298"/>
      <c r="B121" s="298"/>
      <c r="C121" s="298"/>
      <c r="D121" s="298"/>
      <c r="E121" s="298"/>
      <c r="F121" s="298"/>
      <c r="G121" s="298"/>
      <c r="H121" s="298"/>
      <c r="I121" s="298"/>
      <c r="J121" s="298"/>
      <c r="K121" s="181"/>
      <c r="L121" s="182"/>
      <c r="M121" s="1"/>
    </row>
    <row r="122" spans="1:12" ht="12.75" customHeight="1">
      <c r="A122" s="54"/>
      <c r="B122" s="54"/>
      <c r="C122" s="54"/>
      <c r="D122" s="54"/>
      <c r="E122" s="54"/>
      <c r="F122" s="174" t="s">
        <v>63</v>
      </c>
      <c r="G122" s="54"/>
      <c r="H122" s="54"/>
      <c r="I122" s="54"/>
      <c r="J122" s="54"/>
      <c r="K122" s="145"/>
      <c r="L122" s="145"/>
    </row>
    <row r="123" spans="1:12" ht="12" customHeight="1">
      <c r="A123" s="593" t="s">
        <v>23</v>
      </c>
      <c r="B123" s="595" t="s">
        <v>0</v>
      </c>
      <c r="C123" s="596"/>
      <c r="D123" s="597"/>
      <c r="E123" s="529" t="s">
        <v>303</v>
      </c>
      <c r="F123" s="707" t="s">
        <v>15</v>
      </c>
      <c r="G123" s="753"/>
      <c r="H123" s="753"/>
      <c r="I123" s="708"/>
      <c r="J123" s="529" t="s">
        <v>56</v>
      </c>
      <c r="K123" s="156" t="s">
        <v>24</v>
      </c>
      <c r="L123" s="157"/>
    </row>
    <row r="124" spans="1:12" ht="15.75" customHeight="1">
      <c r="A124" s="752"/>
      <c r="B124" s="598"/>
      <c r="C124" s="599"/>
      <c r="D124" s="600"/>
      <c r="E124" s="530"/>
      <c r="F124" s="707" t="s">
        <v>64</v>
      </c>
      <c r="G124" s="708"/>
      <c r="H124" s="707" t="s">
        <v>65</v>
      </c>
      <c r="I124" s="708"/>
      <c r="J124" s="530"/>
      <c r="K124" s="705" t="s">
        <v>103</v>
      </c>
      <c r="L124" s="705" t="s">
        <v>104</v>
      </c>
    </row>
    <row r="125" spans="1:12" ht="15" customHeight="1">
      <c r="A125" s="594"/>
      <c r="B125" s="601"/>
      <c r="C125" s="602"/>
      <c r="D125" s="603"/>
      <c r="E125" s="531"/>
      <c r="F125" s="41" t="s">
        <v>51</v>
      </c>
      <c r="G125" s="42" t="s">
        <v>52</v>
      </c>
      <c r="H125" s="41" t="s">
        <v>51</v>
      </c>
      <c r="I125" s="42" t="s">
        <v>52</v>
      </c>
      <c r="J125" s="531"/>
      <c r="K125" s="706"/>
      <c r="L125" s="706"/>
    </row>
    <row r="126" spans="1:13" ht="15" customHeight="1">
      <c r="A126" s="13" t="s">
        <v>1</v>
      </c>
      <c r="B126" s="551" t="s">
        <v>3</v>
      </c>
      <c r="C126" s="570"/>
      <c r="D126" s="566"/>
      <c r="E126" s="37">
        <v>672504</v>
      </c>
      <c r="F126" s="148"/>
      <c r="G126" s="149">
        <f>H12</f>
        <v>212000</v>
      </c>
      <c r="H126" s="149"/>
      <c r="I126" s="149"/>
      <c r="J126" s="37">
        <f>E126-F126-G126+H126+I126</f>
        <v>460504</v>
      </c>
      <c r="K126" s="117">
        <f>J126-L126</f>
        <v>67504</v>
      </c>
      <c r="L126" s="117">
        <v>393000</v>
      </c>
      <c r="M126" s="1"/>
    </row>
    <row r="127" spans="1:12" ht="14.25" customHeight="1">
      <c r="A127" s="13">
        <v>600</v>
      </c>
      <c r="B127" s="551" t="s">
        <v>7</v>
      </c>
      <c r="C127" s="570"/>
      <c r="D127" s="566"/>
      <c r="E127" s="37">
        <v>3465242</v>
      </c>
      <c r="F127" s="148"/>
      <c r="G127" s="149">
        <f>H15</f>
        <v>2500000</v>
      </c>
      <c r="H127" s="149">
        <f>I15</f>
        <v>5900</v>
      </c>
      <c r="I127" s="149"/>
      <c r="J127" s="37">
        <f aca="true" t="shared" si="2" ref="J127:J140">E127-F127-G127+H127+I127</f>
        <v>971142</v>
      </c>
      <c r="K127" s="117">
        <f aca="true" t="shared" si="3" ref="K127:K139">J127-L127</f>
        <v>471142</v>
      </c>
      <c r="L127" s="117">
        <v>500000</v>
      </c>
    </row>
    <row r="128" spans="1:12" ht="16.5" customHeight="1">
      <c r="A128" s="21">
        <v>700</v>
      </c>
      <c r="B128" s="551" t="s">
        <v>66</v>
      </c>
      <c r="C128" s="570"/>
      <c r="D128" s="566"/>
      <c r="E128" s="37">
        <v>4732604</v>
      </c>
      <c r="F128" s="148">
        <f>G20</f>
        <v>534500</v>
      </c>
      <c r="G128" s="148"/>
      <c r="H128" s="148"/>
      <c r="I128" s="148"/>
      <c r="J128" s="37">
        <f t="shared" si="2"/>
        <v>4198104</v>
      </c>
      <c r="K128" s="117">
        <f t="shared" si="3"/>
        <v>3748280</v>
      </c>
      <c r="L128" s="117">
        <v>449824</v>
      </c>
    </row>
    <row r="129" spans="1:12" ht="17.25" customHeight="1">
      <c r="A129" s="20">
        <v>750</v>
      </c>
      <c r="B129" s="551" t="s">
        <v>29</v>
      </c>
      <c r="C129" s="570"/>
      <c r="D129" s="566"/>
      <c r="E129" s="36">
        <v>412644</v>
      </c>
      <c r="F129" s="150">
        <f>G26</f>
        <v>15100</v>
      </c>
      <c r="G129" s="150"/>
      <c r="H129" s="150">
        <f>I26</f>
        <v>3807</v>
      </c>
      <c r="I129" s="150"/>
      <c r="J129" s="37">
        <f t="shared" si="2"/>
        <v>401351</v>
      </c>
      <c r="K129" s="117">
        <f>J129-L129</f>
        <v>391051</v>
      </c>
      <c r="L129" s="117">
        <v>10300</v>
      </c>
    </row>
    <row r="130" spans="1:12" ht="54.75" customHeight="1">
      <c r="A130" s="20">
        <v>751</v>
      </c>
      <c r="B130" s="712" t="s">
        <v>22</v>
      </c>
      <c r="C130" s="713"/>
      <c r="D130" s="714"/>
      <c r="E130" s="40">
        <v>154704</v>
      </c>
      <c r="F130" s="135"/>
      <c r="G130" s="151"/>
      <c r="H130" s="140"/>
      <c r="I130" s="150"/>
      <c r="J130" s="37">
        <f t="shared" si="2"/>
        <v>154704</v>
      </c>
      <c r="K130" s="117">
        <f t="shared" si="3"/>
        <v>154704</v>
      </c>
      <c r="L130" s="155"/>
    </row>
    <row r="131" spans="1:12" ht="31.5" customHeight="1">
      <c r="A131" s="25">
        <v>754</v>
      </c>
      <c r="B131" s="712" t="s">
        <v>25</v>
      </c>
      <c r="C131" s="713"/>
      <c r="D131" s="714"/>
      <c r="E131" s="178">
        <v>820587</v>
      </c>
      <c r="F131" s="140"/>
      <c r="G131" s="140">
        <f>H35</f>
        <v>720000</v>
      </c>
      <c r="H131" s="140">
        <f>I35</f>
        <v>42000</v>
      </c>
      <c r="I131" s="150"/>
      <c r="J131" s="37">
        <f>E131-F131-G131+H131+I131</f>
        <v>142587</v>
      </c>
      <c r="K131" s="117">
        <f>J131-L131</f>
        <v>42587</v>
      </c>
      <c r="L131" s="117">
        <v>100000</v>
      </c>
    </row>
    <row r="132" spans="1:12" ht="52.5" customHeight="1">
      <c r="A132" s="25">
        <v>756</v>
      </c>
      <c r="B132" s="709" t="s">
        <v>72</v>
      </c>
      <c r="C132" s="710"/>
      <c r="D132" s="711"/>
      <c r="E132" s="36">
        <v>131574080</v>
      </c>
      <c r="F132" s="216">
        <f>G39</f>
        <v>2117500</v>
      </c>
      <c r="G132" s="150"/>
      <c r="H132" s="150">
        <f>I39</f>
        <v>575200</v>
      </c>
      <c r="I132" s="150"/>
      <c r="J132" s="36">
        <f t="shared" si="2"/>
        <v>130031780</v>
      </c>
      <c r="K132" s="117">
        <f t="shared" si="3"/>
        <v>130031780</v>
      </c>
      <c r="L132" s="117"/>
    </row>
    <row r="133" spans="1:12" ht="15" customHeight="1">
      <c r="A133" s="25">
        <v>758</v>
      </c>
      <c r="B133" s="709" t="s">
        <v>8</v>
      </c>
      <c r="C133" s="710"/>
      <c r="D133" s="711"/>
      <c r="E133" s="37">
        <v>47961057</v>
      </c>
      <c r="F133" s="148"/>
      <c r="G133" s="149"/>
      <c r="H133" s="148">
        <f>I66</f>
        <v>1314024</v>
      </c>
      <c r="I133" s="148"/>
      <c r="J133" s="37">
        <f>E133-F133-G133+H133+I133</f>
        <v>49275081</v>
      </c>
      <c r="K133" s="117">
        <f>J133-L133</f>
        <v>49275081</v>
      </c>
      <c r="L133" s="155"/>
    </row>
    <row r="134" spans="1:12" ht="14.25" customHeight="1">
      <c r="A134" s="25">
        <v>801</v>
      </c>
      <c r="B134" s="709" t="s">
        <v>9</v>
      </c>
      <c r="C134" s="710"/>
      <c r="D134" s="711"/>
      <c r="E134" s="37">
        <v>7543512</v>
      </c>
      <c r="F134" s="148">
        <f>G71</f>
        <v>178000</v>
      </c>
      <c r="G134" s="148"/>
      <c r="H134" s="148">
        <f>I71</f>
        <v>0</v>
      </c>
      <c r="I134" s="148"/>
      <c r="J134" s="37">
        <f>E134-F134-G134+H134+I134</f>
        <v>7365512</v>
      </c>
      <c r="K134" s="117">
        <f t="shared" si="3"/>
        <v>7365512</v>
      </c>
      <c r="L134" s="155"/>
    </row>
    <row r="135" spans="1:12" ht="15.75" customHeight="1">
      <c r="A135" s="25">
        <v>852</v>
      </c>
      <c r="B135" s="709" t="s">
        <v>11</v>
      </c>
      <c r="C135" s="710"/>
      <c r="D135" s="711"/>
      <c r="E135" s="37">
        <v>950733</v>
      </c>
      <c r="F135" s="148"/>
      <c r="G135" s="149"/>
      <c r="H135" s="149"/>
      <c r="I135" s="149"/>
      <c r="J135" s="37">
        <f t="shared" si="2"/>
        <v>950733</v>
      </c>
      <c r="K135" s="117">
        <f>J135-L135</f>
        <v>950733</v>
      </c>
      <c r="L135" s="117"/>
    </row>
    <row r="136" spans="1:12" ht="27.75" customHeight="1">
      <c r="A136" s="25">
        <v>853</v>
      </c>
      <c r="B136" s="709" t="s">
        <v>121</v>
      </c>
      <c r="C136" s="720"/>
      <c r="D136" s="721"/>
      <c r="E136" s="37">
        <v>56000</v>
      </c>
      <c r="F136" s="148"/>
      <c r="G136" s="149"/>
      <c r="H136" s="149"/>
      <c r="I136" s="149"/>
      <c r="J136" s="37">
        <f>E136-F136-G136+H136+I136</f>
        <v>56000</v>
      </c>
      <c r="K136" s="117">
        <f>J136-L136</f>
        <v>56000</v>
      </c>
      <c r="L136" s="117"/>
    </row>
    <row r="137" spans="1:12" ht="27.75" customHeight="1">
      <c r="A137" s="25">
        <v>854</v>
      </c>
      <c r="B137" s="709" t="s">
        <v>12</v>
      </c>
      <c r="C137" s="710"/>
      <c r="D137" s="711"/>
      <c r="E137" s="37">
        <v>21582</v>
      </c>
      <c r="F137" s="148"/>
      <c r="G137" s="149"/>
      <c r="H137" s="149"/>
      <c r="I137" s="149"/>
      <c r="J137" s="37">
        <f t="shared" si="2"/>
        <v>21582</v>
      </c>
      <c r="K137" s="117">
        <f>J137-L137</f>
        <v>21582</v>
      </c>
      <c r="L137" s="117"/>
    </row>
    <row r="138" spans="1:12" ht="15.75" customHeight="1">
      <c r="A138" s="25">
        <v>855</v>
      </c>
      <c r="B138" s="709" t="s">
        <v>112</v>
      </c>
      <c r="C138" s="710"/>
      <c r="D138" s="711"/>
      <c r="E138" s="37">
        <v>41907989</v>
      </c>
      <c r="F138" s="148"/>
      <c r="G138" s="149"/>
      <c r="H138" s="149"/>
      <c r="I138" s="149"/>
      <c r="J138" s="37">
        <f t="shared" si="2"/>
        <v>41907989</v>
      </c>
      <c r="K138" s="117">
        <f t="shared" si="3"/>
        <v>41907989</v>
      </c>
      <c r="L138" s="155"/>
    </row>
    <row r="139" spans="1:12" ht="25.5" customHeight="1">
      <c r="A139" s="21">
        <v>900</v>
      </c>
      <c r="B139" s="716" t="s">
        <v>13</v>
      </c>
      <c r="C139" s="717"/>
      <c r="D139" s="718"/>
      <c r="E139" s="37">
        <v>11014023</v>
      </c>
      <c r="F139" s="148"/>
      <c r="G139" s="148"/>
      <c r="H139" s="148"/>
      <c r="I139" s="148"/>
      <c r="J139" s="37">
        <f>E139-F139-G139+H139+I139</f>
        <v>11014023</v>
      </c>
      <c r="K139" s="117">
        <f t="shared" si="3"/>
        <v>11014023</v>
      </c>
      <c r="L139" s="117"/>
    </row>
    <row r="140" spans="1:12" ht="16.5" customHeight="1">
      <c r="A140" s="20">
        <v>926</v>
      </c>
      <c r="B140" s="716" t="s">
        <v>99</v>
      </c>
      <c r="C140" s="717"/>
      <c r="D140" s="718"/>
      <c r="E140" s="36">
        <v>269589</v>
      </c>
      <c r="F140" s="150"/>
      <c r="G140" s="150"/>
      <c r="H140" s="150"/>
      <c r="I140" s="150"/>
      <c r="J140" s="37">
        <f t="shared" si="2"/>
        <v>269589</v>
      </c>
      <c r="K140" s="117">
        <f>J140-L140</f>
        <v>269589</v>
      </c>
      <c r="L140" s="117"/>
    </row>
    <row r="141" spans="1:15" ht="18" customHeight="1">
      <c r="A141" s="86" t="s">
        <v>4</v>
      </c>
      <c r="B141" s="743" t="s">
        <v>67</v>
      </c>
      <c r="C141" s="744"/>
      <c r="D141" s="745"/>
      <c r="E141" s="87">
        <f aca="true" t="shared" si="4" ref="E141:K141">SUM(E126:E132,E133:E140)</f>
        <v>251556850</v>
      </c>
      <c r="F141" s="180">
        <f t="shared" si="4"/>
        <v>2845100</v>
      </c>
      <c r="G141" s="180">
        <f t="shared" si="4"/>
        <v>3432000</v>
      </c>
      <c r="H141" s="180">
        <f t="shared" si="4"/>
        <v>1940931</v>
      </c>
      <c r="I141" s="180">
        <f t="shared" si="4"/>
        <v>0</v>
      </c>
      <c r="J141" s="180">
        <f>SUM(J126:J132,J133:J140)</f>
        <v>247220681</v>
      </c>
      <c r="K141" s="180">
        <f t="shared" si="4"/>
        <v>245767557</v>
      </c>
      <c r="L141" s="173">
        <f>SUM(L126:L140)</f>
        <v>1453124</v>
      </c>
      <c r="N141" s="1">
        <f>L141+K141</f>
        <v>247220681</v>
      </c>
      <c r="O141" s="1"/>
    </row>
    <row r="142" spans="1:13" ht="42" customHeight="1">
      <c r="A142" s="14"/>
      <c r="B142" s="14"/>
      <c r="C142" s="14"/>
      <c r="D142" s="14"/>
      <c r="E142" s="15"/>
      <c r="F142" s="15">
        <f>F141-G103</f>
        <v>0</v>
      </c>
      <c r="G142" s="15">
        <f>G141-H103</f>
        <v>0</v>
      </c>
      <c r="H142" s="15">
        <f>H141-I103</f>
        <v>0</v>
      </c>
      <c r="I142" s="15">
        <f>I141-J103</f>
        <v>0</v>
      </c>
      <c r="J142" s="10"/>
      <c r="K142" s="110"/>
      <c r="L142" s="110"/>
      <c r="M142" s="1"/>
    </row>
    <row r="143" spans="1:13" ht="23.25" customHeight="1">
      <c r="A143" s="14"/>
      <c r="B143" s="14"/>
      <c r="C143" s="14"/>
      <c r="D143" s="14"/>
      <c r="E143" s="15"/>
      <c r="F143" s="15"/>
      <c r="G143" s="15"/>
      <c r="H143" s="15"/>
      <c r="I143" s="15"/>
      <c r="J143" s="10"/>
      <c r="K143" s="110"/>
      <c r="L143" s="110"/>
      <c r="M143" s="1"/>
    </row>
    <row r="144" spans="1:12" ht="25.5" customHeight="1">
      <c r="A144" s="14"/>
      <c r="B144" s="14"/>
      <c r="C144" s="14"/>
      <c r="D144" s="14"/>
      <c r="E144" s="15"/>
      <c r="F144" s="15"/>
      <c r="G144" s="15"/>
      <c r="H144" s="15"/>
      <c r="I144" s="15"/>
      <c r="J144" s="10"/>
      <c r="K144" s="110"/>
      <c r="L144" s="110"/>
    </row>
    <row r="145" spans="1:12" ht="18" customHeight="1" hidden="1">
      <c r="A145" s="14"/>
      <c r="B145" s="14"/>
      <c r="C145" s="14"/>
      <c r="D145" s="14"/>
      <c r="E145" s="15"/>
      <c r="F145" s="15"/>
      <c r="G145" s="15"/>
      <c r="H145" s="15"/>
      <c r="I145" s="15"/>
      <c r="J145" s="10"/>
      <c r="K145" s="158"/>
      <c r="L145" s="158"/>
    </row>
    <row r="146" spans="1:11" ht="18.75" customHeight="1">
      <c r="A146" s="722" t="s">
        <v>68</v>
      </c>
      <c r="B146" s="723"/>
      <c r="C146" s="723"/>
      <c r="D146" s="723"/>
      <c r="E146" s="723"/>
      <c r="F146" s="723"/>
      <c r="G146" s="723"/>
      <c r="H146" s="723"/>
      <c r="I146" s="724"/>
      <c r="J146" s="90">
        <f>SUM(J147:J151)</f>
        <v>46453883</v>
      </c>
      <c r="K146" s="1"/>
    </row>
    <row r="147" spans="1:13" ht="17.25" customHeight="1">
      <c r="A147" s="734" t="s">
        <v>110</v>
      </c>
      <c r="B147" s="735"/>
      <c r="C147" s="735"/>
      <c r="D147" s="735"/>
      <c r="E147" s="735"/>
      <c r="F147" s="735"/>
      <c r="G147" s="735"/>
      <c r="H147" s="735"/>
      <c r="I147" s="736"/>
      <c r="J147" s="91">
        <v>38511231</v>
      </c>
      <c r="M147" s="1"/>
    </row>
    <row r="148" spans="1:13" ht="18" customHeight="1">
      <c r="A148" s="731" t="s">
        <v>113</v>
      </c>
      <c r="B148" s="732"/>
      <c r="C148" s="732"/>
      <c r="D148" s="732"/>
      <c r="E148" s="732"/>
      <c r="F148" s="732"/>
      <c r="G148" s="732"/>
      <c r="H148" s="732"/>
      <c r="I148" s="733"/>
      <c r="J148" s="92">
        <v>2899792</v>
      </c>
      <c r="M148" s="1"/>
    </row>
    <row r="149" spans="1:10" ht="18" customHeight="1">
      <c r="A149" s="731" t="s">
        <v>109</v>
      </c>
      <c r="B149" s="732"/>
      <c r="C149" s="732"/>
      <c r="D149" s="732"/>
      <c r="E149" s="732"/>
      <c r="F149" s="732"/>
      <c r="G149" s="732"/>
      <c r="H149" s="732"/>
      <c r="I149" s="733"/>
      <c r="J149" s="92">
        <v>3227000</v>
      </c>
    </row>
    <row r="150" spans="1:13" ht="18" customHeight="1">
      <c r="A150" s="731" t="s">
        <v>124</v>
      </c>
      <c r="B150" s="732"/>
      <c r="C150" s="732"/>
      <c r="D150" s="732"/>
      <c r="E150" s="732"/>
      <c r="F150" s="732"/>
      <c r="G150" s="732"/>
      <c r="H150" s="732"/>
      <c r="I150" s="733"/>
      <c r="J150" s="100">
        <v>1668600</v>
      </c>
      <c r="L150" s="159"/>
      <c r="M150" s="1"/>
    </row>
    <row r="151" spans="1:12" ht="18" customHeight="1">
      <c r="A151" s="737" t="s">
        <v>114</v>
      </c>
      <c r="B151" s="738"/>
      <c r="C151" s="738"/>
      <c r="D151" s="738"/>
      <c r="E151" s="738"/>
      <c r="F151" s="738"/>
      <c r="G151" s="738"/>
      <c r="H151" s="738"/>
      <c r="I151" s="739"/>
      <c r="J151" s="93">
        <v>147260</v>
      </c>
      <c r="L151" s="159"/>
    </row>
    <row r="152" spans="1:12" ht="19.5" customHeight="1">
      <c r="A152" s="32" t="s">
        <v>69</v>
      </c>
      <c r="B152" s="33"/>
      <c r="C152" s="33"/>
      <c r="D152" s="33"/>
      <c r="E152" s="33"/>
      <c r="F152" s="33"/>
      <c r="G152" s="33"/>
      <c r="H152" s="33"/>
      <c r="I152" s="34"/>
      <c r="J152" s="90">
        <v>550000</v>
      </c>
      <c r="L152" s="159"/>
    </row>
    <row r="153" spans="1:12" ht="46.5" customHeight="1">
      <c r="A153" s="35">
        <v>950</v>
      </c>
      <c r="B153" s="719" t="s">
        <v>76</v>
      </c>
      <c r="C153" s="720"/>
      <c r="D153" s="720"/>
      <c r="E153" s="720"/>
      <c r="F153" s="720"/>
      <c r="G153" s="720"/>
      <c r="H153" s="720"/>
      <c r="I153" s="721"/>
      <c r="J153" s="94">
        <v>10662828</v>
      </c>
      <c r="L153" s="159"/>
    </row>
    <row r="154" spans="1:12" ht="24.75" customHeight="1">
      <c r="A154" s="35">
        <v>952</v>
      </c>
      <c r="B154" s="719" t="s">
        <v>106</v>
      </c>
      <c r="C154" s="720"/>
      <c r="D154" s="720"/>
      <c r="E154" s="720"/>
      <c r="F154" s="720"/>
      <c r="G154" s="720"/>
      <c r="H154" s="720"/>
      <c r="I154" s="721"/>
      <c r="J154" s="94">
        <v>4900000</v>
      </c>
      <c r="L154" s="159"/>
    </row>
    <row r="155" spans="1:12" ht="21.75" customHeight="1">
      <c r="A155" s="35">
        <v>952</v>
      </c>
      <c r="B155" s="719" t="s">
        <v>118</v>
      </c>
      <c r="C155" s="740"/>
      <c r="D155" s="740"/>
      <c r="E155" s="740"/>
      <c r="F155" s="740"/>
      <c r="G155" s="740"/>
      <c r="H155" s="740"/>
      <c r="I155" s="741"/>
      <c r="J155" s="94">
        <v>51000000</v>
      </c>
      <c r="L155" s="159"/>
    </row>
    <row r="156" spans="1:12" ht="13.5" customHeight="1" hidden="1">
      <c r="A156" s="17" t="s">
        <v>5</v>
      </c>
      <c r="B156" s="728" t="s">
        <v>70</v>
      </c>
      <c r="C156" s="729"/>
      <c r="D156" s="729"/>
      <c r="E156" s="729"/>
      <c r="F156" s="729"/>
      <c r="G156" s="729"/>
      <c r="H156" s="729"/>
      <c r="I156" s="730"/>
      <c r="J156" s="138">
        <f>J153</f>
        <v>10662828</v>
      </c>
      <c r="L156" s="159"/>
    </row>
    <row r="157" spans="1:12" ht="10.5" customHeight="1" hidden="1">
      <c r="A157" s="18" t="s">
        <v>71</v>
      </c>
      <c r="B157" s="725" t="s">
        <v>119</v>
      </c>
      <c r="C157" s="726"/>
      <c r="D157" s="726"/>
      <c r="E157" s="726"/>
      <c r="F157" s="726"/>
      <c r="G157" s="726"/>
      <c r="H157" s="726"/>
      <c r="I157" s="727"/>
      <c r="J157" s="95">
        <f>J156+J141</f>
        <v>257883509</v>
      </c>
      <c r="L157" s="159"/>
    </row>
    <row r="158" spans="1:12" ht="20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L158" s="159"/>
    </row>
    <row r="159" spans="1:12" ht="18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L159" s="159"/>
    </row>
    <row r="160" spans="1:12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L160" s="159"/>
    </row>
    <row r="161" spans="10:12" ht="15" customHeight="1">
      <c r="J161" s="1"/>
      <c r="L161" s="159"/>
    </row>
    <row r="162" ht="17.25" customHeight="1">
      <c r="L162" s="159"/>
    </row>
    <row r="163" ht="21.75" customHeight="1">
      <c r="L163" s="159"/>
    </row>
    <row r="164" ht="15.75" customHeight="1">
      <c r="L164" s="159"/>
    </row>
    <row r="165" ht="16.5" customHeight="1">
      <c r="L165" s="159"/>
    </row>
    <row r="166" ht="16.5" customHeight="1">
      <c r="L166" s="159"/>
    </row>
    <row r="167" ht="16.5" customHeight="1">
      <c r="L167" s="159"/>
    </row>
    <row r="168" ht="17.25" customHeight="1">
      <c r="L168" s="159"/>
    </row>
    <row r="169" ht="10.5" customHeight="1"/>
    <row r="170" ht="23.25" customHeight="1"/>
    <row r="171" ht="19.5" customHeight="1"/>
    <row r="172" ht="19.5" customHeight="1"/>
    <row r="173" ht="51.75" customHeight="1"/>
    <row r="174" ht="15" customHeight="1"/>
    <row r="175" ht="18" customHeight="1"/>
  </sheetData>
  <sheetProtection/>
  <mergeCells count="134">
    <mergeCell ref="I76:J76"/>
    <mergeCell ref="A123:A125"/>
    <mergeCell ref="F123:I123"/>
    <mergeCell ref="B123:D125"/>
    <mergeCell ref="A104:J104"/>
    <mergeCell ref="D102:F102"/>
    <mergeCell ref="J123:J125"/>
    <mergeCell ref="D101:F101"/>
    <mergeCell ref="D98:F98"/>
    <mergeCell ref="D99:F99"/>
    <mergeCell ref="D69:F69"/>
    <mergeCell ref="D70:F70"/>
    <mergeCell ref="A76:C76"/>
    <mergeCell ref="D76:F77"/>
    <mergeCell ref="G76:H76"/>
    <mergeCell ref="D97:F97"/>
    <mergeCell ref="D91:F91"/>
    <mergeCell ref="D87:F87"/>
    <mergeCell ref="D95:F95"/>
    <mergeCell ref="D94:F94"/>
    <mergeCell ref="A103:F103"/>
    <mergeCell ref="B141:D141"/>
    <mergeCell ref="D100:F100"/>
    <mergeCell ref="B127:D127"/>
    <mergeCell ref="D83:F83"/>
    <mergeCell ref="D93:F93"/>
    <mergeCell ref="D96:F96"/>
    <mergeCell ref="D84:F84"/>
    <mergeCell ref="D85:F85"/>
    <mergeCell ref="B135:D135"/>
    <mergeCell ref="D92:F92"/>
    <mergeCell ref="B157:I157"/>
    <mergeCell ref="B156:I156"/>
    <mergeCell ref="A149:I149"/>
    <mergeCell ref="A148:I148"/>
    <mergeCell ref="A147:I147"/>
    <mergeCell ref="B153:I153"/>
    <mergeCell ref="A150:I150"/>
    <mergeCell ref="A151:I151"/>
    <mergeCell ref="B155:I155"/>
    <mergeCell ref="B139:D139"/>
    <mergeCell ref="B138:D138"/>
    <mergeCell ref="B126:D126"/>
    <mergeCell ref="B154:I154"/>
    <mergeCell ref="B137:D137"/>
    <mergeCell ref="B140:D140"/>
    <mergeCell ref="B134:D134"/>
    <mergeCell ref="B136:D136"/>
    <mergeCell ref="A146:I146"/>
    <mergeCell ref="B133:D133"/>
    <mergeCell ref="A8:J8"/>
    <mergeCell ref="A10:C10"/>
    <mergeCell ref="D10:F11"/>
    <mergeCell ref="I10:J10"/>
    <mergeCell ref="G10:H10"/>
    <mergeCell ref="D86:F86"/>
    <mergeCell ref="D12:F12"/>
    <mergeCell ref="D13:F13"/>
    <mergeCell ref="D61:F61"/>
    <mergeCell ref="D58:F58"/>
    <mergeCell ref="L124:L125"/>
    <mergeCell ref="F124:G124"/>
    <mergeCell ref="H124:I124"/>
    <mergeCell ref="K124:K125"/>
    <mergeCell ref="B132:D132"/>
    <mergeCell ref="E123:E125"/>
    <mergeCell ref="B131:D131"/>
    <mergeCell ref="B128:D128"/>
    <mergeCell ref="B130:D130"/>
    <mergeCell ref="B129:D129"/>
    <mergeCell ref="D63:F63"/>
    <mergeCell ref="D57:F57"/>
    <mergeCell ref="D44:F44"/>
    <mergeCell ref="D62:F62"/>
    <mergeCell ref="D35:F35"/>
    <mergeCell ref="D36:F36"/>
    <mergeCell ref="D45:F45"/>
    <mergeCell ref="D46:F46"/>
    <mergeCell ref="D48:F48"/>
    <mergeCell ref="D67:F67"/>
    <mergeCell ref="D68:F68"/>
    <mergeCell ref="D90:F90"/>
    <mergeCell ref="D88:F88"/>
    <mergeCell ref="D72:F72"/>
    <mergeCell ref="D79:F79"/>
    <mergeCell ref="D80:F80"/>
    <mergeCell ref="D89:F89"/>
    <mergeCell ref="D81:F81"/>
    <mergeCell ref="D82:F82"/>
    <mergeCell ref="D26:F26"/>
    <mergeCell ref="D30:F30"/>
    <mergeCell ref="D41:F41"/>
    <mergeCell ref="D43:F43"/>
    <mergeCell ref="D27:F27"/>
    <mergeCell ref="D28:F28"/>
    <mergeCell ref="D14:F14"/>
    <mergeCell ref="D20:F20"/>
    <mergeCell ref="D21:F21"/>
    <mergeCell ref="D22:F22"/>
    <mergeCell ref="D25:F25"/>
    <mergeCell ref="D18:F18"/>
    <mergeCell ref="D19:F19"/>
    <mergeCell ref="D23:F23"/>
    <mergeCell ref="D15:F15"/>
    <mergeCell ref="D17:F17"/>
    <mergeCell ref="D24:F24"/>
    <mergeCell ref="D16:F16"/>
    <mergeCell ref="D78:F78"/>
    <mergeCell ref="D71:F71"/>
    <mergeCell ref="D73:F73"/>
    <mergeCell ref="D55:F55"/>
    <mergeCell ref="D56:F56"/>
    <mergeCell ref="D66:F66"/>
    <mergeCell ref="D29:F29"/>
    <mergeCell ref="D64:F64"/>
    <mergeCell ref="A33:C33"/>
    <mergeCell ref="D33:F34"/>
    <mergeCell ref="G33:H33"/>
    <mergeCell ref="A51:C51"/>
    <mergeCell ref="D51:F52"/>
    <mergeCell ref="G51:H51"/>
    <mergeCell ref="D40:F40"/>
    <mergeCell ref="D37:F37"/>
    <mergeCell ref="D47:F47"/>
    <mergeCell ref="D65:F65"/>
    <mergeCell ref="D54:F54"/>
    <mergeCell ref="D60:F60"/>
    <mergeCell ref="D59:F59"/>
    <mergeCell ref="I33:J33"/>
    <mergeCell ref="I51:J51"/>
    <mergeCell ref="D42:F42"/>
    <mergeCell ref="D39:F39"/>
    <mergeCell ref="D38:F38"/>
    <mergeCell ref="D53:F53"/>
  </mergeCells>
  <printOptions/>
  <pageMargins left="0.7086614173228347" right="0.7086614173228347" top="0.984251968503937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Ewa Laskus</cp:lastModifiedBy>
  <cp:lastPrinted>2019-12-16T10:08:45Z</cp:lastPrinted>
  <dcterms:created xsi:type="dcterms:W3CDTF">2004-08-03T08:26:30Z</dcterms:created>
  <dcterms:modified xsi:type="dcterms:W3CDTF">2019-12-16T10:10:37Z</dcterms:modified>
  <cp:category/>
  <cp:version/>
  <cp:contentType/>
  <cp:contentStatus/>
</cp:coreProperties>
</file>