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Wydatki" sheetId="1" r:id="rId1"/>
    <sheet name="Dochody" sheetId="2" r:id="rId2"/>
  </sheets>
  <definedNames/>
  <calcPr fullCalcOnLoad="1"/>
</workbook>
</file>

<file path=xl/comments1.xml><?xml version="1.0" encoding="utf-8"?>
<comments xmlns="http://schemas.openxmlformats.org/spreadsheetml/2006/main">
  <authors>
    <author>Henryka Szulik</author>
  </authors>
  <commentList>
    <comment ref="A65" authorId="0">
      <text>
        <r>
          <rPr>
            <b/>
            <sz val="9"/>
            <rFont val="Tahoma"/>
            <family val="2"/>
          </rPr>
          <t>Henryka Szulik: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<sst xmlns="http://schemas.openxmlformats.org/spreadsheetml/2006/main" count="298" uniqueCount="199">
  <si>
    <t>Nazwa działu</t>
  </si>
  <si>
    <t>010</t>
  </si>
  <si>
    <t>020</t>
  </si>
  <si>
    <t>Rolnictwo i łowiectwo</t>
  </si>
  <si>
    <t>I.</t>
  </si>
  <si>
    <t>II.</t>
  </si>
  <si>
    <t>Leśnictwo</t>
  </si>
  <si>
    <t>Transport i łączność</t>
  </si>
  <si>
    <t>Obsłuba długu publicznego</t>
  </si>
  <si>
    <t>Różne rozliczenia</t>
  </si>
  <si>
    <t>Oświata i wychowanie</t>
  </si>
  <si>
    <t>Ochrona zdrowia</t>
  </si>
  <si>
    <t>Pomoc społeczna</t>
  </si>
  <si>
    <t>Edukacyjna opieka wychowawcza</t>
  </si>
  <si>
    <t>Gospodarka komunalna i ochrona środowiska</t>
  </si>
  <si>
    <t>Działalność usługowa</t>
  </si>
  <si>
    <t xml:space="preserve"> Zmiany Uchwałą Rady Gminy</t>
  </si>
  <si>
    <t>I</t>
  </si>
  <si>
    <t>II</t>
  </si>
  <si>
    <t>I+II</t>
  </si>
  <si>
    <t>§ 992</t>
  </si>
  <si>
    <t>RAZEM WYDATKI</t>
  </si>
  <si>
    <t>RAZEM ROZCHODY</t>
  </si>
  <si>
    <t>Urzędy naczelnych organów władzy państwowej, kontroli i ochrony prawa oraz sądownictwo</t>
  </si>
  <si>
    <t>Dział</t>
  </si>
  <si>
    <t>w tym:</t>
  </si>
  <si>
    <t>Bezpieczeństwo publiczne i ochrona przeciwpożarowa</t>
  </si>
  <si>
    <t>Wydatki bieżące</t>
  </si>
  <si>
    <t>Dotacje</t>
  </si>
  <si>
    <t>Wydatki na obsługę długu</t>
  </si>
  <si>
    <t>Wydatki majątkowe</t>
  </si>
  <si>
    <t>Administracja publiczna</t>
  </si>
  <si>
    <t>Turystyka</t>
  </si>
  <si>
    <t>z tego:</t>
  </si>
  <si>
    <t>Świadczenia na rzecz osób fizycznych</t>
  </si>
  <si>
    <t>Informatyka</t>
  </si>
  <si>
    <t>1)</t>
  </si>
  <si>
    <t>2)</t>
  </si>
  <si>
    <t>Dotacje ogółem</t>
  </si>
  <si>
    <t>3)</t>
  </si>
  <si>
    <t>4)</t>
  </si>
  <si>
    <t>5)</t>
  </si>
  <si>
    <t xml:space="preserve">6) </t>
  </si>
  <si>
    <t>7)</t>
  </si>
  <si>
    <t>8)</t>
  </si>
  <si>
    <t>9)</t>
  </si>
  <si>
    <t>10)</t>
  </si>
  <si>
    <t>Wydatki na zakup i objęcie akcji i wniesienie wkładów do spółek prawa handlowego</t>
  </si>
  <si>
    <t>Wydatki na realizację zadań ujętych w gminnym programie profilaktyki i rozwiązywania problemów alkoholowych oraz przeciwdziałania narkomanii</t>
  </si>
  <si>
    <t>Tabela  Nr 1</t>
  </si>
  <si>
    <t>Rady  Gminy Lesznowola</t>
  </si>
  <si>
    <t>Klasyfikacja budżetowa</t>
  </si>
  <si>
    <t>Rozdz.</t>
  </si>
  <si>
    <t>§</t>
  </si>
  <si>
    <t>bieżące</t>
  </si>
  <si>
    <t>majątkowe</t>
  </si>
  <si>
    <t>DOCHODY OGÓŁEM</t>
  </si>
  <si>
    <t>Kultura i ochrona dziedzictwa narod</t>
  </si>
  <si>
    <t>- dotacje majatkowe</t>
  </si>
  <si>
    <t>- dotacje bieżące</t>
  </si>
  <si>
    <t>- wydatki majatkowe</t>
  </si>
  <si>
    <t>- wydatki bieżące</t>
  </si>
  <si>
    <t xml:space="preserve">Plan po zmianach  </t>
  </si>
  <si>
    <t>RAZEM  WYDATKI I ROZCHODY</t>
  </si>
  <si>
    <t xml:space="preserve"> Wydatki bieżące jednostek budżetowych</t>
  </si>
  <si>
    <t>Nazwa działu, rozdziału i paragrafu</t>
  </si>
  <si>
    <t>Zmniejszenia  ( - )</t>
  </si>
  <si>
    <t>Zwiększenia  ( + )</t>
  </si>
  <si>
    <t>WYDATKI  OGÓŁEM</t>
  </si>
  <si>
    <t>Gospodarka miesz</t>
  </si>
  <si>
    <t>PLAN DOCHODÓW PO ZMIANACH</t>
  </si>
  <si>
    <t>Zmniejszenia      (-)</t>
  </si>
  <si>
    <t>Zwiększenia   (+)</t>
  </si>
  <si>
    <t>Gospodarka mieszkaniowa</t>
  </si>
  <si>
    <t>RAZEM DOCHODY</t>
  </si>
  <si>
    <t>1) Dotacje ogółem, w tym:</t>
  </si>
  <si>
    <t>2) Dochody  z opłat z tytułu zezwoleń na sprzedaż napojów alkoholowych</t>
  </si>
  <si>
    <t xml:space="preserve">RAZEM PRZYCHODY </t>
  </si>
  <si>
    <t xml:space="preserve">OGÓŁEM DOCHODY I PRZYCHODY </t>
  </si>
  <si>
    <t>I + II</t>
  </si>
  <si>
    <t xml:space="preserve">Dochody od osób prawnych,od osób fizycznych i od jednostek nie posiadających osobowości prawnej </t>
  </si>
  <si>
    <t>§ 982</t>
  </si>
  <si>
    <t>Wykup papierów wartościowych wyemitowanych przez gminę (obligacji)</t>
  </si>
  <si>
    <t>Gospodarka komunal   i ochrona środowiska</t>
  </si>
  <si>
    <t>Wolne środki jako nadwyżka środków pieniężnych na rachunku bieżącym budżetu gminy wynikających z rozliczeń wyemitowanych papierów wartościowych, kredytów i pożyczek z lat ubiegłych</t>
  </si>
  <si>
    <t>-Dotacje na realizację zadań z zakresu administracji rządowej  (§ 2010)</t>
  </si>
  <si>
    <t>-Dotacje na realizację własnych zadań bieżących  (§ 2030)</t>
  </si>
  <si>
    <t>Przychody ze sprzedaży innych papierów wartościowych (obligacji)</t>
  </si>
  <si>
    <t>Wydatki na programy finansowane ze środków UE</t>
  </si>
  <si>
    <t>Wydatki na realizację zadań otrzym do realizacji w drodze um i poroz  między jst</t>
  </si>
  <si>
    <t>Przetwórstwo przem</t>
  </si>
  <si>
    <t xml:space="preserve">Tabela  Nr 2 </t>
  </si>
  <si>
    <t>Wynagrodz enia i składki od nich naliczane</t>
  </si>
  <si>
    <t>Pozostałe działania w zakresie polityki społecznej</t>
  </si>
  <si>
    <t>Kultura fizyczna</t>
  </si>
  <si>
    <t xml:space="preserve"> </t>
  </si>
  <si>
    <t>Przychody z zaciągniętych kredytów na rynku krajowym  (BOŚ)</t>
  </si>
  <si>
    <t>Zmniejszenia             (-)</t>
  </si>
  <si>
    <t>Zwiększenia            (+)</t>
  </si>
  <si>
    <t>a) Wynagrodzenia i składki od nich naliczane</t>
  </si>
  <si>
    <t>b) Pozostałe wydatki na realizację zadań statutowych</t>
  </si>
  <si>
    <t>Wypłaty z tytułu udziel przez Gminę poręczeń i gwarancji</t>
  </si>
  <si>
    <t xml:space="preserve">Zmniejszenie                       </t>
  </si>
  <si>
    <r>
      <t xml:space="preserve">Zwiększenie                        </t>
    </r>
    <r>
      <rPr>
        <b/>
        <sz val="10"/>
        <rFont val="Cambria"/>
        <family val="1"/>
      </rPr>
      <t xml:space="preserve"> </t>
    </r>
  </si>
  <si>
    <t xml:space="preserve">Dochody po zmianach </t>
  </si>
  <si>
    <t>III.</t>
  </si>
  <si>
    <t>V.</t>
  </si>
  <si>
    <t xml:space="preserve">Zmniejszenie                        </t>
  </si>
  <si>
    <t xml:space="preserve">Zwiększenie                        </t>
  </si>
  <si>
    <t xml:space="preserve">Wydatki po zmianach </t>
  </si>
  <si>
    <t>Spłata  pożyczek</t>
  </si>
  <si>
    <t>IV.</t>
  </si>
  <si>
    <t xml:space="preserve">Spłata kredytów </t>
  </si>
  <si>
    <t xml:space="preserve">Zakup usług pozostałych </t>
  </si>
  <si>
    <t xml:space="preserve">OŚWIATA I WYCHOWANIE </t>
  </si>
  <si>
    <r>
      <t xml:space="preserve">-Dotacje na realizację zadań finansowanych ze środków  UE (§ 2007 i  </t>
    </r>
    <r>
      <rPr>
        <sz val="11"/>
        <rFont val="Czcionka tekstu podstawowego"/>
        <family val="0"/>
      </rPr>
      <t xml:space="preserve">§ 6207 </t>
    </r>
    <r>
      <rPr>
        <sz val="11"/>
        <rFont val="Cambria"/>
        <family val="1"/>
      </rPr>
      <t>)</t>
    </r>
  </si>
  <si>
    <r>
      <t xml:space="preserve">-Dotacje na realizację zadań finansowanych ze środków  UE (§ 2009 </t>
    </r>
    <r>
      <rPr>
        <sz val="11"/>
        <rFont val="Czcionka tekstu podstawowego"/>
        <family val="0"/>
      </rPr>
      <t>i § 6209</t>
    </r>
    <r>
      <rPr>
        <sz val="11"/>
        <rFont val="Cambria"/>
        <family val="1"/>
      </rPr>
      <t>)</t>
    </r>
  </si>
  <si>
    <t>VI.</t>
  </si>
  <si>
    <t>PLAN WYDATKÓW PO ZMIANACH</t>
  </si>
  <si>
    <t>Wydatki na realizację zadań z zakresu administracji rządowej oraz innych zadań zleconych gminie  ustawami</t>
  </si>
  <si>
    <t>Wydatki na realizację zadań otrzymanych  do realizacji w drodze umów  i porozumień  między jst</t>
  </si>
  <si>
    <t xml:space="preserve">GOSPODARKA MIESZKANIOWA </t>
  </si>
  <si>
    <t xml:space="preserve">Gospodarka gruntami i nieruchomościami </t>
  </si>
  <si>
    <t xml:space="preserve">  </t>
  </si>
  <si>
    <t xml:space="preserve">Kultura fizyczna </t>
  </si>
  <si>
    <t>Spłata  rat pożyczek długoterminowych</t>
  </si>
  <si>
    <t>Spłata rat kredytów  długoterminowych</t>
  </si>
  <si>
    <t>Razem dochody + przychody</t>
  </si>
  <si>
    <t>Razem wydatki + rozchody</t>
  </si>
  <si>
    <t>Razem rozchody (III+IV+V)</t>
  </si>
  <si>
    <t>Urzędy gmin</t>
  </si>
  <si>
    <t xml:space="preserve">ADMINISTRACJA PUBLICZNA </t>
  </si>
  <si>
    <t>Dokonuje się zmian w planie WYDATKÓW  budżetu gminy na 2014 rok</t>
  </si>
  <si>
    <t xml:space="preserve">2. Spłata rat kredytów w wysokości  650.000,-zł </t>
  </si>
  <si>
    <t xml:space="preserve">3. Wykup papierów wartościowych wyemitowanych przez Gminę  w wysokości 6.000.000,-zł </t>
  </si>
  <si>
    <t xml:space="preserve">Szkoły podstawowe </t>
  </si>
  <si>
    <t>KULTURA FIZYCZNA</t>
  </si>
  <si>
    <t>Zadania w zakresie kultury fizycznej i sportu</t>
  </si>
  <si>
    <t>Wydatki inwestycyjne jednostek budżetowych</t>
  </si>
  <si>
    <t>Dokonuje się zmian w planie DOCHODÓW budżetu gminy na 2014 rok</t>
  </si>
  <si>
    <t>Zakup energii</t>
  </si>
  <si>
    <t>Zakup usług remontowych</t>
  </si>
  <si>
    <t>Nadwyżkę budżetową planuje się w kwocie 10.908.980,-zł i przeznacza się na rozchody:</t>
  </si>
  <si>
    <t xml:space="preserve">1. Spłata rat pożyczek w wysokości 4.258.980,-zł </t>
  </si>
  <si>
    <t>Wolne środki planuje się w kwocie 747.473,-zł i przeznacza się na spłatę pożyczek w wysokości 747.473,-zł</t>
  </si>
  <si>
    <t>0750</t>
  </si>
  <si>
    <t>TRANSPORT I ŁĄCZNOŚĆ</t>
  </si>
  <si>
    <t>Drogi publiczne wojewódzkie</t>
  </si>
  <si>
    <t>Wynagrodzenia osobowe pracowników</t>
  </si>
  <si>
    <t>Podatek od towarów i usług VAT</t>
  </si>
  <si>
    <t>Zadania w zakresie kultury fizycznej</t>
  </si>
  <si>
    <t>ADMINISTRACJA PUBLICZNA</t>
  </si>
  <si>
    <t xml:space="preserve">GOSPODARA KOMUNALNA I OCHRONA ŚRODOWISKA </t>
  </si>
  <si>
    <t>Gimnazja</t>
  </si>
  <si>
    <t>Plan na dzień  30.05.2014r.</t>
  </si>
  <si>
    <t>Dochody 30.05.2014r.</t>
  </si>
  <si>
    <t>Wydatki  30.05.2014r.</t>
  </si>
  <si>
    <t>Dotacja celowa na pomoc finansową udzielaną między j.s.t. na dofinansowanie własnych zadań inwest  i zakupów inwest</t>
  </si>
  <si>
    <t>Opłaty za administrowanie i czynsz za budynki, lokale i pomieszczenia garażowe</t>
  </si>
  <si>
    <t>Gospodarka ściekowa i ochrona wód</t>
  </si>
  <si>
    <t>0960</t>
  </si>
  <si>
    <t>Otrzymane spadki, zapisy i darowizny w postaci pieniężnej</t>
  </si>
  <si>
    <t>Dochody z najmu i dzierżawy składników majątkowych Skarbu Państwa lub j.s.t.</t>
  </si>
  <si>
    <t>Promocja jednostek samorządu terytorialnego</t>
  </si>
  <si>
    <t>Zakup usług pozostałych</t>
  </si>
  <si>
    <t>Promocja jst</t>
  </si>
  <si>
    <t>0570</t>
  </si>
  <si>
    <t>Grzywny, mandaty i inne kary pieniężne od osób fizycznych</t>
  </si>
  <si>
    <t>GOSPODARKA MIESZKANIOWA</t>
  </si>
  <si>
    <t>Gospodarka gruntami i nieruchomościami</t>
  </si>
  <si>
    <t>0690</t>
  </si>
  <si>
    <t>GOSPODARKA KOMUNALNA I OCHRONA ŚRODOWISKA</t>
  </si>
  <si>
    <t>Wpływy i wydatki związane z gromadzeniem środków z opłat i kar za korzystanie ze środowiska</t>
  </si>
  <si>
    <t>Wpływy z różnych opłat</t>
  </si>
  <si>
    <t>Usługi opiekuńcze i specjalistyczne usługi opiekuńcze</t>
  </si>
  <si>
    <t>Składki na ubezpieczenie społeczne</t>
  </si>
  <si>
    <t>Składki na Fundusz Pracy</t>
  </si>
  <si>
    <t>Wspieranie rodziny</t>
  </si>
  <si>
    <t>POMOC SPOŁECZNA</t>
  </si>
  <si>
    <t>0970</t>
  </si>
  <si>
    <t>RÓŻNE ROZLICZENIA</t>
  </si>
  <si>
    <t>Różne rozliczenia finansowe</t>
  </si>
  <si>
    <t>Wpływy z różnych dochodów</t>
  </si>
  <si>
    <t>Dotacje celowe otrzymane z budżetu państwa na realizację własnych zadań bieżących gmin</t>
  </si>
  <si>
    <t>Pozostała działalność - projekt unijny "Poznajmy się - Lesznowola Gminą wielu kultur"</t>
  </si>
  <si>
    <t>Zakup materiałów i wyposażenia</t>
  </si>
  <si>
    <t>Podróże służbowe krajowe</t>
  </si>
  <si>
    <t>EDUKACYJNA OPIEKA WYCHOWAWCZA</t>
  </si>
  <si>
    <t>Pomoc materialna dla uczniów</t>
  </si>
  <si>
    <t>Stypendia dla uczniów- ZOPO</t>
  </si>
  <si>
    <t>z dnia 17 czerwca 2014r.</t>
  </si>
  <si>
    <t>z  dnia 17 czerwca 2014r.</t>
  </si>
  <si>
    <t>Wynagrodzenia bezosobowe - zad. zlecone</t>
  </si>
  <si>
    <t xml:space="preserve">Zakup usług pozostałych - zad. zlecone </t>
  </si>
  <si>
    <t>Bieżące</t>
  </si>
  <si>
    <t>Majątkowe</t>
  </si>
  <si>
    <t>do Uchwały Nr 526/XLII/2014</t>
  </si>
  <si>
    <t xml:space="preserve">Wynagrodzenia bezosobowe </t>
  </si>
  <si>
    <t>Wynagrodzenia bezosobowe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</si>
</sst>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\ _z_ł"/>
  </numFmts>
  <fonts count="61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0"/>
    </font>
    <font>
      <sz val="10"/>
      <name val="Cambria"/>
      <family val="1"/>
    </font>
    <font>
      <sz val="11"/>
      <name val="Czcionka tekstu podstawowego"/>
      <family val="0"/>
    </font>
    <font>
      <sz val="11"/>
      <name val="Cambria"/>
      <family val="1"/>
    </font>
    <font>
      <b/>
      <sz val="10"/>
      <name val="Cambria"/>
      <family val="1"/>
    </font>
    <font>
      <i/>
      <sz val="10"/>
      <name val="Arial CE"/>
      <family val="0"/>
    </font>
    <font>
      <sz val="9"/>
      <name val="Cambria"/>
      <family val="1"/>
    </font>
    <font>
      <sz val="8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Cambria"/>
      <family val="1"/>
    </font>
    <font>
      <b/>
      <u val="single"/>
      <sz val="10"/>
      <name val="Cambria"/>
      <family val="1"/>
    </font>
    <font>
      <b/>
      <sz val="10"/>
      <color indexed="9"/>
      <name val="Cambria"/>
      <family val="1"/>
    </font>
    <font>
      <b/>
      <sz val="9"/>
      <name val="Cambria"/>
      <family val="1"/>
    </font>
    <font>
      <sz val="8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b/>
      <sz val="7"/>
      <name val="Cambria"/>
      <family val="1"/>
    </font>
    <font>
      <sz val="6"/>
      <name val="Cambria"/>
      <family val="1"/>
    </font>
    <font>
      <b/>
      <sz val="8"/>
      <name val="Cambria"/>
      <family val="1"/>
    </font>
    <font>
      <i/>
      <sz val="10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0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/>
    </border>
    <border>
      <left/>
      <right/>
      <top style="hair"/>
      <bottom style="hair"/>
    </border>
    <border>
      <left style="thin"/>
      <right style="thin"/>
      <top>
        <color indexed="63"/>
      </top>
      <bottom style="hair"/>
    </border>
    <border>
      <left/>
      <right/>
      <top>
        <color indexed="63"/>
      </top>
      <bottom style="hair"/>
    </border>
    <border>
      <left/>
      <right/>
      <top style="thin"/>
      <bottom/>
    </border>
    <border>
      <left/>
      <right/>
      <top style="hair"/>
      <bottom>
        <color indexed="63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 style="hair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thin"/>
      <top/>
      <bottom/>
    </border>
    <border>
      <left>
        <color indexed="63"/>
      </left>
      <right style="hair"/>
      <top/>
      <bottom/>
    </border>
    <border>
      <left>
        <color indexed="63"/>
      </left>
      <right style="hair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thin"/>
      <top style="thin">
        <color indexed="8"/>
      </top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5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0" fillId="33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3" fontId="6" fillId="34" borderId="10" xfId="0" applyNumberFormat="1" applyFont="1" applyFill="1" applyBorder="1" applyAlignment="1">
      <alignment horizontal="right" vertical="center"/>
    </xf>
    <xf numFmtId="3" fontId="6" fillId="33" borderId="11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center" vertical="center"/>
    </xf>
    <xf numFmtId="3" fontId="32" fillId="33" borderId="11" xfId="0" applyNumberFormat="1" applyFont="1" applyFill="1" applyBorder="1" applyAlignment="1">
      <alignment horizontal="right" vertical="center" wrapText="1"/>
    </xf>
    <xf numFmtId="0" fontId="6" fillId="33" borderId="12" xfId="0" applyFont="1" applyFill="1" applyBorder="1" applyAlignment="1">
      <alignment horizontal="right" vertical="top"/>
    </xf>
    <xf numFmtId="3" fontId="6" fillId="33" borderId="12" xfId="0" applyNumberFormat="1" applyFont="1" applyFill="1" applyBorder="1" applyAlignment="1">
      <alignment horizontal="right" vertical="center" wrapText="1"/>
    </xf>
    <xf numFmtId="3" fontId="6" fillId="33" borderId="0" xfId="0" applyNumberFormat="1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0" fillId="33" borderId="11" xfId="0" applyFont="1" applyFill="1" applyBorder="1" applyAlignment="1">
      <alignment horizontal="right" vertical="center" wrapText="1"/>
    </xf>
    <xf numFmtId="0" fontId="32" fillId="33" borderId="11" xfId="0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3" fontId="6" fillId="33" borderId="0" xfId="0" applyNumberFormat="1" applyFont="1" applyFill="1" applyBorder="1" applyAlignment="1">
      <alignment horizontal="right" vertical="center"/>
    </xf>
    <xf numFmtId="3" fontId="33" fillId="35" borderId="13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34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 quotePrefix="1">
      <alignment horizontal="center" vertical="center"/>
    </xf>
    <xf numFmtId="0" fontId="6" fillId="0" borderId="15" xfId="0" applyFont="1" applyBorder="1" applyAlignment="1" quotePrefix="1">
      <alignment horizontal="center" vertical="center"/>
    </xf>
    <xf numFmtId="0" fontId="35" fillId="33" borderId="0" xfId="0" applyFont="1" applyFill="1" applyBorder="1" applyAlignment="1">
      <alignment horizontal="center"/>
    </xf>
    <xf numFmtId="3" fontId="36" fillId="33" borderId="0" xfId="0" applyNumberFormat="1" applyFont="1" applyFill="1" applyBorder="1" applyAlignment="1">
      <alignment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4" fillId="0" borderId="13" xfId="0" applyFont="1" applyBorder="1" applyAlignment="1">
      <alignment horizontal="center" vertical="center"/>
    </xf>
    <xf numFmtId="0" fontId="35" fillId="36" borderId="16" xfId="0" applyFont="1" applyFill="1" applyBorder="1" applyAlignment="1">
      <alignment horizontal="center" vertical="center" wrapText="1"/>
    </xf>
    <xf numFmtId="0" fontId="35" fillId="37" borderId="16" xfId="0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37" fillId="38" borderId="13" xfId="0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" fontId="6" fillId="39" borderId="13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6" fillId="33" borderId="0" xfId="0" applyFont="1" applyFill="1" applyBorder="1" applyAlignment="1">
      <alignment horizontal="right" vertical="top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3" fontId="3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6" fillId="0" borderId="13" xfId="0" applyFont="1" applyBorder="1" applyAlignment="1">
      <alignment horizontal="center" vertical="center"/>
    </xf>
    <xf numFmtId="3" fontId="6" fillId="40" borderId="13" xfId="0" applyNumberFormat="1" applyFont="1" applyFill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4" fillId="16" borderId="13" xfId="0" applyFont="1" applyFill="1" applyBorder="1" applyAlignment="1">
      <alignment horizontal="center" vertical="center"/>
    </xf>
    <xf numFmtId="0" fontId="33" fillId="16" borderId="13" xfId="0" applyFont="1" applyFill="1" applyBorder="1" applyAlignment="1">
      <alignment horizontal="center" vertical="center"/>
    </xf>
    <xf numFmtId="0" fontId="34" fillId="10" borderId="10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 quotePrefix="1">
      <alignment horizontal="center" vertical="center"/>
    </xf>
    <xf numFmtId="0" fontId="3" fillId="0" borderId="0" xfId="0" applyFont="1" applyAlignment="1">
      <alignment/>
    </xf>
    <xf numFmtId="0" fontId="34" fillId="41" borderId="18" xfId="0" applyFont="1" applyFill="1" applyBorder="1" applyAlignment="1">
      <alignment horizontal="center" vertical="center"/>
    </xf>
    <xf numFmtId="0" fontId="33" fillId="41" borderId="18" xfId="0" applyFont="1" applyFill="1" applyBorder="1" applyAlignment="1">
      <alignment horizontal="center" vertical="center"/>
    </xf>
    <xf numFmtId="3" fontId="33" fillId="38" borderId="13" xfId="0" applyNumberFormat="1" applyFont="1" applyFill="1" applyBorder="1" applyAlignment="1">
      <alignment horizontal="right" vertical="center"/>
    </xf>
    <xf numFmtId="0" fontId="33" fillId="38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3" fillId="35" borderId="13" xfId="0" applyFont="1" applyFill="1" applyBorder="1" applyAlignment="1">
      <alignment horizontal="center" vertical="center"/>
    </xf>
    <xf numFmtId="3" fontId="8" fillId="0" borderId="17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0" fontId="5" fillId="33" borderId="16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left" vertical="center"/>
    </xf>
    <xf numFmtId="0" fontId="5" fillId="33" borderId="20" xfId="0" applyFont="1" applyFill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3" fontId="34" fillId="0" borderId="13" xfId="0" applyNumberFormat="1" applyFont="1" applyBorder="1" applyAlignment="1">
      <alignment horizontal="right" vertical="center"/>
    </xf>
    <xf numFmtId="3" fontId="34" fillId="42" borderId="13" xfId="0" applyNumberFormat="1" applyFont="1" applyFill="1" applyBorder="1" applyAlignment="1">
      <alignment horizontal="right" vertical="center"/>
    </xf>
    <xf numFmtId="3" fontId="34" fillId="0" borderId="15" xfId="0" applyNumberFormat="1" applyFont="1" applyBorder="1" applyAlignment="1">
      <alignment horizontal="right" vertical="center"/>
    </xf>
    <xf numFmtId="3" fontId="34" fillId="42" borderId="15" xfId="0" applyNumberFormat="1" applyFont="1" applyFill="1" applyBorder="1" applyAlignment="1">
      <alignment horizontal="right" vertical="center"/>
    </xf>
    <xf numFmtId="3" fontId="34" fillId="42" borderId="10" xfId="0" applyNumberFormat="1" applyFont="1" applyFill="1" applyBorder="1" applyAlignment="1">
      <alignment horizontal="right" vertical="center"/>
    </xf>
    <xf numFmtId="3" fontId="34" fillId="0" borderId="10" xfId="0" applyNumberFormat="1" applyFont="1" applyBorder="1" applyAlignment="1">
      <alignment horizontal="right" vertical="center"/>
    </xf>
    <xf numFmtId="3" fontId="34" fillId="33" borderId="10" xfId="0" applyNumberFormat="1" applyFont="1" applyFill="1" applyBorder="1" applyAlignment="1">
      <alignment horizontal="right" vertical="center" wrapText="1"/>
    </xf>
    <xf numFmtId="3" fontId="34" fillId="42" borderId="10" xfId="0" applyNumberFormat="1" applyFont="1" applyFill="1" applyBorder="1" applyAlignment="1">
      <alignment horizontal="right" vertical="center" wrapText="1"/>
    </xf>
    <xf numFmtId="0" fontId="34" fillId="42" borderId="10" xfId="0" applyFont="1" applyFill="1" applyBorder="1" applyAlignment="1">
      <alignment horizontal="right" vertical="center" wrapText="1"/>
    </xf>
    <xf numFmtId="3" fontId="34" fillId="33" borderId="15" xfId="0" applyNumberFormat="1" applyFont="1" applyFill="1" applyBorder="1" applyAlignment="1">
      <alignment horizontal="right" vertical="center" wrapText="1"/>
    </xf>
    <xf numFmtId="0" fontId="34" fillId="42" borderId="17" xfId="0" applyFont="1" applyFill="1" applyBorder="1" applyAlignment="1">
      <alignment horizontal="center" vertical="center" wrapText="1"/>
    </xf>
    <xf numFmtId="0" fontId="34" fillId="42" borderId="13" xfId="0" applyFont="1" applyFill="1" applyBorder="1" applyAlignment="1">
      <alignment horizontal="center" vertical="center" wrapText="1"/>
    </xf>
    <xf numFmtId="3" fontId="8" fillId="43" borderId="22" xfId="0" applyNumberFormat="1" applyFont="1" applyFill="1" applyBorder="1" applyAlignment="1">
      <alignment horizontal="right" vertical="top" wrapText="1"/>
    </xf>
    <xf numFmtId="3" fontId="8" fillId="43" borderId="14" xfId="0" applyNumberFormat="1" applyFont="1" applyFill="1" applyBorder="1" applyAlignment="1">
      <alignment horizontal="right" vertical="top" wrapText="1"/>
    </xf>
    <xf numFmtId="3" fontId="8" fillId="43" borderId="23" xfId="0" applyNumberFormat="1" applyFont="1" applyFill="1" applyBorder="1" applyAlignment="1">
      <alignment horizontal="right" vertical="top" wrapText="1"/>
    </xf>
    <xf numFmtId="3" fontId="8" fillId="43" borderId="10" xfId="0" applyNumberFormat="1" applyFont="1" applyFill="1" applyBorder="1" applyAlignment="1">
      <alignment horizontal="right" vertical="top" wrapText="1"/>
    </xf>
    <xf numFmtId="3" fontId="8" fillId="33" borderId="14" xfId="0" applyNumberFormat="1" applyFont="1" applyFill="1" applyBorder="1" applyAlignment="1">
      <alignment horizontal="right" vertical="top" wrapText="1"/>
    </xf>
    <xf numFmtId="0" fontId="8" fillId="33" borderId="24" xfId="0" applyFont="1" applyFill="1" applyBorder="1" applyAlignment="1">
      <alignment horizontal="left" vertical="top"/>
    </xf>
    <xf numFmtId="3" fontId="8" fillId="33" borderId="22" xfId="0" applyNumberFormat="1" applyFont="1" applyFill="1" applyBorder="1" applyAlignment="1">
      <alignment horizontal="right" vertical="top" wrapText="1"/>
    </xf>
    <xf numFmtId="3" fontId="37" fillId="38" borderId="25" xfId="0" applyNumberFormat="1" applyFont="1" applyFill="1" applyBorder="1" applyAlignment="1">
      <alignment horizontal="right" vertical="center"/>
    </xf>
    <xf numFmtId="0" fontId="38" fillId="42" borderId="26" xfId="0" applyFont="1" applyFill="1" applyBorder="1" applyAlignment="1">
      <alignment horizontal="center" vertical="center" wrapText="1"/>
    </xf>
    <xf numFmtId="0" fontId="8" fillId="42" borderId="27" xfId="0" applyFont="1" applyFill="1" applyBorder="1" applyAlignment="1">
      <alignment horizontal="left" vertical="center"/>
    </xf>
    <xf numFmtId="0" fontId="8" fillId="42" borderId="28" xfId="0" applyFont="1" applyFill="1" applyBorder="1" applyAlignment="1">
      <alignment horizontal="left" vertical="center"/>
    </xf>
    <xf numFmtId="0" fontId="8" fillId="42" borderId="29" xfId="0" applyFont="1" applyFill="1" applyBorder="1" applyAlignment="1">
      <alignment horizontal="left" vertical="center"/>
    </xf>
    <xf numFmtId="0" fontId="8" fillId="0" borderId="10" xfId="0" applyFont="1" applyBorder="1" applyAlignment="1" quotePrefix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3" fontId="37" fillId="38" borderId="30" xfId="0" applyNumberFormat="1" applyFont="1" applyFill="1" applyBorder="1" applyAlignment="1">
      <alignment horizontal="right" vertical="center"/>
    </xf>
    <xf numFmtId="3" fontId="37" fillId="38" borderId="31" xfId="0" applyNumberFormat="1" applyFont="1" applyFill="1" applyBorder="1" applyAlignment="1">
      <alignment horizontal="right" vertical="center"/>
    </xf>
    <xf numFmtId="0" fontId="8" fillId="43" borderId="32" xfId="0" applyFont="1" applyFill="1" applyBorder="1" applyAlignment="1">
      <alignment horizontal="center" vertical="top"/>
    </xf>
    <xf numFmtId="0" fontId="8" fillId="33" borderId="33" xfId="0" applyFont="1" applyFill="1" applyBorder="1" applyAlignment="1">
      <alignment horizontal="center" vertical="top"/>
    </xf>
    <xf numFmtId="0" fontId="8" fillId="43" borderId="33" xfId="0" applyFont="1" applyFill="1" applyBorder="1" applyAlignment="1">
      <alignment horizontal="center" vertical="top"/>
    </xf>
    <xf numFmtId="0" fontId="8" fillId="43" borderId="33" xfId="0" applyFont="1" applyFill="1" applyBorder="1" applyAlignment="1">
      <alignment horizontal="center" vertical="top" wrapText="1"/>
    </xf>
    <xf numFmtId="0" fontId="8" fillId="43" borderId="33" xfId="0" applyFont="1" applyFill="1" applyBorder="1" applyAlignment="1">
      <alignment horizontal="center" vertical="center" wrapText="1"/>
    </xf>
    <xf numFmtId="0" fontId="8" fillId="43" borderId="34" xfId="0" applyFont="1" applyFill="1" applyBorder="1" applyAlignment="1">
      <alignment horizontal="center" vertical="center" wrapText="1"/>
    </xf>
    <xf numFmtId="0" fontId="8" fillId="43" borderId="35" xfId="0" applyFont="1" applyFill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34" fillId="0" borderId="29" xfId="0" applyFont="1" applyBorder="1" applyAlignment="1">
      <alignment horizontal="right" vertical="center"/>
    </xf>
    <xf numFmtId="3" fontId="34" fillId="0" borderId="27" xfId="0" applyNumberFormat="1" applyFont="1" applyBorder="1" applyAlignment="1">
      <alignment horizontal="right" vertical="center"/>
    </xf>
    <xf numFmtId="0" fontId="34" fillId="0" borderId="27" xfId="0" applyFont="1" applyBorder="1" applyAlignment="1">
      <alignment horizontal="right" vertical="center"/>
    </xf>
    <xf numFmtId="3" fontId="34" fillId="0" borderId="28" xfId="0" applyNumberFormat="1" applyFont="1" applyBorder="1" applyAlignment="1">
      <alignment horizontal="left"/>
    </xf>
    <xf numFmtId="3" fontId="34" fillId="0" borderId="14" xfId="0" applyNumberFormat="1" applyFont="1" applyBorder="1" applyAlignment="1">
      <alignment horizontal="right" vertical="center"/>
    </xf>
    <xf numFmtId="3" fontId="34" fillId="42" borderId="14" xfId="0" applyNumberFormat="1" applyFont="1" applyFill="1" applyBorder="1" applyAlignment="1">
      <alignment horizontal="right" vertical="center"/>
    </xf>
    <xf numFmtId="0" fontId="34" fillId="0" borderId="36" xfId="0" applyFont="1" applyBorder="1" applyAlignment="1">
      <alignment horizontal="right" vertical="center"/>
    </xf>
    <xf numFmtId="0" fontId="34" fillId="0" borderId="37" xfId="0" applyFont="1" applyBorder="1" applyAlignment="1">
      <alignment horizontal="right" vertical="center"/>
    </xf>
    <xf numFmtId="3" fontId="34" fillId="0" borderId="38" xfId="0" applyNumberFormat="1" applyFont="1" applyBorder="1" applyAlignment="1">
      <alignment horizontal="left"/>
    </xf>
    <xf numFmtId="3" fontId="34" fillId="0" borderId="37" xfId="0" applyNumberFormat="1" applyFont="1" applyBorder="1" applyAlignment="1">
      <alignment horizontal="right" vertical="center"/>
    </xf>
    <xf numFmtId="3" fontId="34" fillId="0" borderId="36" xfId="0" applyNumberFormat="1" applyFont="1" applyBorder="1" applyAlignment="1">
      <alignment horizontal="right" vertical="center"/>
    </xf>
    <xf numFmtId="3" fontId="34" fillId="0" borderId="38" xfId="0" applyNumberFormat="1" applyFont="1" applyBorder="1" applyAlignment="1">
      <alignment horizontal="left" vertical="center"/>
    </xf>
    <xf numFmtId="3" fontId="34" fillId="0" borderId="38" xfId="0" applyNumberFormat="1" applyFont="1" applyBorder="1" applyAlignment="1">
      <alignment horizontal="right" vertical="center"/>
    </xf>
    <xf numFmtId="3" fontId="34" fillId="0" borderId="14" xfId="0" applyNumberFormat="1" applyFont="1" applyBorder="1" applyAlignment="1">
      <alignment vertical="center"/>
    </xf>
    <xf numFmtId="3" fontId="34" fillId="0" borderId="14" xfId="0" applyNumberFormat="1" applyFont="1" applyBorder="1" applyAlignment="1">
      <alignment vertical="center" wrapText="1"/>
    </xf>
    <xf numFmtId="3" fontId="34" fillId="42" borderId="14" xfId="0" applyNumberFormat="1" applyFont="1" applyFill="1" applyBorder="1" applyAlignment="1">
      <alignment horizontal="right" vertical="center" wrapText="1"/>
    </xf>
    <xf numFmtId="0" fontId="34" fillId="0" borderId="36" xfId="0" applyFont="1" applyBorder="1" applyAlignment="1">
      <alignment horizontal="left" vertical="center" wrapText="1"/>
    </xf>
    <xf numFmtId="0" fontId="34" fillId="0" borderId="37" xfId="0" applyFont="1" applyBorder="1" applyAlignment="1">
      <alignment horizontal="left" vertical="center" wrapText="1"/>
    </xf>
    <xf numFmtId="3" fontId="34" fillId="0" borderId="37" xfId="0" applyNumberFormat="1" applyFont="1" applyBorder="1" applyAlignment="1">
      <alignment horizontal="left" vertical="center" wrapText="1"/>
    </xf>
    <xf numFmtId="3" fontId="34" fillId="0" borderId="38" xfId="0" applyNumberFormat="1" applyFont="1" applyBorder="1" applyAlignment="1">
      <alignment vertical="center"/>
    </xf>
    <xf numFmtId="3" fontId="34" fillId="0" borderId="36" xfId="0" applyNumberFormat="1" applyFont="1" applyBorder="1" applyAlignment="1">
      <alignment horizontal="right" vertical="center" wrapText="1"/>
    </xf>
    <xf numFmtId="3" fontId="34" fillId="0" borderId="37" xfId="0" applyNumberFormat="1" applyFont="1" applyBorder="1" applyAlignment="1">
      <alignment horizontal="right" vertical="center" wrapText="1"/>
    </xf>
    <xf numFmtId="3" fontId="34" fillId="0" borderId="23" xfId="0" applyNumberFormat="1" applyFont="1" applyBorder="1" applyAlignment="1">
      <alignment horizontal="right" vertical="center"/>
    </xf>
    <xf numFmtId="3" fontId="34" fillId="42" borderId="23" xfId="0" applyNumberFormat="1" applyFont="1" applyFill="1" applyBorder="1" applyAlignment="1">
      <alignment horizontal="right" vertical="center" wrapText="1"/>
    </xf>
    <xf numFmtId="3" fontId="34" fillId="0" borderId="39" xfId="0" applyNumberFormat="1" applyFont="1" applyBorder="1" applyAlignment="1">
      <alignment horizontal="right" vertical="center"/>
    </xf>
    <xf numFmtId="3" fontId="34" fillId="0" borderId="40" xfId="0" applyNumberFormat="1" applyFont="1" applyBorder="1" applyAlignment="1">
      <alignment horizontal="right" vertical="center"/>
    </xf>
    <xf numFmtId="0" fontId="34" fillId="0" borderId="40" xfId="0" applyFont="1" applyBorder="1" applyAlignment="1">
      <alignment horizontal="right" vertical="center"/>
    </xf>
    <xf numFmtId="3" fontId="34" fillId="0" borderId="41" xfId="0" applyNumberFormat="1" applyFont="1" applyBorder="1" applyAlignment="1">
      <alignment vertical="center"/>
    </xf>
    <xf numFmtId="3" fontId="34" fillId="42" borderId="23" xfId="0" applyNumberFormat="1" applyFont="1" applyFill="1" applyBorder="1" applyAlignment="1">
      <alignment horizontal="right" vertical="center"/>
    </xf>
    <xf numFmtId="0" fontId="33" fillId="40" borderId="15" xfId="0" applyFont="1" applyFill="1" applyBorder="1" applyAlignment="1" quotePrefix="1">
      <alignment horizontal="center" vertical="center"/>
    </xf>
    <xf numFmtId="0" fontId="33" fillId="40" borderId="15" xfId="0" applyFont="1" applyFill="1" applyBorder="1" applyAlignment="1">
      <alignment horizontal="center" vertical="center"/>
    </xf>
    <xf numFmtId="0" fontId="33" fillId="34" borderId="10" xfId="0" applyFont="1" applyFill="1" applyBorder="1" applyAlignment="1">
      <alignment horizontal="center" vertical="center"/>
    </xf>
    <xf numFmtId="0" fontId="33" fillId="34" borderId="10" xfId="0" applyFont="1" applyFill="1" applyBorder="1" applyAlignment="1" quotePrefix="1">
      <alignment horizontal="center" vertical="center"/>
    </xf>
    <xf numFmtId="0" fontId="8" fillId="0" borderId="11" xfId="0" applyFont="1" applyBorder="1" applyAlignment="1" quotePrefix="1">
      <alignment horizontal="center" vertical="center"/>
    </xf>
    <xf numFmtId="3" fontId="6" fillId="40" borderId="15" xfId="0" applyNumberFormat="1" applyFont="1" applyFill="1" applyBorder="1" applyAlignment="1">
      <alignment horizontal="right" vertical="center"/>
    </xf>
    <xf numFmtId="0" fontId="33" fillId="40" borderId="13" xfId="0" applyFont="1" applyFill="1" applyBorder="1" applyAlignment="1" quotePrefix="1">
      <alignment horizontal="center" vertical="center"/>
    </xf>
    <xf numFmtId="0" fontId="33" fillId="40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3" fontId="39" fillId="16" borderId="13" xfId="0" applyNumberFormat="1" applyFont="1" applyFill="1" applyBorder="1" applyAlignment="1">
      <alignment horizontal="right" vertical="center" wrapText="1"/>
    </xf>
    <xf numFmtId="3" fontId="34" fillId="0" borderId="14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/>
    </xf>
    <xf numFmtId="0" fontId="6" fillId="0" borderId="13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33" fillId="10" borderId="10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/>
    </xf>
    <xf numFmtId="0" fontId="6" fillId="0" borderId="42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8" fillId="41" borderId="43" xfId="0" applyFont="1" applyFill="1" applyBorder="1" applyAlignment="1">
      <alignment horizontal="center" vertical="top" wrapText="1"/>
    </xf>
    <xf numFmtId="0" fontId="8" fillId="41" borderId="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39" fillId="1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3" fontId="3" fillId="0" borderId="13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" fontId="34" fillId="42" borderId="1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39" fillId="16" borderId="13" xfId="0" applyNumberFormat="1" applyFont="1" applyFill="1" applyBorder="1" applyAlignment="1">
      <alignment horizontal="center" vertical="center" wrapText="1"/>
    </xf>
    <xf numFmtId="3" fontId="39" fillId="1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38" borderId="13" xfId="0" applyFont="1" applyFill="1" applyBorder="1" applyAlignment="1">
      <alignment horizontal="center" vertical="center"/>
    </xf>
    <xf numFmtId="3" fontId="39" fillId="38" borderId="13" xfId="0" applyNumberFormat="1" applyFont="1" applyFill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3" fontId="3" fillId="44" borderId="43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34" fillId="41" borderId="23" xfId="0" applyFont="1" applyFill="1" applyBorder="1" applyAlignment="1">
      <alignment horizontal="center" vertical="center"/>
    </xf>
    <xf numFmtId="0" fontId="33" fillId="41" borderId="23" xfId="0" applyFont="1" applyFill="1" applyBorder="1" applyAlignment="1">
      <alignment horizontal="center" vertical="center"/>
    </xf>
    <xf numFmtId="0" fontId="8" fillId="41" borderId="23" xfId="0" applyFont="1" applyFill="1" applyBorder="1" applyAlignment="1" quotePrefix="1">
      <alignment horizontal="center" vertical="center"/>
    </xf>
    <xf numFmtId="3" fontId="34" fillId="41" borderId="23" xfId="0" applyNumberFormat="1" applyFont="1" applyFill="1" applyBorder="1" applyAlignment="1">
      <alignment horizontal="right" vertical="center" wrapText="1"/>
    </xf>
    <xf numFmtId="3" fontId="34" fillId="41" borderId="23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8" fillId="0" borderId="22" xfId="0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33" fillId="16" borderId="13" xfId="0" applyFont="1" applyFill="1" applyBorder="1" applyAlignment="1" quotePrefix="1">
      <alignment horizontal="center" vertical="center"/>
    </xf>
    <xf numFmtId="0" fontId="33" fillId="10" borderId="10" xfId="0" applyFont="1" applyFill="1" applyBorder="1" applyAlignment="1" quotePrefix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3" fillId="45" borderId="13" xfId="0" applyFont="1" applyFill="1" applyBorder="1" applyAlignment="1">
      <alignment horizontal="center" vertical="center"/>
    </xf>
    <xf numFmtId="0" fontId="34" fillId="45" borderId="13" xfId="0" applyFont="1" applyFill="1" applyBorder="1" applyAlignment="1">
      <alignment horizontal="center" vertical="center"/>
    </xf>
    <xf numFmtId="0" fontId="34" fillId="45" borderId="13" xfId="0" applyFont="1" applyFill="1" applyBorder="1" applyAlignment="1">
      <alignment horizontal="center" vertical="center" wrapText="1"/>
    </xf>
    <xf numFmtId="0" fontId="34" fillId="46" borderId="13" xfId="0" applyFont="1" applyFill="1" applyBorder="1" applyAlignment="1">
      <alignment horizontal="center" vertical="center"/>
    </xf>
    <xf numFmtId="0" fontId="33" fillId="46" borderId="13" xfId="0" applyFont="1" applyFill="1" applyBorder="1" applyAlignment="1">
      <alignment horizontal="center" vertical="center"/>
    </xf>
    <xf numFmtId="0" fontId="34" fillId="46" borderId="13" xfId="0" applyFont="1" applyFill="1" applyBorder="1" applyAlignment="1">
      <alignment horizontal="center" vertical="center" wrapText="1"/>
    </xf>
    <xf numFmtId="171" fontId="39" fillId="46" borderId="13" xfId="0" applyNumberFormat="1" applyFont="1" applyFill="1" applyBorder="1" applyAlignment="1">
      <alignment horizontal="right" vertical="center" wrapText="1"/>
    </xf>
    <xf numFmtId="3" fontId="34" fillId="41" borderId="18" xfId="0" applyNumberFormat="1" applyFont="1" applyFill="1" applyBorder="1" applyAlignment="1">
      <alignment horizontal="right" vertical="center" wrapText="1"/>
    </xf>
    <xf numFmtId="3" fontId="34" fillId="41" borderId="18" xfId="0" applyNumberFormat="1" applyFont="1" applyFill="1" applyBorder="1" applyAlignment="1">
      <alignment horizontal="center" vertical="center" wrapText="1"/>
    </xf>
    <xf numFmtId="0" fontId="8" fillId="41" borderId="22" xfId="0" applyFont="1" applyFill="1" applyBorder="1" applyAlignment="1" quotePrefix="1">
      <alignment horizontal="center" vertical="center"/>
    </xf>
    <xf numFmtId="3" fontId="34" fillId="41" borderId="22" xfId="0" applyNumberFormat="1" applyFont="1" applyFill="1" applyBorder="1" applyAlignment="1">
      <alignment horizontal="right" vertical="center" wrapText="1"/>
    </xf>
    <xf numFmtId="3" fontId="34" fillId="41" borderId="22" xfId="0" applyNumberFormat="1" applyFont="1" applyFill="1" applyBorder="1" applyAlignment="1">
      <alignment horizontal="center" vertical="center" wrapText="1"/>
    </xf>
    <xf numFmtId="49" fontId="8" fillId="41" borderId="18" xfId="0" applyNumberFormat="1" applyFont="1" applyFill="1" applyBorder="1" applyAlignment="1" quotePrefix="1">
      <alignment horizontal="center" vertical="center"/>
    </xf>
    <xf numFmtId="0" fontId="8" fillId="45" borderId="13" xfId="0" applyFont="1" applyFill="1" applyBorder="1" applyAlignment="1" quotePrefix="1">
      <alignment horizontal="center" vertical="center"/>
    </xf>
    <xf numFmtId="3" fontId="34" fillId="45" borderId="15" xfId="0" applyNumberFormat="1" applyFont="1" applyFill="1" applyBorder="1" applyAlignment="1">
      <alignment horizontal="right" vertical="center" wrapText="1"/>
    </xf>
    <xf numFmtId="3" fontId="34" fillId="45" borderId="15" xfId="0" applyNumberFormat="1" applyFont="1" applyFill="1" applyBorder="1" applyAlignment="1">
      <alignment horizontal="center" vertical="center" wrapText="1"/>
    </xf>
    <xf numFmtId="0" fontId="34" fillId="46" borderId="10" xfId="0" applyFont="1" applyFill="1" applyBorder="1" applyAlignment="1">
      <alignment horizontal="center" vertical="center"/>
    </xf>
    <xf numFmtId="0" fontId="33" fillId="46" borderId="10" xfId="0" applyFont="1" applyFill="1" applyBorder="1" applyAlignment="1">
      <alignment horizontal="center" vertical="center"/>
    </xf>
    <xf numFmtId="0" fontId="8" fillId="46" borderId="10" xfId="0" applyFont="1" applyFill="1" applyBorder="1" applyAlignment="1" quotePrefix="1">
      <alignment horizontal="center" vertical="center"/>
    </xf>
    <xf numFmtId="3" fontId="34" fillId="46" borderId="10" xfId="0" applyNumberFormat="1" applyFont="1" applyFill="1" applyBorder="1" applyAlignment="1">
      <alignment horizontal="right" vertical="center" wrapText="1"/>
    </xf>
    <xf numFmtId="3" fontId="34" fillId="46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3" fillId="0" borderId="18" xfId="0" applyFont="1" applyFill="1" applyBorder="1" applyAlignment="1" quotePrefix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3" fontId="39" fillId="0" borderId="18" xfId="0" applyNumberFormat="1" applyFont="1" applyFill="1" applyBorder="1" applyAlignment="1">
      <alignment horizontal="right" vertical="center" wrapText="1"/>
    </xf>
    <xf numFmtId="3" fontId="34" fillId="0" borderId="18" xfId="0" applyNumberFormat="1" applyFont="1" applyFill="1" applyBorder="1" applyAlignment="1">
      <alignment horizontal="right" vertical="center" wrapText="1"/>
    </xf>
    <xf numFmtId="3" fontId="39" fillId="0" borderId="18" xfId="0" applyNumberFormat="1" applyFont="1" applyFill="1" applyBorder="1" applyAlignment="1">
      <alignment horizontal="center" vertical="center" wrapText="1"/>
    </xf>
    <xf numFmtId="0" fontId="33" fillId="46" borderId="10" xfId="0" applyFont="1" applyFill="1" applyBorder="1" applyAlignment="1" quotePrefix="1">
      <alignment horizontal="center" vertical="center"/>
    </xf>
    <xf numFmtId="3" fontId="39" fillId="46" borderId="10" xfId="0" applyNumberFormat="1" applyFont="1" applyFill="1" applyBorder="1" applyAlignment="1">
      <alignment horizontal="right" vertical="center" wrapText="1"/>
    </xf>
    <xf numFmtId="3" fontId="39" fillId="46" borderId="10" xfId="0" applyNumberFormat="1" applyFont="1" applyFill="1" applyBorder="1" applyAlignment="1">
      <alignment horizontal="center" vertical="center" wrapText="1"/>
    </xf>
    <xf numFmtId="3" fontId="33" fillId="45" borderId="15" xfId="0" applyNumberFormat="1" applyFont="1" applyFill="1" applyBorder="1" applyAlignment="1">
      <alignment horizontal="right" vertical="center" wrapText="1"/>
    </xf>
    <xf numFmtId="3" fontId="33" fillId="16" borderId="13" xfId="0" applyNumberFormat="1" applyFont="1" applyFill="1" applyBorder="1" applyAlignment="1">
      <alignment horizontal="right" vertical="center" wrapText="1"/>
    </xf>
    <xf numFmtId="171" fontId="33" fillId="45" borderId="13" xfId="0" applyNumberFormat="1" applyFont="1" applyFill="1" applyBorder="1" applyAlignment="1">
      <alignment horizontal="right" vertical="center" wrapText="1"/>
    </xf>
    <xf numFmtId="0" fontId="33" fillId="0" borderId="11" xfId="0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0" fontId="33" fillId="47" borderId="16" xfId="0" applyFont="1" applyFill="1" applyBorder="1" applyAlignment="1">
      <alignment horizontal="center" vertical="center"/>
    </xf>
    <xf numFmtId="0" fontId="33" fillId="47" borderId="13" xfId="0" applyFont="1" applyFill="1" applyBorder="1" applyAlignment="1" quotePrefix="1">
      <alignment horizontal="center" vertical="center"/>
    </xf>
    <xf numFmtId="0" fontId="33" fillId="47" borderId="13" xfId="0" applyFont="1" applyFill="1" applyBorder="1" applyAlignment="1">
      <alignment horizontal="center" vertical="center"/>
    </xf>
    <xf numFmtId="3" fontId="6" fillId="47" borderId="13" xfId="0" applyNumberFormat="1" applyFont="1" applyFill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8" fillId="0" borderId="44" xfId="0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right" vertical="center"/>
    </xf>
    <xf numFmtId="0" fontId="33" fillId="48" borderId="32" xfId="0" applyFont="1" applyFill="1" applyBorder="1" applyAlignment="1">
      <alignment horizontal="center" vertical="center"/>
    </xf>
    <xf numFmtId="0" fontId="33" fillId="48" borderId="10" xfId="0" applyFont="1" applyFill="1" applyBorder="1" applyAlignment="1" quotePrefix="1">
      <alignment horizontal="center" vertical="center"/>
    </xf>
    <xf numFmtId="0" fontId="33" fillId="48" borderId="10" xfId="0" applyFont="1" applyFill="1" applyBorder="1" applyAlignment="1">
      <alignment horizontal="center" vertical="center"/>
    </xf>
    <xf numFmtId="3" fontId="6" fillId="0" borderId="45" xfId="0" applyNumberFormat="1" applyFont="1" applyFill="1" applyBorder="1" applyAlignment="1">
      <alignment horizontal="right" vertical="center"/>
    </xf>
    <xf numFmtId="3" fontId="6" fillId="0" borderId="44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45" xfId="0" applyNumberFormat="1" applyFont="1" applyFill="1" applyBorder="1" applyAlignment="1">
      <alignment horizontal="right" vertical="center"/>
    </xf>
    <xf numFmtId="3" fontId="3" fillId="0" borderId="44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8" fillId="0" borderId="18" xfId="0" applyFont="1" applyFill="1" applyBorder="1" applyAlignment="1">
      <alignment horizontal="center" vertical="center"/>
    </xf>
    <xf numFmtId="0" fontId="33" fillId="49" borderId="32" xfId="0" applyFont="1" applyFill="1" applyBorder="1" applyAlignment="1">
      <alignment horizontal="center" vertical="center"/>
    </xf>
    <xf numFmtId="0" fontId="33" fillId="49" borderId="10" xfId="0" applyFont="1" applyFill="1" applyBorder="1" applyAlignment="1" quotePrefix="1">
      <alignment horizontal="center" vertical="center"/>
    </xf>
    <xf numFmtId="0" fontId="33" fillId="49" borderId="10" xfId="0" applyFont="1" applyFill="1" applyBorder="1" applyAlignment="1">
      <alignment horizontal="center" vertical="center"/>
    </xf>
    <xf numFmtId="3" fontId="6" fillId="49" borderId="10" xfId="0" applyNumberFormat="1" applyFont="1" applyFill="1" applyBorder="1" applyAlignment="1">
      <alignment horizontal="right" vertical="center"/>
    </xf>
    <xf numFmtId="3" fontId="6" fillId="48" borderId="10" xfId="0" applyNumberFormat="1" applyFont="1" applyFill="1" applyBorder="1" applyAlignment="1">
      <alignment horizontal="right" vertical="center"/>
    </xf>
    <xf numFmtId="3" fontId="3" fillId="0" borderId="18" xfId="0" applyNumberFormat="1" applyFont="1" applyFill="1" applyBorder="1" applyAlignment="1">
      <alignment horizontal="right" vertical="center"/>
    </xf>
    <xf numFmtId="0" fontId="8" fillId="41" borderId="18" xfId="0" applyFont="1" applyFill="1" applyBorder="1" applyAlignment="1" quotePrefix="1">
      <alignment horizontal="center" vertical="center"/>
    </xf>
    <xf numFmtId="3" fontId="34" fillId="45" borderId="13" xfId="0" applyNumberFormat="1" applyFont="1" applyFill="1" applyBorder="1" applyAlignment="1">
      <alignment horizontal="right" vertical="center" wrapText="1"/>
    </xf>
    <xf numFmtId="3" fontId="34" fillId="45" borderId="13" xfId="0" applyNumberFormat="1" applyFont="1" applyFill="1" applyBorder="1" applyAlignment="1">
      <alignment horizontal="center" vertical="center" wrapText="1"/>
    </xf>
    <xf numFmtId="0" fontId="8" fillId="46" borderId="13" xfId="0" applyFont="1" applyFill="1" applyBorder="1" applyAlignment="1" quotePrefix="1">
      <alignment horizontal="center" vertical="center"/>
    </xf>
    <xf numFmtId="3" fontId="34" fillId="46" borderId="13" xfId="0" applyNumberFormat="1" applyFont="1" applyFill="1" applyBorder="1" applyAlignment="1">
      <alignment horizontal="right" vertical="center" wrapText="1"/>
    </xf>
    <xf numFmtId="3" fontId="34" fillId="46" borderId="13" xfId="0" applyNumberFormat="1" applyFont="1" applyFill="1" applyBorder="1" applyAlignment="1">
      <alignment horizontal="center" vertical="center" wrapText="1"/>
    </xf>
    <xf numFmtId="3" fontId="39" fillId="45" borderId="13" xfId="0" applyNumberFormat="1" applyFont="1" applyFill="1" applyBorder="1" applyAlignment="1">
      <alignment horizontal="right" vertical="center" wrapText="1"/>
    </xf>
    <xf numFmtId="3" fontId="33" fillId="45" borderId="13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34" fillId="0" borderId="13" xfId="0" applyFont="1" applyBorder="1" applyAlignment="1">
      <alignment horizontal="center" vertical="center"/>
    </xf>
    <xf numFmtId="0" fontId="34" fillId="0" borderId="46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34" fillId="41" borderId="46" xfId="0" applyFont="1" applyFill="1" applyBorder="1" applyAlignment="1">
      <alignment horizontal="center" vertical="center"/>
    </xf>
    <xf numFmtId="0" fontId="33" fillId="41" borderId="46" xfId="0" applyFont="1" applyFill="1" applyBorder="1" applyAlignment="1">
      <alignment horizontal="center" vertical="center"/>
    </xf>
    <xf numFmtId="0" fontId="8" fillId="41" borderId="46" xfId="0" applyFont="1" applyFill="1" applyBorder="1" applyAlignment="1" quotePrefix="1">
      <alignment horizontal="center" vertical="center"/>
    </xf>
    <xf numFmtId="3" fontId="34" fillId="41" borderId="46" xfId="0" applyNumberFormat="1" applyFont="1" applyFill="1" applyBorder="1" applyAlignment="1">
      <alignment horizontal="right" vertical="center" wrapText="1"/>
    </xf>
    <xf numFmtId="3" fontId="34" fillId="41" borderId="46" xfId="0" applyNumberFormat="1" applyFont="1" applyFill="1" applyBorder="1" applyAlignment="1">
      <alignment horizontal="center" vertical="center" wrapText="1"/>
    </xf>
    <xf numFmtId="0" fontId="34" fillId="41" borderId="0" xfId="0" applyFont="1" applyFill="1" applyBorder="1" applyAlignment="1">
      <alignment horizontal="center" vertical="center"/>
    </xf>
    <xf numFmtId="0" fontId="33" fillId="41" borderId="0" xfId="0" applyFont="1" applyFill="1" applyBorder="1" applyAlignment="1">
      <alignment horizontal="center" vertical="center"/>
    </xf>
    <xf numFmtId="0" fontId="8" fillId="41" borderId="0" xfId="0" applyFont="1" applyFill="1" applyBorder="1" applyAlignment="1" quotePrefix="1">
      <alignment horizontal="center" vertical="center"/>
    </xf>
    <xf numFmtId="3" fontId="34" fillId="41" borderId="0" xfId="0" applyNumberFormat="1" applyFont="1" applyFill="1" applyBorder="1" applyAlignment="1">
      <alignment horizontal="right" vertical="center" wrapText="1"/>
    </xf>
    <xf numFmtId="3" fontId="34" fillId="41" borderId="0" xfId="0" applyNumberFormat="1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3" fontId="3" fillId="44" borderId="47" xfId="0" applyNumberFormat="1" applyFont="1" applyFill="1" applyBorder="1" applyAlignment="1">
      <alignment horizontal="right" vertical="center" wrapText="1"/>
    </xf>
    <xf numFmtId="0" fontId="0" fillId="0" borderId="46" xfId="0" applyBorder="1" applyAlignment="1">
      <alignment vertical="center" wrapText="1"/>
    </xf>
    <xf numFmtId="3" fontId="3" fillId="44" borderId="46" xfId="0" applyNumberFormat="1" applyFont="1" applyFill="1" applyBorder="1" applyAlignment="1">
      <alignment horizontal="right" vertical="center" wrapText="1"/>
    </xf>
    <xf numFmtId="0" fontId="8" fillId="0" borderId="46" xfId="0" applyFont="1" applyBorder="1" applyAlignment="1" quotePrefix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6" xfId="0" applyFont="1" applyBorder="1" applyAlignment="1">
      <alignment vertical="center" wrapText="1"/>
    </xf>
    <xf numFmtId="3" fontId="3" fillId="0" borderId="46" xfId="0" applyNumberFormat="1" applyFont="1" applyBorder="1" applyAlignment="1">
      <alignment horizontal="right" vertical="center"/>
    </xf>
    <xf numFmtId="0" fontId="34" fillId="0" borderId="34" xfId="0" applyFont="1" applyBorder="1" applyAlignment="1">
      <alignment vertical="center" wrapText="1"/>
    </xf>
    <xf numFmtId="0" fontId="34" fillId="0" borderId="15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171" fontId="34" fillId="0" borderId="10" xfId="0" applyNumberFormat="1" applyFont="1" applyBorder="1" applyAlignment="1">
      <alignment horizontal="right" vertical="center" wrapText="1"/>
    </xf>
    <xf numFmtId="49" fontId="8" fillId="0" borderId="23" xfId="0" applyNumberFormat="1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 wrapText="1"/>
    </xf>
    <xf numFmtId="171" fontId="34" fillId="0" borderId="23" xfId="0" applyNumberFormat="1" applyFont="1" applyBorder="1" applyAlignment="1">
      <alignment horizontal="right" vertical="center" wrapText="1"/>
    </xf>
    <xf numFmtId="0" fontId="8" fillId="0" borderId="13" xfId="0" applyFont="1" applyBorder="1" applyAlignment="1">
      <alignment horizontal="center" vertic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44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3" fontId="3" fillId="44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5" fillId="33" borderId="13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3" fontId="5" fillId="33" borderId="14" xfId="0" applyNumberFormat="1" applyFont="1" applyFill="1" applyBorder="1" applyAlignment="1">
      <alignment horizontal="center" vertical="center"/>
    </xf>
    <xf numFmtId="3" fontId="5" fillId="33" borderId="23" xfId="0" applyNumberFormat="1" applyFont="1" applyFill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35" fillId="36" borderId="13" xfId="0" applyNumberFormat="1" applyFont="1" applyFill="1" applyBorder="1" applyAlignment="1">
      <alignment horizontal="center" vertical="center"/>
    </xf>
    <xf numFmtId="3" fontId="6" fillId="37" borderId="13" xfId="0" applyNumberFormat="1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0" fontId="33" fillId="0" borderId="22" xfId="0" applyFont="1" applyFill="1" applyBorder="1" applyAlignment="1" quotePrefix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right" vertical="center" wrapText="1"/>
    </xf>
    <xf numFmtId="0" fontId="8" fillId="0" borderId="23" xfId="0" applyFont="1" applyBorder="1" applyAlignment="1">
      <alignment horizontal="right" vertical="center" wrapText="1"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0" fontId="34" fillId="0" borderId="13" xfId="0" applyFont="1" applyBorder="1" applyAlignment="1">
      <alignment vertical="center"/>
    </xf>
    <xf numFmtId="3" fontId="34" fillId="0" borderId="13" xfId="0" applyNumberFormat="1" applyFont="1" applyBorder="1" applyAlignment="1">
      <alignment vertical="center"/>
    </xf>
    <xf numFmtId="3" fontId="39" fillId="50" borderId="13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3" fillId="51" borderId="48" xfId="0" applyFont="1" applyFill="1" applyBorder="1" applyAlignment="1">
      <alignment vertical="center" wrapText="1"/>
    </xf>
    <xf numFmtId="0" fontId="33" fillId="51" borderId="49" xfId="0" applyFont="1" applyFill="1" applyBorder="1" applyAlignment="1">
      <alignment vertical="center" wrapText="1"/>
    </xf>
    <xf numFmtId="0" fontId="33" fillId="51" borderId="50" xfId="0" applyFont="1" applyFill="1" applyBorder="1" applyAlignment="1">
      <alignment vertical="center" wrapText="1"/>
    </xf>
    <xf numFmtId="0" fontId="8" fillId="0" borderId="34" xfId="0" applyFont="1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8" fillId="0" borderId="52" xfId="0" applyFont="1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8" fillId="0" borderId="33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33" fillId="34" borderId="32" xfId="0" applyFont="1" applyFill="1" applyBorder="1" applyAlignment="1">
      <alignment horizontal="left" vertical="center" wrapText="1"/>
    </xf>
    <xf numFmtId="0" fontId="33" fillId="34" borderId="53" xfId="0" applyFont="1" applyFill="1" applyBorder="1" applyAlignment="1">
      <alignment horizontal="left" vertical="center" wrapText="1"/>
    </xf>
    <xf numFmtId="0" fontId="33" fillId="34" borderId="54" xfId="0" applyFont="1" applyFill="1" applyBorder="1" applyAlignment="1">
      <alignment horizontal="left" vertical="center" wrapText="1"/>
    </xf>
    <xf numFmtId="0" fontId="2" fillId="52" borderId="49" xfId="0" applyFont="1" applyFill="1" applyBorder="1" applyAlignment="1">
      <alignment vertical="center" wrapText="1"/>
    </xf>
    <xf numFmtId="0" fontId="2" fillId="52" borderId="50" xfId="0" applyFont="1" applyFill="1" applyBorder="1" applyAlignment="1">
      <alignment vertical="center" wrapText="1"/>
    </xf>
    <xf numFmtId="0" fontId="33" fillId="47" borderId="16" xfId="0" applyFont="1" applyFill="1" applyBorder="1" applyAlignment="1">
      <alignment horizontal="left" vertical="center" wrapText="1"/>
    </xf>
    <xf numFmtId="0" fontId="33" fillId="47" borderId="19" xfId="0" applyFont="1" applyFill="1" applyBorder="1" applyAlignment="1">
      <alignment horizontal="left" vertical="center" wrapText="1"/>
    </xf>
    <xf numFmtId="0" fontId="33" fillId="47" borderId="20" xfId="0" applyFont="1" applyFill="1" applyBorder="1" applyAlignment="1">
      <alignment horizontal="left" vertical="center" wrapText="1"/>
    </xf>
    <xf numFmtId="0" fontId="33" fillId="48" borderId="32" xfId="0" applyFont="1" applyFill="1" applyBorder="1" applyAlignment="1">
      <alignment horizontal="left" vertical="center" wrapText="1"/>
    </xf>
    <xf numFmtId="0" fontId="33" fillId="48" borderId="53" xfId="0" applyFont="1" applyFill="1" applyBorder="1" applyAlignment="1">
      <alignment horizontal="left" vertical="center" wrapText="1"/>
    </xf>
    <xf numFmtId="0" fontId="33" fillId="48" borderId="54" xfId="0" applyFont="1" applyFill="1" applyBorder="1" applyAlignment="1">
      <alignment horizontal="left" vertical="center" wrapText="1"/>
    </xf>
    <xf numFmtId="0" fontId="8" fillId="41" borderId="35" xfId="0" applyFont="1" applyFill="1" applyBorder="1" applyAlignment="1">
      <alignment vertical="center" wrapText="1"/>
    </xf>
    <xf numFmtId="0" fontId="0" fillId="41" borderId="55" xfId="0" applyFill="1" applyBorder="1" applyAlignment="1">
      <alignment vertical="center" wrapText="1"/>
    </xf>
    <xf numFmtId="0" fontId="0" fillId="41" borderId="56" xfId="0" applyFill="1" applyBorder="1" applyAlignment="1">
      <alignment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3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33" fillId="49" borderId="32" xfId="0" applyFont="1" applyFill="1" applyBorder="1" applyAlignment="1">
      <alignment horizontal="left" vertical="center" wrapText="1"/>
    </xf>
    <xf numFmtId="0" fontId="33" fillId="49" borderId="53" xfId="0" applyFont="1" applyFill="1" applyBorder="1" applyAlignment="1">
      <alignment horizontal="left" vertical="center" wrapText="1"/>
    </xf>
    <xf numFmtId="0" fontId="33" fillId="49" borderId="54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57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8" fillId="42" borderId="58" xfId="0" applyFont="1" applyFill="1" applyBorder="1" applyAlignment="1">
      <alignment horizontal="center" vertical="center" wrapText="1"/>
    </xf>
    <xf numFmtId="0" fontId="38" fillId="42" borderId="59" xfId="0" applyFont="1" applyFill="1" applyBorder="1" applyAlignment="1">
      <alignment horizontal="center" vertical="center" wrapText="1"/>
    </xf>
    <xf numFmtId="0" fontId="34" fillId="42" borderId="42" xfId="0" applyFont="1" applyFill="1" applyBorder="1" applyAlignment="1">
      <alignment horizontal="center" vertical="center"/>
    </xf>
    <xf numFmtId="0" fontId="34" fillId="42" borderId="46" xfId="0" applyFont="1" applyFill="1" applyBorder="1" applyAlignment="1">
      <alignment horizontal="center" vertical="center"/>
    </xf>
    <xf numFmtId="0" fontId="34" fillId="42" borderId="60" xfId="0" applyFont="1" applyFill="1" applyBorder="1" applyAlignment="1">
      <alignment horizontal="center" vertical="center"/>
    </xf>
    <xf numFmtId="0" fontId="34" fillId="42" borderId="11" xfId="0" applyFont="1" applyFill="1" applyBorder="1" applyAlignment="1">
      <alignment horizontal="center" vertical="center"/>
    </xf>
    <xf numFmtId="0" fontId="34" fillId="42" borderId="0" xfId="0" applyFont="1" applyFill="1" applyBorder="1" applyAlignment="1">
      <alignment horizontal="center" vertical="center"/>
    </xf>
    <xf numFmtId="0" fontId="34" fillId="42" borderId="57" xfId="0" applyFont="1" applyFill="1" applyBorder="1" applyAlignment="1">
      <alignment horizontal="center" vertical="center"/>
    </xf>
    <xf numFmtId="0" fontId="34" fillId="42" borderId="21" xfId="0" applyFont="1" applyFill="1" applyBorder="1" applyAlignment="1">
      <alignment horizontal="center" vertical="center"/>
    </xf>
    <xf numFmtId="0" fontId="34" fillId="42" borderId="12" xfId="0" applyFont="1" applyFill="1" applyBorder="1" applyAlignment="1">
      <alignment horizontal="center" vertical="center"/>
    </xf>
    <xf numFmtId="0" fontId="34" fillId="42" borderId="61" xfId="0" applyFont="1" applyFill="1" applyBorder="1" applyAlignment="1">
      <alignment horizontal="center" vertical="center"/>
    </xf>
    <xf numFmtId="0" fontId="33" fillId="34" borderId="62" xfId="0" applyFont="1" applyFill="1" applyBorder="1" applyAlignment="1">
      <alignment horizontal="left" vertical="center" wrapText="1"/>
    </xf>
    <xf numFmtId="0" fontId="0" fillId="0" borderId="63" xfId="0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0" fontId="8" fillId="41" borderId="33" xfId="0" applyFont="1" applyFill="1" applyBorder="1" applyAlignment="1">
      <alignment vertical="center" wrapText="1"/>
    </xf>
    <xf numFmtId="0" fontId="0" fillId="41" borderId="43" xfId="0" applyFill="1" applyBorder="1" applyAlignment="1">
      <alignment vertical="center" wrapText="1"/>
    </xf>
    <xf numFmtId="0" fontId="0" fillId="41" borderId="24" xfId="0" applyFill="1" applyBorder="1" applyAlignment="1">
      <alignment vertical="center" wrapText="1"/>
    </xf>
    <xf numFmtId="0" fontId="33" fillId="34" borderId="63" xfId="0" applyFont="1" applyFill="1" applyBorder="1" applyAlignment="1">
      <alignment horizontal="left" vertical="center" wrapText="1"/>
    </xf>
    <xf numFmtId="0" fontId="33" fillId="34" borderId="64" xfId="0" applyFont="1" applyFill="1" applyBorder="1" applyAlignment="1">
      <alignment horizontal="left" vertical="center" wrapText="1"/>
    </xf>
    <xf numFmtId="0" fontId="34" fillId="42" borderId="16" xfId="0" applyFont="1" applyFill="1" applyBorder="1" applyAlignment="1">
      <alignment horizontal="center" vertical="center"/>
    </xf>
    <xf numFmtId="0" fontId="34" fillId="42" borderId="19" xfId="0" applyFont="1" applyFill="1" applyBorder="1" applyAlignment="1">
      <alignment horizontal="center" vertical="center"/>
    </xf>
    <xf numFmtId="0" fontId="34" fillId="42" borderId="20" xfId="0" applyFont="1" applyFill="1" applyBorder="1" applyAlignment="1">
      <alignment horizontal="center" vertical="center"/>
    </xf>
    <xf numFmtId="0" fontId="34" fillId="42" borderId="15" xfId="0" applyFont="1" applyFill="1" applyBorder="1" applyAlignment="1">
      <alignment horizontal="center" vertical="center" wrapText="1"/>
    </xf>
    <xf numFmtId="0" fontId="34" fillId="42" borderId="18" xfId="0" applyFont="1" applyFill="1" applyBorder="1" applyAlignment="1">
      <alignment horizontal="center" vertical="center" wrapText="1"/>
    </xf>
    <xf numFmtId="0" fontId="34" fillId="42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Alignment="1">
      <alignment/>
    </xf>
    <xf numFmtId="0" fontId="33" fillId="40" borderId="16" xfId="0" applyFont="1" applyFill="1" applyBorder="1" applyAlignment="1">
      <alignment horizontal="left" vertical="center"/>
    </xf>
    <xf numFmtId="0" fontId="33" fillId="40" borderId="19" xfId="0" applyFont="1" applyFill="1" applyBorder="1" applyAlignment="1">
      <alignment horizontal="left" vertical="center"/>
    </xf>
    <xf numFmtId="0" fontId="33" fillId="40" borderId="20" xfId="0" applyFont="1" applyFill="1" applyBorder="1" applyAlignment="1">
      <alignment horizontal="left" vertical="center"/>
    </xf>
    <xf numFmtId="0" fontId="34" fillId="42" borderId="32" xfId="0" applyFont="1" applyFill="1" applyBorder="1" applyAlignment="1">
      <alignment horizontal="center" vertical="center" wrapText="1"/>
    </xf>
    <xf numFmtId="0" fontId="34" fillId="42" borderId="53" xfId="0" applyFont="1" applyFill="1" applyBorder="1" applyAlignment="1">
      <alignment horizontal="center" vertical="center" wrapText="1"/>
    </xf>
    <xf numFmtId="0" fontId="34" fillId="42" borderId="54" xfId="0" applyFont="1" applyFill="1" applyBorder="1" applyAlignment="1">
      <alignment horizontal="center" vertical="center" wrapText="1"/>
    </xf>
    <xf numFmtId="0" fontId="38" fillId="42" borderId="65" xfId="0" applyFont="1" applyFill="1" applyBorder="1" applyAlignment="1">
      <alignment horizontal="center" vertical="center" wrapText="1"/>
    </xf>
    <xf numFmtId="0" fontId="38" fillId="42" borderId="66" xfId="0" applyFont="1" applyFill="1" applyBorder="1" applyAlignment="1">
      <alignment horizontal="center" vertical="center" wrapText="1"/>
    </xf>
    <xf numFmtId="0" fontId="8" fillId="43" borderId="55" xfId="0" applyFont="1" applyFill="1" applyBorder="1" applyAlignment="1">
      <alignment horizontal="left" vertical="top" wrapText="1"/>
    </xf>
    <xf numFmtId="0" fontId="8" fillId="43" borderId="56" xfId="0" applyFont="1" applyFill="1" applyBorder="1" applyAlignment="1">
      <alignment horizontal="left" vertical="top" wrapText="1"/>
    </xf>
    <xf numFmtId="0" fontId="8" fillId="43" borderId="43" xfId="0" applyFont="1" applyFill="1" applyBorder="1" applyAlignment="1">
      <alignment horizontal="left" vertical="top" wrapText="1"/>
    </xf>
    <xf numFmtId="0" fontId="8" fillId="43" borderId="24" xfId="0" applyFont="1" applyFill="1" applyBorder="1" applyAlignment="1">
      <alignment horizontal="left" vertical="top" wrapText="1"/>
    </xf>
    <xf numFmtId="0" fontId="8" fillId="0" borderId="16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31" fillId="0" borderId="0" xfId="0" applyFont="1" applyAlignment="1">
      <alignment horizontal="left" wrapText="1"/>
    </xf>
    <xf numFmtId="0" fontId="8" fillId="0" borderId="13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3" fillId="51" borderId="16" xfId="0" applyFont="1" applyFill="1" applyBorder="1" applyAlignment="1">
      <alignment vertical="center" wrapText="1"/>
    </xf>
    <xf numFmtId="0" fontId="2" fillId="52" borderId="19" xfId="0" applyFont="1" applyFill="1" applyBorder="1" applyAlignment="1">
      <alignment vertical="center" wrapText="1"/>
    </xf>
    <xf numFmtId="0" fontId="2" fillId="52" borderId="20" xfId="0" applyFont="1" applyFill="1" applyBorder="1" applyAlignment="1">
      <alignment vertical="center" wrapText="1"/>
    </xf>
    <xf numFmtId="3" fontId="3" fillId="0" borderId="16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3" fontId="6" fillId="0" borderId="42" xfId="0" applyNumberFormat="1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8" fillId="33" borderId="43" xfId="0" applyFont="1" applyFill="1" applyBorder="1" applyAlignment="1">
      <alignment horizontal="left" vertical="top" indent="1"/>
    </xf>
    <xf numFmtId="0" fontId="8" fillId="33" borderId="24" xfId="0" applyFont="1" applyFill="1" applyBorder="1" applyAlignment="1">
      <alignment horizontal="left" vertical="top" indent="1"/>
    </xf>
    <xf numFmtId="0" fontId="8" fillId="33" borderId="43" xfId="0" applyFont="1" applyFill="1" applyBorder="1" applyAlignment="1" quotePrefix="1">
      <alignment horizontal="left" vertical="top" indent="1"/>
    </xf>
    <xf numFmtId="0" fontId="8" fillId="42" borderId="33" xfId="0" applyFont="1" applyFill="1" applyBorder="1" applyAlignment="1">
      <alignment horizontal="left" vertical="center" wrapText="1"/>
    </xf>
    <xf numFmtId="0" fontId="8" fillId="42" borderId="43" xfId="0" applyFont="1" applyFill="1" applyBorder="1" applyAlignment="1">
      <alignment horizontal="left" vertical="center" wrapText="1"/>
    </xf>
    <xf numFmtId="0" fontId="8" fillId="42" borderId="24" xfId="0" applyFont="1" applyFill="1" applyBorder="1" applyAlignment="1">
      <alignment horizontal="left" vertical="center" wrapText="1"/>
    </xf>
    <xf numFmtId="0" fontId="8" fillId="43" borderId="53" xfId="0" applyFont="1" applyFill="1" applyBorder="1" applyAlignment="1">
      <alignment horizontal="left" vertical="top"/>
    </xf>
    <xf numFmtId="0" fontId="8" fillId="43" borderId="54" xfId="0" applyFont="1" applyFill="1" applyBorder="1" applyAlignment="1">
      <alignment horizontal="left" vertical="top"/>
    </xf>
    <xf numFmtId="0" fontId="3" fillId="0" borderId="42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3" fillId="0" borderId="60" xfId="0" applyFont="1" applyBorder="1" applyAlignment="1">
      <alignment vertical="center" wrapText="1"/>
    </xf>
    <xf numFmtId="0" fontId="33" fillId="38" borderId="16" xfId="0" applyFont="1" applyFill="1" applyBorder="1" applyAlignment="1">
      <alignment horizontal="left" vertical="center"/>
    </xf>
    <xf numFmtId="0" fontId="33" fillId="38" borderId="19" xfId="0" applyFont="1" applyFill="1" applyBorder="1" applyAlignment="1">
      <alignment horizontal="left" vertical="center"/>
    </xf>
    <xf numFmtId="0" fontId="33" fillId="38" borderId="20" xfId="0" applyFont="1" applyFill="1" applyBorder="1" applyAlignment="1">
      <alignment horizontal="left" vertical="center"/>
    </xf>
    <xf numFmtId="0" fontId="33" fillId="35" borderId="16" xfId="0" applyFont="1" applyFill="1" applyBorder="1" applyAlignment="1">
      <alignment horizontal="left" vertical="center" wrapText="1"/>
    </xf>
    <xf numFmtId="0" fontId="33" fillId="35" borderId="19" xfId="0" applyFont="1" applyFill="1" applyBorder="1" applyAlignment="1">
      <alignment horizontal="left" vertical="center" wrapText="1"/>
    </xf>
    <xf numFmtId="0" fontId="33" fillId="35" borderId="20" xfId="0" applyFont="1" applyFill="1" applyBorder="1" applyAlignment="1">
      <alignment horizontal="left" vertical="center" wrapText="1"/>
    </xf>
    <xf numFmtId="3" fontId="6" fillId="0" borderId="21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/>
    </xf>
    <xf numFmtId="0" fontId="40" fillId="0" borderId="16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40" fillId="0" borderId="20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57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61" xfId="0" applyFont="1" applyBorder="1" applyAlignment="1">
      <alignment vertical="center" wrapText="1"/>
    </xf>
    <xf numFmtId="3" fontId="3" fillId="0" borderId="19" xfId="0" applyNumberFormat="1" applyFont="1" applyBorder="1" applyAlignment="1">
      <alignment vertical="center"/>
    </xf>
    <xf numFmtId="3" fontId="40" fillId="0" borderId="16" xfId="0" applyNumberFormat="1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42" borderId="35" xfId="0" applyFont="1" applyFill="1" applyBorder="1" applyAlignment="1">
      <alignment horizontal="left" vertical="center" wrapText="1"/>
    </xf>
    <xf numFmtId="0" fontId="8" fillId="42" borderId="55" xfId="0" applyFont="1" applyFill="1" applyBorder="1" applyAlignment="1">
      <alignment horizontal="left" vertical="center" wrapText="1"/>
    </xf>
    <xf numFmtId="0" fontId="8" fillId="42" borderId="56" xfId="0" applyFont="1" applyFill="1" applyBorder="1" applyAlignment="1">
      <alignment horizontal="left" vertical="center" wrapText="1"/>
    </xf>
    <xf numFmtId="0" fontId="8" fillId="43" borderId="43" xfId="0" applyFont="1" applyFill="1" applyBorder="1" applyAlignment="1">
      <alignment horizontal="left" vertical="top"/>
    </xf>
    <xf numFmtId="0" fontId="8" fillId="43" borderId="24" xfId="0" applyFont="1" applyFill="1" applyBorder="1" applyAlignment="1">
      <alignment horizontal="left" vertical="top"/>
    </xf>
    <xf numFmtId="0" fontId="8" fillId="42" borderId="33" xfId="0" applyFont="1" applyFill="1" applyBorder="1" applyAlignment="1">
      <alignment vertical="center" wrapText="1"/>
    </xf>
    <xf numFmtId="0" fontId="8" fillId="42" borderId="43" xfId="0" applyFont="1" applyFill="1" applyBorder="1" applyAlignment="1">
      <alignment vertical="center" wrapText="1"/>
    </xf>
    <xf numFmtId="0" fontId="8" fillId="42" borderId="24" xfId="0" applyFont="1" applyFill="1" applyBorder="1" applyAlignment="1">
      <alignment vertical="center" wrapText="1"/>
    </xf>
    <xf numFmtId="0" fontId="8" fillId="42" borderId="33" xfId="0" applyFont="1" applyFill="1" applyBorder="1" applyAlignment="1">
      <alignment horizontal="left" vertical="center"/>
    </xf>
    <xf numFmtId="0" fontId="8" fillId="42" borderId="43" xfId="0" applyFont="1" applyFill="1" applyBorder="1" applyAlignment="1">
      <alignment horizontal="left" vertical="center"/>
    </xf>
    <xf numFmtId="0" fontId="8" fillId="42" borderId="24" xfId="0" applyFont="1" applyFill="1" applyBorder="1" applyAlignment="1">
      <alignment horizontal="left" vertical="center"/>
    </xf>
    <xf numFmtId="0" fontId="8" fillId="0" borderId="43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34" fillId="43" borderId="42" xfId="0" applyFont="1" applyFill="1" applyBorder="1" applyAlignment="1">
      <alignment horizontal="center" vertical="center" wrapText="1"/>
    </xf>
    <xf numFmtId="0" fontId="34" fillId="43" borderId="60" xfId="0" applyFont="1" applyFill="1" applyBorder="1" applyAlignment="1">
      <alignment horizontal="center" vertical="center" wrapText="1"/>
    </xf>
    <xf numFmtId="0" fontId="34" fillId="43" borderId="67" xfId="0" applyFont="1" applyFill="1" applyBorder="1" applyAlignment="1">
      <alignment horizontal="center" vertical="center" wrapText="1"/>
    </xf>
    <xf numFmtId="0" fontId="34" fillId="43" borderId="68" xfId="0" applyFont="1" applyFill="1" applyBorder="1" applyAlignment="1">
      <alignment horizontal="center" vertical="center" wrapText="1"/>
    </xf>
    <xf numFmtId="0" fontId="34" fillId="42" borderId="2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42" borderId="69" xfId="0" applyFont="1" applyFill="1" applyBorder="1" applyAlignment="1">
      <alignment horizontal="center" vertical="center" wrapText="1"/>
    </xf>
    <xf numFmtId="0" fontId="3" fillId="42" borderId="24" xfId="0" applyFont="1" applyFill="1" applyBorder="1" applyAlignment="1">
      <alignment horizontal="center" vertical="center" wrapText="1"/>
    </xf>
    <xf numFmtId="3" fontId="3" fillId="0" borderId="11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4" fillId="42" borderId="13" xfId="0" applyFont="1" applyFill="1" applyBorder="1" applyAlignment="1">
      <alignment horizontal="center" vertical="center"/>
    </xf>
    <xf numFmtId="0" fontId="34" fillId="42" borderId="15" xfId="0" applyFont="1" applyFill="1" applyBorder="1" applyAlignment="1">
      <alignment horizontal="center" vertical="center"/>
    </xf>
    <xf numFmtId="0" fontId="34" fillId="42" borderId="17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8" fillId="41" borderId="14" xfId="0" applyFont="1" applyFill="1" applyBorder="1" applyAlignment="1">
      <alignment vertical="center" wrapText="1"/>
    </xf>
    <xf numFmtId="0" fontId="0" fillId="41" borderId="14" xfId="0" applyFill="1" applyBorder="1" applyAlignment="1">
      <alignment vertical="center" wrapText="1"/>
    </xf>
    <xf numFmtId="0" fontId="8" fillId="0" borderId="23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34" fillId="42" borderId="16" xfId="0" applyFont="1" applyFill="1" applyBorder="1" applyAlignment="1">
      <alignment horizontal="center" vertical="center" wrapText="1"/>
    </xf>
    <xf numFmtId="0" fontId="34" fillId="42" borderId="2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vertical="center" wrapText="1"/>
    </xf>
    <xf numFmtId="0" fontId="6" fillId="33" borderId="19" xfId="0" applyFont="1" applyFill="1" applyBorder="1" applyAlignment="1">
      <alignment vertical="center" wrapText="1"/>
    </xf>
    <xf numFmtId="0" fontId="6" fillId="33" borderId="20" xfId="0" applyFont="1" applyFill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31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34" fillId="0" borderId="13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34" fillId="0" borderId="46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3" fillId="46" borderId="16" xfId="0" applyFont="1" applyFill="1" applyBorder="1" applyAlignment="1">
      <alignment horizontal="left" vertical="center"/>
    </xf>
    <xf numFmtId="0" fontId="33" fillId="46" borderId="19" xfId="0" applyFont="1" applyFill="1" applyBorder="1" applyAlignment="1">
      <alignment horizontal="left" vertical="center"/>
    </xf>
    <xf numFmtId="0" fontId="33" fillId="46" borderId="20" xfId="0" applyFont="1" applyFill="1" applyBorder="1" applyAlignment="1">
      <alignment horizontal="left" vertical="center"/>
    </xf>
    <xf numFmtId="0" fontId="33" fillId="45" borderId="16" xfId="0" applyFont="1" applyFill="1" applyBorder="1" applyAlignment="1">
      <alignment horizontal="left" vertical="center"/>
    </xf>
    <xf numFmtId="0" fontId="33" fillId="45" borderId="19" xfId="0" applyFont="1" applyFill="1" applyBorder="1" applyAlignment="1">
      <alignment horizontal="left" vertical="center"/>
    </xf>
    <xf numFmtId="0" fontId="33" fillId="45" borderId="20" xfId="0" applyFont="1" applyFill="1" applyBorder="1" applyAlignment="1">
      <alignment horizontal="left" vertical="center"/>
    </xf>
    <xf numFmtId="0" fontId="35" fillId="37" borderId="16" xfId="0" applyFont="1" applyFill="1" applyBorder="1" applyAlignment="1">
      <alignment horizontal="left" vertical="center" wrapText="1"/>
    </xf>
    <xf numFmtId="0" fontId="35" fillId="37" borderId="19" xfId="0" applyFont="1" applyFill="1" applyBorder="1" applyAlignment="1">
      <alignment horizontal="left" vertical="center" wrapText="1"/>
    </xf>
    <xf numFmtId="0" fontId="35" fillId="37" borderId="20" xfId="0" applyFont="1" applyFill="1" applyBorder="1" applyAlignment="1">
      <alignment horizontal="left" vertical="center" wrapText="1"/>
    </xf>
    <xf numFmtId="0" fontId="35" fillId="36" borderId="16" xfId="0" applyFont="1" applyFill="1" applyBorder="1" applyAlignment="1">
      <alignment horizontal="left" vertical="center" wrapText="1"/>
    </xf>
    <xf numFmtId="0" fontId="35" fillId="36" borderId="19" xfId="0" applyFont="1" applyFill="1" applyBorder="1" applyAlignment="1">
      <alignment horizontal="left" vertical="center" wrapText="1"/>
    </xf>
    <xf numFmtId="0" fontId="35" fillId="36" borderId="20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33" borderId="33" xfId="0" applyFont="1" applyFill="1" applyBorder="1" applyAlignment="1" quotePrefix="1">
      <alignment horizontal="left" vertical="center" wrapText="1" indent="1"/>
    </xf>
    <xf numFmtId="0" fontId="5" fillId="33" borderId="43" xfId="0" applyFont="1" applyFill="1" applyBorder="1" applyAlignment="1" quotePrefix="1">
      <alignment horizontal="left" vertical="center" wrapText="1" indent="1"/>
    </xf>
    <xf numFmtId="0" fontId="5" fillId="33" borderId="24" xfId="0" applyFont="1" applyFill="1" applyBorder="1" applyAlignment="1" quotePrefix="1">
      <alignment horizontal="left" vertical="center" wrapText="1" inden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8" borderId="16" xfId="0" applyFont="1" applyFill="1" applyBorder="1" applyAlignment="1">
      <alignment horizontal="center" vertical="center"/>
    </xf>
    <xf numFmtId="0" fontId="6" fillId="38" borderId="19" xfId="0" applyFont="1" applyFill="1" applyBorder="1" applyAlignment="1">
      <alignment horizontal="center" vertical="center"/>
    </xf>
    <xf numFmtId="0" fontId="6" fillId="38" borderId="20" xfId="0" applyFont="1" applyFill="1" applyBorder="1" applyAlignment="1">
      <alignment horizontal="center" vertical="center"/>
    </xf>
    <xf numFmtId="0" fontId="5" fillId="33" borderId="35" xfId="0" applyFont="1" applyFill="1" applyBorder="1" applyAlignment="1" quotePrefix="1">
      <alignment horizontal="left" vertical="center" wrapText="1" indent="1"/>
    </xf>
    <xf numFmtId="0" fontId="5" fillId="33" borderId="55" xfId="0" applyFont="1" applyFill="1" applyBorder="1" applyAlignment="1" quotePrefix="1">
      <alignment horizontal="left" vertical="center" wrapText="1" indent="1"/>
    </xf>
    <xf numFmtId="0" fontId="5" fillId="33" borderId="56" xfId="0" applyFont="1" applyFill="1" applyBorder="1" applyAlignment="1" quotePrefix="1">
      <alignment horizontal="left" vertical="center" wrapText="1" indent="1"/>
    </xf>
    <xf numFmtId="0" fontId="5" fillId="33" borderId="32" xfId="0" applyFont="1" applyFill="1" applyBorder="1" applyAlignment="1" quotePrefix="1">
      <alignment horizontal="left" vertical="center" wrapText="1" indent="1"/>
    </xf>
    <xf numFmtId="0" fontId="5" fillId="33" borderId="53" xfId="0" applyFont="1" applyFill="1" applyBorder="1" applyAlignment="1" quotePrefix="1">
      <alignment horizontal="left" vertical="center" wrapText="1" indent="1"/>
    </xf>
    <xf numFmtId="0" fontId="5" fillId="33" borderId="54" xfId="0" applyFont="1" applyFill="1" applyBorder="1" applyAlignment="1" quotePrefix="1">
      <alignment horizontal="left" vertical="center" wrapText="1" indent="1"/>
    </xf>
    <xf numFmtId="0" fontId="33" fillId="0" borderId="16" xfId="0" applyFont="1" applyBorder="1" applyAlignment="1">
      <alignment horizontal="left" vertical="center" wrapText="1"/>
    </xf>
    <xf numFmtId="0" fontId="33" fillId="0" borderId="19" xfId="0" applyFont="1" applyBorder="1" applyAlignment="1">
      <alignment horizontal="left" vertical="center" wrapText="1"/>
    </xf>
    <xf numFmtId="0" fontId="33" fillId="0" borderId="2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33" fillId="16" borderId="16" xfId="0" applyFont="1" applyFill="1" applyBorder="1" applyAlignment="1">
      <alignment vertical="center" wrapText="1"/>
    </xf>
    <xf numFmtId="0" fontId="0" fillId="16" borderId="19" xfId="0" applyFill="1" applyBorder="1" applyAlignment="1">
      <alignment vertical="center" wrapText="1"/>
    </xf>
    <xf numFmtId="0" fontId="0" fillId="16" borderId="20" xfId="0" applyFill="1" applyBorder="1" applyAlignment="1">
      <alignment vertical="center" wrapText="1"/>
    </xf>
    <xf numFmtId="0" fontId="33" fillId="10" borderId="32" xfId="0" applyFont="1" applyFill="1" applyBorder="1" applyAlignment="1">
      <alignment horizontal="left" vertical="center" wrapText="1"/>
    </xf>
    <xf numFmtId="0" fontId="0" fillId="10" borderId="53" xfId="0" applyFill="1" applyBorder="1" applyAlignment="1">
      <alignment vertical="center" wrapText="1"/>
    </xf>
    <xf numFmtId="0" fontId="0" fillId="10" borderId="54" xfId="0" applyFill="1" applyBorder="1" applyAlignment="1">
      <alignment vertical="center" wrapText="1"/>
    </xf>
    <xf numFmtId="0" fontId="34" fillId="0" borderId="34" xfId="0" applyFont="1" applyBorder="1" applyAlignment="1">
      <alignment vertical="center" wrapText="1"/>
    </xf>
    <xf numFmtId="0" fontId="34" fillId="0" borderId="21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left" vertical="center" wrapText="1"/>
    </xf>
    <xf numFmtId="0" fontId="34" fillId="0" borderId="61" xfId="0" applyFont="1" applyFill="1" applyBorder="1" applyAlignment="1">
      <alignment horizontal="left" vertical="center" wrapText="1"/>
    </xf>
    <xf numFmtId="0" fontId="33" fillId="46" borderId="32" xfId="0" applyFont="1" applyFill="1" applyBorder="1" applyAlignment="1">
      <alignment horizontal="left" vertical="center" wrapText="1"/>
    </xf>
    <xf numFmtId="0" fontId="33" fillId="46" borderId="53" xfId="0" applyFont="1" applyFill="1" applyBorder="1" applyAlignment="1">
      <alignment horizontal="left" vertical="center" wrapText="1"/>
    </xf>
    <xf numFmtId="0" fontId="33" fillId="46" borderId="54" xfId="0" applyFont="1" applyFill="1" applyBorder="1" applyAlignment="1">
      <alignment horizontal="left" vertical="center" wrapText="1"/>
    </xf>
    <xf numFmtId="0" fontId="6" fillId="39" borderId="16" xfId="0" applyFont="1" applyFill="1" applyBorder="1" applyAlignment="1">
      <alignment horizontal="left" vertical="center"/>
    </xf>
    <xf numFmtId="0" fontId="6" fillId="39" borderId="19" xfId="0" applyFont="1" applyFill="1" applyBorder="1" applyAlignment="1">
      <alignment horizontal="left" vertical="center"/>
    </xf>
    <xf numFmtId="0" fontId="6" fillId="39" borderId="20" xfId="0" applyFont="1" applyFill="1" applyBorder="1" applyAlignment="1">
      <alignment horizontal="left" vertical="center"/>
    </xf>
    <xf numFmtId="0" fontId="34" fillId="42" borderId="18" xfId="0" applyFont="1" applyFill="1" applyBorder="1" applyAlignment="1">
      <alignment horizontal="center" vertical="center"/>
    </xf>
    <xf numFmtId="0" fontId="34" fillId="42" borderId="19" xfId="0" applyFont="1" applyFill="1" applyBorder="1" applyAlignment="1">
      <alignment horizontal="center" vertical="center" wrapText="1"/>
    </xf>
    <xf numFmtId="0" fontId="34" fillId="0" borderId="32" xfId="0" applyFont="1" applyBorder="1" applyAlignment="1">
      <alignment horizontal="left" vertical="center" wrapText="1"/>
    </xf>
    <xf numFmtId="0" fontId="34" fillId="0" borderId="53" xfId="0" applyFont="1" applyBorder="1" applyAlignment="1">
      <alignment horizontal="left" vertical="center" wrapText="1"/>
    </xf>
    <xf numFmtId="0" fontId="34" fillId="0" borderId="54" xfId="0" applyFont="1" applyBorder="1" applyAlignment="1">
      <alignment horizontal="left" vertical="center" wrapText="1"/>
    </xf>
    <xf numFmtId="0" fontId="33" fillId="16" borderId="16" xfId="0" applyFont="1" applyFill="1" applyBorder="1" applyAlignment="1">
      <alignment horizontal="left" vertical="center" wrapText="1"/>
    </xf>
    <xf numFmtId="0" fontId="0" fillId="16" borderId="19" xfId="0" applyFill="1" applyBorder="1" applyAlignment="1">
      <alignment horizontal="left" vertical="center" wrapText="1"/>
    </xf>
    <xf numFmtId="0" fontId="0" fillId="16" borderId="20" xfId="0" applyFill="1" applyBorder="1" applyAlignment="1">
      <alignment horizontal="left" vertical="center" wrapText="1"/>
    </xf>
    <xf numFmtId="0" fontId="0" fillId="10" borderId="53" xfId="0" applyFill="1" applyBorder="1" applyAlignment="1">
      <alignment horizontal="left" vertical="center" wrapText="1"/>
    </xf>
    <xf numFmtId="0" fontId="0" fillId="10" borderId="54" xfId="0" applyFill="1" applyBorder="1" applyAlignment="1">
      <alignment horizontal="left" vertical="center" wrapText="1"/>
    </xf>
    <xf numFmtId="0" fontId="34" fillId="0" borderId="35" xfId="0" applyFont="1" applyBorder="1" applyAlignment="1">
      <alignment horizontal="left" vertical="center" wrapText="1"/>
    </xf>
    <xf numFmtId="0" fontId="34" fillId="0" borderId="55" xfId="0" applyFont="1" applyBorder="1" applyAlignment="1">
      <alignment horizontal="left" vertical="center" wrapText="1"/>
    </xf>
    <xf numFmtId="0" fontId="34" fillId="0" borderId="56" xfId="0" applyFont="1" applyBorder="1" applyAlignment="1">
      <alignment horizontal="left" vertical="center" wrapText="1"/>
    </xf>
    <xf numFmtId="0" fontId="33" fillId="45" borderId="16" xfId="0" applyFont="1" applyFill="1" applyBorder="1" applyAlignment="1">
      <alignment horizontal="left" vertical="center" wrapText="1"/>
    </xf>
    <xf numFmtId="0" fontId="33" fillId="45" borderId="19" xfId="0" applyFont="1" applyFill="1" applyBorder="1" applyAlignment="1">
      <alignment horizontal="left" vertical="center" wrapText="1"/>
    </xf>
    <xf numFmtId="0" fontId="33" fillId="45" borderId="20" xfId="0" applyFont="1" applyFill="1" applyBorder="1" applyAlignment="1">
      <alignment horizontal="left" vertical="center" wrapText="1"/>
    </xf>
    <xf numFmtId="0" fontId="34" fillId="46" borderId="16" xfId="0" applyFont="1" applyFill="1" applyBorder="1" applyAlignment="1">
      <alignment horizontal="left" vertical="center" wrapText="1"/>
    </xf>
    <xf numFmtId="0" fontId="34" fillId="46" borderId="19" xfId="0" applyFont="1" applyFill="1" applyBorder="1" applyAlignment="1">
      <alignment horizontal="left" vertical="center" wrapText="1"/>
    </xf>
    <xf numFmtId="0" fontId="34" fillId="46" borderId="20" xfId="0" applyFont="1" applyFill="1" applyBorder="1" applyAlignment="1">
      <alignment horizontal="left" vertical="center" wrapText="1"/>
    </xf>
    <xf numFmtId="0" fontId="34" fillId="0" borderId="42" xfId="0" applyFont="1" applyBorder="1" applyAlignment="1">
      <alignment horizontal="left" vertical="center" wrapText="1"/>
    </xf>
    <xf numFmtId="0" fontId="34" fillId="0" borderId="46" xfId="0" applyFont="1" applyBorder="1" applyAlignment="1">
      <alignment horizontal="left" vertical="center" wrapText="1"/>
    </xf>
    <xf numFmtId="0" fontId="34" fillId="0" borderId="60" xfId="0" applyFont="1" applyBorder="1" applyAlignment="1">
      <alignment horizontal="left" vertical="center" wrapText="1"/>
    </xf>
    <xf numFmtId="0" fontId="33" fillId="45" borderId="16" xfId="0" applyFont="1" applyFill="1" applyBorder="1" applyAlignment="1">
      <alignment vertical="center" wrapText="1"/>
    </xf>
    <xf numFmtId="0" fontId="33" fillId="45" borderId="19" xfId="0" applyFont="1" applyFill="1" applyBorder="1" applyAlignment="1">
      <alignment vertical="center" wrapText="1"/>
    </xf>
    <xf numFmtId="0" fontId="33" fillId="45" borderId="20" xfId="0" applyFont="1" applyFill="1" applyBorder="1" applyAlignment="1">
      <alignment vertical="center" wrapText="1"/>
    </xf>
    <xf numFmtId="0" fontId="34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34" fillId="46" borderId="32" xfId="0" applyFont="1" applyFill="1" applyBorder="1" applyAlignment="1">
      <alignment horizontal="left" vertical="center" wrapText="1"/>
    </xf>
    <xf numFmtId="0" fontId="34" fillId="46" borderId="53" xfId="0" applyFont="1" applyFill="1" applyBorder="1" applyAlignment="1">
      <alignment horizontal="left" vertical="center" wrapText="1"/>
    </xf>
    <xf numFmtId="0" fontId="34" fillId="46" borderId="54" xfId="0" applyFont="1" applyFill="1" applyBorder="1" applyAlignment="1">
      <alignment horizontal="left" vertical="center" wrapText="1"/>
    </xf>
    <xf numFmtId="0" fontId="34" fillId="0" borderId="21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left" vertical="center" wrapText="1"/>
    </xf>
    <xf numFmtId="0" fontId="34" fillId="0" borderId="61" xfId="0" applyFont="1" applyBorder="1" applyAlignment="1">
      <alignment horizontal="left" vertical="center" wrapText="1"/>
    </xf>
    <xf numFmtId="0" fontId="33" fillId="45" borderId="42" xfId="0" applyFont="1" applyFill="1" applyBorder="1" applyAlignment="1">
      <alignment horizontal="left" vertical="center" wrapText="1"/>
    </xf>
    <xf numFmtId="0" fontId="33" fillId="45" borderId="46" xfId="0" applyFont="1" applyFill="1" applyBorder="1" applyAlignment="1">
      <alignment horizontal="left" vertical="center" wrapText="1"/>
    </xf>
    <xf numFmtId="0" fontId="33" fillId="45" borderId="60" xfId="0" applyFont="1" applyFill="1" applyBorder="1" applyAlignment="1">
      <alignment horizontal="left" vertical="center" wrapText="1"/>
    </xf>
    <xf numFmtId="0" fontId="34" fillId="0" borderId="35" xfId="0" applyFont="1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56" xfId="0" applyBorder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4"/>
  <sheetViews>
    <sheetView showZeros="0" zoomScalePageLayoutView="0" workbookViewId="0" topLeftCell="A112">
      <selection activeCell="X32" sqref="X32"/>
    </sheetView>
  </sheetViews>
  <sheetFormatPr defaultColWidth="9.00390625" defaultRowHeight="12.75"/>
  <cols>
    <col min="1" max="1" width="5.00390625" style="0" customWidth="1"/>
    <col min="2" max="2" width="6.375" style="0" customWidth="1"/>
    <col min="3" max="3" width="8.125" style="0" customWidth="1"/>
    <col min="4" max="4" width="5.125" style="0" customWidth="1"/>
    <col min="5" max="5" width="10.00390625" style="0" customWidth="1"/>
    <col min="6" max="6" width="10.625" style="0" customWidth="1"/>
    <col min="7" max="7" width="11.375" style="0" customWidth="1"/>
    <col min="8" max="8" width="11.125" style="0" customWidth="1"/>
    <col min="9" max="10" width="10.75390625" style="0" customWidth="1"/>
    <col min="11" max="11" width="11.00390625" style="0" customWidth="1"/>
    <col min="12" max="12" width="11.125" style="0" customWidth="1"/>
    <col min="13" max="13" width="7.25390625" style="0" customWidth="1"/>
    <col min="14" max="14" width="8.875" style="0" customWidth="1"/>
    <col min="15" max="15" width="7.375" style="0" customWidth="1"/>
    <col min="16" max="16" width="8.75390625" style="0" customWidth="1"/>
  </cols>
  <sheetData>
    <row r="1" spans="1:16" s="2" customFormat="1" ht="12.75" customHeight="1">
      <c r="A1" s="35"/>
      <c r="B1" s="35"/>
      <c r="C1" s="35"/>
      <c r="D1" s="35"/>
      <c r="E1" s="35"/>
      <c r="F1" s="35"/>
      <c r="G1" s="35"/>
      <c r="H1" s="35"/>
      <c r="I1" s="35"/>
      <c r="J1" s="11" t="s">
        <v>91</v>
      </c>
      <c r="K1" s="12"/>
      <c r="L1" s="12"/>
      <c r="M1" s="4"/>
      <c r="N1" s="4"/>
      <c r="O1" s="4"/>
      <c r="P1" s="4"/>
    </row>
    <row r="2" spans="1:16" s="2" customFormat="1" ht="10.5" customHeight="1">
      <c r="A2" s="35"/>
      <c r="B2" s="35"/>
      <c r="C2" s="35"/>
      <c r="D2" s="35"/>
      <c r="E2" s="35"/>
      <c r="F2" s="35"/>
      <c r="G2" s="35"/>
      <c r="H2" s="35"/>
      <c r="I2" s="35"/>
      <c r="J2" s="5" t="s">
        <v>196</v>
      </c>
      <c r="K2" s="5"/>
      <c r="L2" s="5"/>
      <c r="M2" s="4"/>
      <c r="N2" s="4"/>
      <c r="O2" s="4"/>
      <c r="P2" s="4"/>
    </row>
    <row r="3" spans="1:16" s="2" customFormat="1" ht="11.25" customHeight="1">
      <c r="A3" s="35"/>
      <c r="B3" s="35"/>
      <c r="C3" s="35"/>
      <c r="D3" s="35"/>
      <c r="E3" s="35"/>
      <c r="F3" s="35"/>
      <c r="G3" s="35"/>
      <c r="H3" s="35"/>
      <c r="I3" s="35"/>
      <c r="J3" s="5" t="s">
        <v>50</v>
      </c>
      <c r="K3" s="5"/>
      <c r="L3" s="5"/>
      <c r="M3" s="4"/>
      <c r="N3" s="4"/>
      <c r="O3" s="4"/>
      <c r="P3" s="4"/>
    </row>
    <row r="4" spans="1:16" s="2" customFormat="1" ht="12.75" customHeight="1">
      <c r="A4" s="35"/>
      <c r="B4" s="35"/>
      <c r="C4" s="35"/>
      <c r="D4" s="35"/>
      <c r="E4" s="35"/>
      <c r="F4" s="35"/>
      <c r="G4" s="35"/>
      <c r="H4" s="35"/>
      <c r="I4" s="35"/>
      <c r="J4" s="5" t="s">
        <v>190</v>
      </c>
      <c r="K4" s="5"/>
      <c r="L4" s="5"/>
      <c r="M4" s="4"/>
      <c r="N4" s="4"/>
      <c r="O4" s="4"/>
      <c r="P4" s="4"/>
    </row>
    <row r="5" spans="1:16" s="2" customFormat="1" ht="12.75" customHeight="1">
      <c r="A5" s="299"/>
      <c r="B5" s="299"/>
      <c r="C5" s="299"/>
      <c r="D5" s="299"/>
      <c r="E5" s="299"/>
      <c r="F5" s="299"/>
      <c r="G5" s="299"/>
      <c r="H5" s="299"/>
      <c r="I5" s="299"/>
      <c r="J5" s="5"/>
      <c r="K5" s="5"/>
      <c r="L5" s="5"/>
      <c r="M5" s="299"/>
      <c r="N5" s="299"/>
      <c r="O5" s="299"/>
      <c r="P5" s="299"/>
    </row>
    <row r="6" spans="1:16" s="2" customFormat="1" ht="12.75" customHeight="1">
      <c r="A6" s="299"/>
      <c r="B6" s="299"/>
      <c r="C6" s="299"/>
      <c r="D6" s="299"/>
      <c r="E6" s="299"/>
      <c r="F6" s="299"/>
      <c r="G6" s="299"/>
      <c r="H6" s="299"/>
      <c r="I6" s="299"/>
      <c r="J6" s="5"/>
      <c r="K6" s="5"/>
      <c r="L6" s="5"/>
      <c r="M6" s="299"/>
      <c r="N6" s="299"/>
      <c r="O6" s="299"/>
      <c r="P6" s="299"/>
    </row>
    <row r="7" spans="1:16" s="2" customFormat="1" ht="12.75" customHeight="1">
      <c r="A7" s="299"/>
      <c r="B7" s="299"/>
      <c r="C7" s="299"/>
      <c r="D7" s="299"/>
      <c r="E7" s="299"/>
      <c r="F7" s="299"/>
      <c r="G7" s="299"/>
      <c r="H7" s="299"/>
      <c r="I7" s="299"/>
      <c r="J7" s="5"/>
      <c r="K7" s="5"/>
      <c r="L7" s="5"/>
      <c r="M7" s="299"/>
      <c r="N7" s="299"/>
      <c r="O7" s="299"/>
      <c r="P7" s="299"/>
    </row>
    <row r="8" spans="1:16" s="2" customFormat="1" ht="12.75" customHeight="1">
      <c r="A8" s="449" t="s">
        <v>132</v>
      </c>
      <c r="B8" s="449"/>
      <c r="C8" s="449"/>
      <c r="D8" s="449"/>
      <c r="E8" s="449"/>
      <c r="F8" s="449"/>
      <c r="G8" s="449"/>
      <c r="H8" s="449"/>
      <c r="I8" s="449"/>
      <c r="J8" s="449"/>
      <c r="K8" s="449"/>
      <c r="L8" s="449"/>
      <c r="M8" s="4"/>
      <c r="N8" s="4"/>
      <c r="O8" s="4"/>
      <c r="P8" s="4"/>
    </row>
    <row r="9" spans="1:16" ht="2.25" customHeight="1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</row>
    <row r="10" spans="1:16" ht="18" customHeight="1">
      <c r="A10" s="455" t="s">
        <v>51</v>
      </c>
      <c r="B10" s="456"/>
      <c r="C10" s="457"/>
      <c r="D10" s="451" t="s">
        <v>65</v>
      </c>
      <c r="E10" s="451"/>
      <c r="F10" s="451"/>
      <c r="G10" s="451"/>
      <c r="H10" s="452"/>
      <c r="I10" s="450" t="s">
        <v>66</v>
      </c>
      <c r="J10" s="450"/>
      <c r="K10" s="450" t="s">
        <v>67</v>
      </c>
      <c r="L10" s="450"/>
      <c r="M10" s="4"/>
      <c r="N10" s="4"/>
      <c r="O10" s="4"/>
      <c r="P10" s="4"/>
    </row>
    <row r="11" spans="1:16" ht="18" customHeight="1">
      <c r="A11" s="77" t="s">
        <v>24</v>
      </c>
      <c r="B11" s="77" t="s">
        <v>52</v>
      </c>
      <c r="C11" s="77" t="s">
        <v>53</v>
      </c>
      <c r="D11" s="453"/>
      <c r="E11" s="453"/>
      <c r="F11" s="453"/>
      <c r="G11" s="453"/>
      <c r="H11" s="454"/>
      <c r="I11" s="159" t="s">
        <v>54</v>
      </c>
      <c r="J11" s="159" t="s">
        <v>55</v>
      </c>
      <c r="K11" s="159" t="s">
        <v>54</v>
      </c>
      <c r="L11" s="159" t="s">
        <v>55</v>
      </c>
      <c r="M11" s="4"/>
      <c r="N11" s="4"/>
      <c r="O11" s="4"/>
      <c r="P11" s="4"/>
    </row>
    <row r="12" spans="1:16" ht="21" customHeight="1">
      <c r="A12" s="151">
        <v>600</v>
      </c>
      <c r="B12" s="152"/>
      <c r="C12" s="152"/>
      <c r="D12" s="367" t="s">
        <v>146</v>
      </c>
      <c r="E12" s="382"/>
      <c r="F12" s="382"/>
      <c r="G12" s="382"/>
      <c r="H12" s="383"/>
      <c r="I12" s="156"/>
      <c r="J12" s="156">
        <f>J13</f>
        <v>40000</v>
      </c>
      <c r="K12" s="156"/>
      <c r="L12" s="156"/>
      <c r="M12" s="213"/>
      <c r="N12" s="213"/>
      <c r="O12" s="213"/>
      <c r="P12" s="213"/>
    </row>
    <row r="13" spans="1:16" ht="18.75" customHeight="1">
      <c r="A13" s="153"/>
      <c r="B13" s="154">
        <v>60013</v>
      </c>
      <c r="C13" s="153"/>
      <c r="D13" s="416" t="s">
        <v>147</v>
      </c>
      <c r="E13" s="417"/>
      <c r="F13" s="417"/>
      <c r="G13" s="417"/>
      <c r="H13" s="418"/>
      <c r="I13" s="13"/>
      <c r="J13" s="13">
        <f>J14</f>
        <v>40000</v>
      </c>
      <c r="K13" s="13"/>
      <c r="L13" s="13">
        <f>L14</f>
        <v>0</v>
      </c>
      <c r="M13" s="209"/>
      <c r="N13" s="209"/>
      <c r="O13" s="209"/>
      <c r="P13" s="209"/>
    </row>
    <row r="14" spans="1:16" ht="24" customHeight="1">
      <c r="A14" s="155"/>
      <c r="B14" s="71"/>
      <c r="C14" s="168">
        <v>6300</v>
      </c>
      <c r="D14" s="419" t="s">
        <v>157</v>
      </c>
      <c r="E14" s="420"/>
      <c r="F14" s="420"/>
      <c r="G14" s="420"/>
      <c r="H14" s="421"/>
      <c r="I14" s="169"/>
      <c r="J14" s="169">
        <v>40000</v>
      </c>
      <c r="K14" s="169"/>
      <c r="L14" s="169"/>
      <c r="M14" s="209"/>
      <c r="N14" s="209"/>
      <c r="O14" s="209"/>
      <c r="P14" s="209"/>
    </row>
    <row r="15" spans="1:16" ht="18" customHeight="1">
      <c r="A15" s="151">
        <v>700</v>
      </c>
      <c r="B15" s="152"/>
      <c r="C15" s="152"/>
      <c r="D15" s="367" t="s">
        <v>121</v>
      </c>
      <c r="E15" s="382"/>
      <c r="F15" s="382"/>
      <c r="G15" s="382"/>
      <c r="H15" s="383"/>
      <c r="I15" s="156"/>
      <c r="J15" s="156"/>
      <c r="K15" s="156">
        <f>K16</f>
        <v>162360</v>
      </c>
      <c r="L15" s="156"/>
      <c r="M15" s="190"/>
      <c r="N15" s="190"/>
      <c r="O15" s="190"/>
      <c r="P15" s="190"/>
    </row>
    <row r="16" spans="1:16" ht="15" customHeight="1">
      <c r="A16" s="153"/>
      <c r="B16" s="154">
        <v>70005</v>
      </c>
      <c r="C16" s="153"/>
      <c r="D16" s="416" t="s">
        <v>122</v>
      </c>
      <c r="E16" s="417"/>
      <c r="F16" s="417"/>
      <c r="G16" s="417"/>
      <c r="H16" s="418"/>
      <c r="I16" s="13"/>
      <c r="J16" s="13"/>
      <c r="K16" s="13">
        <f>SUM(K17:K17)</f>
        <v>162360</v>
      </c>
      <c r="L16" s="13"/>
      <c r="M16" s="190"/>
      <c r="N16" s="190"/>
      <c r="O16" s="190"/>
      <c r="P16" s="190"/>
    </row>
    <row r="17" spans="1:16" ht="24.75" customHeight="1">
      <c r="A17" s="155"/>
      <c r="B17" s="71"/>
      <c r="C17" s="168">
        <v>4400</v>
      </c>
      <c r="D17" s="419" t="s">
        <v>158</v>
      </c>
      <c r="E17" s="420"/>
      <c r="F17" s="420"/>
      <c r="G17" s="420"/>
      <c r="H17" s="421"/>
      <c r="I17" s="169"/>
      <c r="J17" s="169"/>
      <c r="K17" s="169">
        <v>162360</v>
      </c>
      <c r="L17" s="169"/>
      <c r="M17" s="214"/>
      <c r="N17" s="214"/>
      <c r="O17" s="214"/>
      <c r="P17" s="214"/>
    </row>
    <row r="18" spans="1:16" ht="21" customHeight="1">
      <c r="A18" s="151">
        <v>750</v>
      </c>
      <c r="B18" s="152"/>
      <c r="C18" s="152"/>
      <c r="D18" s="367" t="s">
        <v>131</v>
      </c>
      <c r="E18" s="368"/>
      <c r="F18" s="368"/>
      <c r="G18" s="368"/>
      <c r="H18" s="369"/>
      <c r="I18" s="156"/>
      <c r="J18" s="156">
        <f>J19+J22</f>
        <v>0</v>
      </c>
      <c r="K18" s="156">
        <f>K19+K22</f>
        <v>1415000</v>
      </c>
      <c r="L18" s="156">
        <f>L19</f>
        <v>0</v>
      </c>
      <c r="M18" s="196"/>
      <c r="N18" s="196"/>
      <c r="O18" s="196"/>
      <c r="P18" s="196"/>
    </row>
    <row r="19" spans="1:16" ht="18.75" customHeight="1">
      <c r="A19" s="153"/>
      <c r="B19" s="154">
        <v>75023</v>
      </c>
      <c r="C19" s="153"/>
      <c r="D19" s="416" t="s">
        <v>130</v>
      </c>
      <c r="E19" s="422"/>
      <c r="F19" s="422"/>
      <c r="G19" s="422"/>
      <c r="H19" s="423"/>
      <c r="I19" s="13"/>
      <c r="J19" s="13"/>
      <c r="K19" s="13">
        <f>SUM(K20:K21)</f>
        <v>1245000</v>
      </c>
      <c r="L19" s="13"/>
      <c r="M19" s="196"/>
      <c r="N19" s="196"/>
      <c r="O19" s="196"/>
      <c r="P19" s="196"/>
    </row>
    <row r="20" spans="1:16" ht="14.25" customHeight="1">
      <c r="A20" s="155"/>
      <c r="B20" s="71"/>
      <c r="C20" s="194">
        <v>4300</v>
      </c>
      <c r="D20" s="370" t="s">
        <v>164</v>
      </c>
      <c r="E20" s="371"/>
      <c r="F20" s="371"/>
      <c r="G20" s="371"/>
      <c r="H20" s="372"/>
      <c r="I20" s="169"/>
      <c r="J20" s="169"/>
      <c r="K20" s="169">
        <v>361320</v>
      </c>
      <c r="L20" s="169"/>
      <c r="M20" s="196"/>
      <c r="N20" s="196"/>
      <c r="O20" s="196"/>
      <c r="P20" s="196"/>
    </row>
    <row r="21" spans="1:16" ht="14.25" customHeight="1">
      <c r="A21" s="155"/>
      <c r="B21" s="71"/>
      <c r="C21" s="194">
        <v>4530</v>
      </c>
      <c r="D21" s="373" t="s">
        <v>149</v>
      </c>
      <c r="E21" s="374"/>
      <c r="F21" s="374"/>
      <c r="G21" s="374"/>
      <c r="H21" s="375"/>
      <c r="I21" s="169"/>
      <c r="J21" s="169"/>
      <c r="K21" s="169">
        <v>883680</v>
      </c>
      <c r="L21" s="335"/>
      <c r="M21" s="334"/>
      <c r="N21" s="334"/>
      <c r="O21" s="334"/>
      <c r="P21" s="334"/>
    </row>
    <row r="22" spans="1:16" ht="18.75" customHeight="1">
      <c r="A22" s="153"/>
      <c r="B22" s="154">
        <v>75075</v>
      </c>
      <c r="C22" s="153"/>
      <c r="D22" s="416" t="s">
        <v>163</v>
      </c>
      <c r="E22" s="422"/>
      <c r="F22" s="422"/>
      <c r="G22" s="422"/>
      <c r="H22" s="423"/>
      <c r="I22" s="13"/>
      <c r="J22" s="13">
        <f>J23</f>
        <v>0</v>
      </c>
      <c r="K22" s="13">
        <f>SUM(K23:K24)</f>
        <v>170000</v>
      </c>
      <c r="L22" s="13"/>
      <c r="M22" s="214"/>
      <c r="N22" s="214"/>
      <c r="O22" s="214"/>
      <c r="P22" s="214"/>
    </row>
    <row r="23" spans="1:16" ht="14.25" customHeight="1">
      <c r="A23" s="155"/>
      <c r="B23" s="71"/>
      <c r="C23" s="207">
        <v>4300</v>
      </c>
      <c r="D23" s="370" t="s">
        <v>164</v>
      </c>
      <c r="E23" s="371"/>
      <c r="F23" s="371"/>
      <c r="G23" s="371"/>
      <c r="H23" s="372"/>
      <c r="I23" s="208"/>
      <c r="J23" s="208"/>
      <c r="K23" s="208">
        <v>25000</v>
      </c>
      <c r="L23" s="208"/>
      <c r="M23" s="214"/>
      <c r="N23" s="214"/>
      <c r="O23" s="214"/>
      <c r="P23" s="214"/>
    </row>
    <row r="24" spans="1:16" ht="14.25" customHeight="1">
      <c r="A24" s="155"/>
      <c r="B24" s="71"/>
      <c r="C24" s="207">
        <v>4300</v>
      </c>
      <c r="D24" s="370" t="s">
        <v>164</v>
      </c>
      <c r="E24" s="371"/>
      <c r="F24" s="371"/>
      <c r="G24" s="371"/>
      <c r="H24" s="372"/>
      <c r="I24" s="208"/>
      <c r="J24" s="208"/>
      <c r="K24" s="208">
        <v>145000</v>
      </c>
      <c r="L24" s="208"/>
      <c r="M24" s="342"/>
      <c r="N24" s="342"/>
      <c r="O24" s="342"/>
      <c r="P24" s="342"/>
    </row>
    <row r="25" spans="1:16" ht="19.5" customHeight="1">
      <c r="A25" s="157">
        <v>801</v>
      </c>
      <c r="B25" s="158"/>
      <c r="C25" s="158"/>
      <c r="D25" s="458" t="s">
        <v>114</v>
      </c>
      <c r="E25" s="459"/>
      <c r="F25" s="459"/>
      <c r="G25" s="459"/>
      <c r="H25" s="460"/>
      <c r="I25" s="64">
        <f>I41</f>
        <v>4496</v>
      </c>
      <c r="J25" s="64"/>
      <c r="K25" s="64">
        <f>K26+K30+K41</f>
        <v>2059496</v>
      </c>
      <c r="L25" s="64">
        <f>L26+L30</f>
        <v>311600</v>
      </c>
      <c r="M25" s="176"/>
      <c r="N25" s="176"/>
      <c r="O25" s="176"/>
      <c r="P25" s="176"/>
    </row>
    <row r="26" spans="1:16" ht="18" customHeight="1">
      <c r="A26" s="153"/>
      <c r="B26" s="154">
        <v>80101</v>
      </c>
      <c r="C26" s="153"/>
      <c r="D26" s="379" t="s">
        <v>135</v>
      </c>
      <c r="E26" s="380"/>
      <c r="F26" s="380"/>
      <c r="G26" s="380"/>
      <c r="H26" s="381"/>
      <c r="I26" s="13"/>
      <c r="J26" s="13"/>
      <c r="K26" s="13">
        <f>SUM(K27:K29)</f>
        <v>955000</v>
      </c>
      <c r="L26" s="13">
        <f>SUM(L27:L29)</f>
        <v>155800</v>
      </c>
      <c r="M26" s="179"/>
      <c r="N26" s="179"/>
      <c r="O26" s="179"/>
      <c r="P26" s="179"/>
    </row>
    <row r="27" spans="1:16" ht="15" customHeight="1">
      <c r="A27" s="155"/>
      <c r="B27" s="71"/>
      <c r="C27" s="194">
        <v>4010</v>
      </c>
      <c r="D27" s="530" t="s">
        <v>148</v>
      </c>
      <c r="E27" s="531"/>
      <c r="F27" s="531"/>
      <c r="G27" s="531"/>
      <c r="H27" s="532"/>
      <c r="I27" s="195"/>
      <c r="J27" s="169"/>
      <c r="K27" s="169">
        <v>800000</v>
      </c>
      <c r="L27" s="169"/>
      <c r="M27" s="275"/>
      <c r="N27" s="275"/>
      <c r="O27" s="275"/>
      <c r="P27" s="275"/>
    </row>
    <row r="28" spans="1:16" ht="15.75" customHeight="1">
      <c r="A28" s="155"/>
      <c r="B28" s="71"/>
      <c r="C28" s="194">
        <v>4270</v>
      </c>
      <c r="D28" s="514" t="s">
        <v>141</v>
      </c>
      <c r="E28" s="374"/>
      <c r="F28" s="374"/>
      <c r="G28" s="374"/>
      <c r="H28" s="375"/>
      <c r="I28" s="195"/>
      <c r="J28" s="169"/>
      <c r="K28" s="169">
        <v>155000</v>
      </c>
      <c r="L28" s="169"/>
      <c r="M28" s="220"/>
      <c r="N28" s="218"/>
      <c r="O28" s="220"/>
      <c r="P28" s="220"/>
    </row>
    <row r="29" spans="1:16" ht="17.25" customHeight="1">
      <c r="A29" s="155"/>
      <c r="B29" s="71"/>
      <c r="C29" s="194">
        <v>6050</v>
      </c>
      <c r="D29" s="373" t="s">
        <v>138</v>
      </c>
      <c r="E29" s="374"/>
      <c r="F29" s="374"/>
      <c r="G29" s="374"/>
      <c r="H29" s="375"/>
      <c r="I29" s="195"/>
      <c r="J29" s="169"/>
      <c r="K29" s="169"/>
      <c r="L29" s="169">
        <v>155800</v>
      </c>
      <c r="M29" s="278"/>
      <c r="N29" s="277"/>
      <c r="O29" s="278"/>
      <c r="P29" s="278"/>
    </row>
    <row r="30" spans="1:16" ht="15" customHeight="1">
      <c r="A30" s="153"/>
      <c r="B30" s="154">
        <v>80110</v>
      </c>
      <c r="C30" s="153"/>
      <c r="D30" s="379" t="s">
        <v>153</v>
      </c>
      <c r="E30" s="380"/>
      <c r="F30" s="380"/>
      <c r="G30" s="380"/>
      <c r="H30" s="381"/>
      <c r="I30" s="13"/>
      <c r="J30" s="13"/>
      <c r="K30" s="13">
        <f>SUM(K31:K35)</f>
        <v>1100000</v>
      </c>
      <c r="L30" s="13">
        <f>SUM(L31:L35)</f>
        <v>155800</v>
      </c>
      <c r="M30" s="222"/>
      <c r="N30" s="221"/>
      <c r="O30" s="222"/>
      <c r="P30" s="222"/>
    </row>
    <row r="31" spans="1:16" ht="15.75" customHeight="1">
      <c r="A31" s="260"/>
      <c r="B31" s="248"/>
      <c r="C31" s="268">
        <v>4010</v>
      </c>
      <c r="D31" s="393" t="s">
        <v>148</v>
      </c>
      <c r="E31" s="394"/>
      <c r="F31" s="394"/>
      <c r="G31" s="394"/>
      <c r="H31" s="395"/>
      <c r="I31" s="273"/>
      <c r="J31" s="274"/>
      <c r="K31" s="280">
        <v>800000</v>
      </c>
      <c r="L31" s="280"/>
      <c r="M31" s="281"/>
      <c r="N31" s="283"/>
      <c r="O31" s="281"/>
      <c r="P31" s="281"/>
    </row>
    <row r="32" spans="1:16" ht="17.25" customHeight="1">
      <c r="A32" s="260"/>
      <c r="B32" s="248"/>
      <c r="C32" s="268">
        <v>4110</v>
      </c>
      <c r="D32" s="393" t="s">
        <v>175</v>
      </c>
      <c r="E32" s="394"/>
      <c r="F32" s="394"/>
      <c r="G32" s="394"/>
      <c r="H32" s="395"/>
      <c r="I32" s="273"/>
      <c r="J32" s="274"/>
      <c r="K32" s="280">
        <v>200000</v>
      </c>
      <c r="L32" s="280"/>
      <c r="M32" s="281"/>
      <c r="N32" s="283"/>
      <c r="O32" s="281"/>
      <c r="P32" s="281"/>
    </row>
    <row r="33" spans="1:16" ht="19.5" customHeight="1">
      <c r="A33" s="260"/>
      <c r="B33" s="248"/>
      <c r="C33" s="268">
        <v>4120</v>
      </c>
      <c r="D33" s="393" t="s">
        <v>176</v>
      </c>
      <c r="E33" s="394"/>
      <c r="F33" s="394"/>
      <c r="G33" s="394"/>
      <c r="H33" s="395"/>
      <c r="I33" s="279"/>
      <c r="J33" s="280"/>
      <c r="K33" s="280">
        <v>20000</v>
      </c>
      <c r="L33" s="280"/>
      <c r="M33" s="275"/>
      <c r="N33" s="276"/>
      <c r="O33" s="275"/>
      <c r="P33" s="275"/>
    </row>
    <row r="34" spans="1:16" ht="19.5" customHeight="1">
      <c r="A34" s="260"/>
      <c r="B34" s="248"/>
      <c r="C34" s="194">
        <v>4260</v>
      </c>
      <c r="D34" s="376" t="s">
        <v>140</v>
      </c>
      <c r="E34" s="377"/>
      <c r="F34" s="377"/>
      <c r="G34" s="377"/>
      <c r="H34" s="378"/>
      <c r="I34" s="273"/>
      <c r="J34" s="274"/>
      <c r="K34" s="280">
        <v>80000</v>
      </c>
      <c r="L34" s="280"/>
      <c r="M34" s="223"/>
      <c r="N34" s="225"/>
      <c r="O34" s="223"/>
      <c r="P34" s="223"/>
    </row>
    <row r="35" spans="1:16" ht="19.5" customHeight="1">
      <c r="A35" s="155"/>
      <c r="B35" s="71"/>
      <c r="C35" s="315">
        <v>6050</v>
      </c>
      <c r="D35" s="370" t="s">
        <v>138</v>
      </c>
      <c r="E35" s="371"/>
      <c r="F35" s="371"/>
      <c r="G35" s="371"/>
      <c r="H35" s="372"/>
      <c r="I35" s="316"/>
      <c r="J35" s="208"/>
      <c r="K35" s="208"/>
      <c r="L35" s="208">
        <v>155800</v>
      </c>
      <c r="M35" s="222"/>
      <c r="N35" s="221"/>
      <c r="O35" s="222"/>
      <c r="P35" s="222"/>
    </row>
    <row r="36" spans="1:16" ht="13.5" customHeight="1">
      <c r="A36" s="319"/>
      <c r="B36" s="319"/>
      <c r="C36" s="320"/>
      <c r="D36" s="321"/>
      <c r="E36" s="317"/>
      <c r="F36" s="317"/>
      <c r="G36" s="317"/>
      <c r="H36" s="317"/>
      <c r="I36" s="318"/>
      <c r="J36" s="322"/>
      <c r="K36" s="322"/>
      <c r="L36" s="322"/>
      <c r="M36" s="299"/>
      <c r="N36" s="300"/>
      <c r="O36" s="299"/>
      <c r="P36" s="299"/>
    </row>
    <row r="37" spans="1:16" ht="8.25" customHeight="1" hidden="1">
      <c r="A37" s="337"/>
      <c r="B37" s="337"/>
      <c r="C37" s="338"/>
      <c r="D37" s="535"/>
      <c r="E37" s="535"/>
      <c r="F37" s="535"/>
      <c r="G37" s="535"/>
      <c r="H37" s="535"/>
      <c r="I37" s="339"/>
      <c r="J37" s="340"/>
      <c r="K37" s="340"/>
      <c r="L37" s="340"/>
      <c r="M37" s="299"/>
      <c r="N37" s="300"/>
      <c r="O37" s="299"/>
      <c r="P37" s="299"/>
    </row>
    <row r="38" spans="1:16" ht="3" customHeight="1">
      <c r="A38" s="337"/>
      <c r="B38" s="337"/>
      <c r="C38" s="338"/>
      <c r="D38" s="336"/>
      <c r="E38" s="336"/>
      <c r="F38" s="336"/>
      <c r="G38" s="336"/>
      <c r="H38" s="336"/>
      <c r="I38" s="339"/>
      <c r="J38" s="340"/>
      <c r="K38" s="340"/>
      <c r="L38" s="340"/>
      <c r="M38" s="334"/>
      <c r="N38" s="333"/>
      <c r="O38" s="334"/>
      <c r="P38" s="334"/>
    </row>
    <row r="39" spans="1:16" ht="15" customHeight="1">
      <c r="A39" s="455" t="s">
        <v>51</v>
      </c>
      <c r="B39" s="456"/>
      <c r="C39" s="457"/>
      <c r="D39" s="451" t="s">
        <v>65</v>
      </c>
      <c r="E39" s="451"/>
      <c r="F39" s="451"/>
      <c r="G39" s="451"/>
      <c r="H39" s="452"/>
      <c r="I39" s="450" t="s">
        <v>66</v>
      </c>
      <c r="J39" s="450"/>
      <c r="K39" s="450" t="s">
        <v>67</v>
      </c>
      <c r="L39" s="450"/>
      <c r="M39" s="299"/>
      <c r="N39" s="300"/>
      <c r="O39" s="299"/>
      <c r="P39" s="299"/>
    </row>
    <row r="40" spans="1:16" ht="12.75" customHeight="1">
      <c r="A40" s="332" t="s">
        <v>24</v>
      </c>
      <c r="B40" s="332" t="s">
        <v>52</v>
      </c>
      <c r="C40" s="332" t="s">
        <v>53</v>
      </c>
      <c r="D40" s="453"/>
      <c r="E40" s="453"/>
      <c r="F40" s="453"/>
      <c r="G40" s="453"/>
      <c r="H40" s="454"/>
      <c r="I40" s="159" t="s">
        <v>54</v>
      </c>
      <c r="J40" s="159" t="s">
        <v>55</v>
      </c>
      <c r="K40" s="159" t="s">
        <v>54</v>
      </c>
      <c r="L40" s="159" t="s">
        <v>55</v>
      </c>
      <c r="M40" s="299"/>
      <c r="N40" s="300"/>
      <c r="O40" s="299"/>
      <c r="P40" s="299"/>
    </row>
    <row r="41" spans="1:16" ht="30" customHeight="1">
      <c r="A41" s="153"/>
      <c r="B41" s="154">
        <v>80195</v>
      </c>
      <c r="C41" s="153"/>
      <c r="D41" s="379" t="s">
        <v>184</v>
      </c>
      <c r="E41" s="380"/>
      <c r="F41" s="380"/>
      <c r="G41" s="380"/>
      <c r="H41" s="381"/>
      <c r="I41" s="13">
        <f>SUM(I42:I52)</f>
        <v>4496</v>
      </c>
      <c r="J41" s="13"/>
      <c r="K41" s="13">
        <f>SUM(K42:K52)</f>
        <v>4496</v>
      </c>
      <c r="L41" s="13">
        <f>SUM(L42:L45)</f>
        <v>0</v>
      </c>
      <c r="M41" s="342"/>
      <c r="N41" s="341"/>
      <c r="O41" s="342"/>
      <c r="P41" s="342"/>
    </row>
    <row r="42" spans="1:16" ht="12.75" customHeight="1">
      <c r="A42" s="350"/>
      <c r="B42" s="351"/>
      <c r="C42" s="355">
        <v>4117</v>
      </c>
      <c r="D42" s="529" t="s">
        <v>175</v>
      </c>
      <c r="E42" s="529"/>
      <c r="F42" s="529"/>
      <c r="G42" s="529"/>
      <c r="H42" s="529"/>
      <c r="I42" s="269">
        <v>2874</v>
      </c>
      <c r="J42" s="269"/>
      <c r="K42" s="269"/>
      <c r="L42" s="269"/>
      <c r="M42" s="342"/>
      <c r="N42" s="341"/>
      <c r="O42" s="342"/>
      <c r="P42" s="342"/>
    </row>
    <row r="43" spans="1:16" ht="12.75" customHeight="1">
      <c r="A43" s="260"/>
      <c r="B43" s="248"/>
      <c r="C43" s="355">
        <v>4119</v>
      </c>
      <c r="D43" s="529" t="s">
        <v>175</v>
      </c>
      <c r="E43" s="529"/>
      <c r="F43" s="529"/>
      <c r="G43" s="529"/>
      <c r="H43" s="529"/>
      <c r="I43" s="269">
        <v>958</v>
      </c>
      <c r="J43" s="269"/>
      <c r="K43" s="269"/>
      <c r="L43" s="269"/>
      <c r="M43" s="342"/>
      <c r="N43" s="341"/>
      <c r="O43" s="342"/>
      <c r="P43" s="342"/>
    </row>
    <row r="44" spans="1:16" ht="12.75" customHeight="1">
      <c r="A44" s="260"/>
      <c r="B44" s="248"/>
      <c r="C44" s="355">
        <v>4127</v>
      </c>
      <c r="D44" s="529" t="s">
        <v>176</v>
      </c>
      <c r="E44" s="529"/>
      <c r="F44" s="529"/>
      <c r="G44" s="529"/>
      <c r="H44" s="529"/>
      <c r="I44" s="269">
        <v>492</v>
      </c>
      <c r="J44" s="269"/>
      <c r="K44" s="269"/>
      <c r="L44" s="269"/>
      <c r="M44" s="342"/>
      <c r="N44" s="341"/>
      <c r="O44" s="342"/>
      <c r="P44" s="342"/>
    </row>
    <row r="45" spans="1:16" ht="12.75" customHeight="1">
      <c r="A45" s="260"/>
      <c r="B45" s="248"/>
      <c r="C45" s="194">
        <v>4129</v>
      </c>
      <c r="D45" s="529" t="s">
        <v>176</v>
      </c>
      <c r="E45" s="529"/>
      <c r="F45" s="529"/>
      <c r="G45" s="529"/>
      <c r="H45" s="529"/>
      <c r="I45" s="269">
        <v>162</v>
      </c>
      <c r="J45" s="269"/>
      <c r="K45" s="269"/>
      <c r="L45" s="269"/>
      <c r="M45" s="342"/>
      <c r="N45" s="341"/>
      <c r="O45" s="342"/>
      <c r="P45" s="342"/>
    </row>
    <row r="46" spans="1:16" ht="12.75" customHeight="1">
      <c r="A46" s="260"/>
      <c r="B46" s="248"/>
      <c r="C46" s="194">
        <v>4177</v>
      </c>
      <c r="D46" s="393" t="s">
        <v>197</v>
      </c>
      <c r="E46" s="394"/>
      <c r="F46" s="394"/>
      <c r="G46" s="394"/>
      <c r="H46" s="395"/>
      <c r="I46" s="269"/>
      <c r="J46" s="269"/>
      <c r="K46" s="269">
        <v>748</v>
      </c>
      <c r="L46" s="269"/>
      <c r="M46" s="366"/>
      <c r="N46" s="365"/>
      <c r="O46" s="366"/>
      <c r="P46" s="366"/>
    </row>
    <row r="47" spans="1:16" ht="12.75" customHeight="1">
      <c r="A47" s="260"/>
      <c r="B47" s="248"/>
      <c r="C47" s="194">
        <v>4179</v>
      </c>
      <c r="D47" s="393" t="s">
        <v>198</v>
      </c>
      <c r="E47" s="394"/>
      <c r="F47" s="394"/>
      <c r="G47" s="394"/>
      <c r="H47" s="395"/>
      <c r="I47" s="269"/>
      <c r="J47" s="269"/>
      <c r="K47" s="269">
        <v>249</v>
      </c>
      <c r="L47" s="269"/>
      <c r="M47" s="366"/>
      <c r="N47" s="365"/>
      <c r="O47" s="366"/>
      <c r="P47" s="366"/>
    </row>
    <row r="48" spans="1:16" ht="12.75" customHeight="1">
      <c r="A48" s="352"/>
      <c r="B48" s="353"/>
      <c r="C48" s="168">
        <v>4217</v>
      </c>
      <c r="D48" s="533" t="s">
        <v>185</v>
      </c>
      <c r="E48" s="534"/>
      <c r="F48" s="534"/>
      <c r="G48" s="534"/>
      <c r="H48" s="534"/>
      <c r="I48" s="358">
        <v>10</v>
      </c>
      <c r="J48" s="358"/>
      <c r="K48" s="358"/>
      <c r="L48" s="356"/>
      <c r="M48" s="342"/>
      <c r="N48" s="341"/>
      <c r="O48" s="342"/>
      <c r="P48" s="342"/>
    </row>
    <row r="49" spans="1:16" ht="12.75" customHeight="1">
      <c r="A49" s="352"/>
      <c r="B49" s="353"/>
      <c r="C49" s="168">
        <v>4219</v>
      </c>
      <c r="D49" s="533" t="s">
        <v>185</v>
      </c>
      <c r="E49" s="534"/>
      <c r="F49" s="534"/>
      <c r="G49" s="534"/>
      <c r="H49" s="534"/>
      <c r="I49" s="358"/>
      <c r="J49" s="358"/>
      <c r="K49" s="358">
        <v>10</v>
      </c>
      <c r="L49" s="356"/>
      <c r="M49" s="342"/>
      <c r="N49" s="341"/>
      <c r="O49" s="342"/>
      <c r="P49" s="342"/>
    </row>
    <row r="50" spans="1:16" ht="12.75" customHeight="1">
      <c r="A50" s="352"/>
      <c r="B50" s="353"/>
      <c r="C50" s="168">
        <v>4307</v>
      </c>
      <c r="D50" s="536" t="s">
        <v>113</v>
      </c>
      <c r="E50" s="537"/>
      <c r="F50" s="537"/>
      <c r="G50" s="537"/>
      <c r="H50" s="537"/>
      <c r="I50" s="358"/>
      <c r="J50" s="358"/>
      <c r="K50" s="358">
        <v>2618</v>
      </c>
      <c r="L50" s="356"/>
      <c r="M50" s="342"/>
      <c r="N50" s="341"/>
      <c r="O50" s="342"/>
      <c r="P50" s="342"/>
    </row>
    <row r="51" spans="1:16" ht="12.75" customHeight="1">
      <c r="A51" s="352"/>
      <c r="B51" s="353"/>
      <c r="C51" s="168">
        <v>4309</v>
      </c>
      <c r="D51" s="536" t="s">
        <v>113</v>
      </c>
      <c r="E51" s="537"/>
      <c r="F51" s="537"/>
      <c r="G51" s="537"/>
      <c r="H51" s="537"/>
      <c r="I51" s="358"/>
      <c r="J51" s="358"/>
      <c r="K51" s="358">
        <v>870</v>
      </c>
      <c r="L51" s="356"/>
      <c r="M51" s="342"/>
      <c r="N51" s="341"/>
      <c r="O51" s="342"/>
      <c r="P51" s="342"/>
    </row>
    <row r="52" spans="1:16" ht="12.75" customHeight="1">
      <c r="A52" s="354"/>
      <c r="B52" s="70"/>
      <c r="C52" s="111">
        <v>4419</v>
      </c>
      <c r="D52" s="538" t="s">
        <v>186</v>
      </c>
      <c r="E52" s="539"/>
      <c r="F52" s="539"/>
      <c r="G52" s="539"/>
      <c r="H52" s="539"/>
      <c r="I52" s="359"/>
      <c r="J52" s="359"/>
      <c r="K52" s="359">
        <v>1</v>
      </c>
      <c r="L52" s="357"/>
      <c r="M52" s="342"/>
      <c r="N52" s="341"/>
      <c r="O52" s="342"/>
      <c r="P52" s="342"/>
    </row>
    <row r="53" spans="1:16" ht="18" customHeight="1">
      <c r="A53" s="263">
        <v>852</v>
      </c>
      <c r="B53" s="264"/>
      <c r="C53" s="265"/>
      <c r="D53" s="384" t="s">
        <v>178</v>
      </c>
      <c r="E53" s="385"/>
      <c r="F53" s="385"/>
      <c r="G53" s="385"/>
      <c r="H53" s="386"/>
      <c r="I53" s="266">
        <f>I57</f>
        <v>6300</v>
      </c>
      <c r="J53" s="266"/>
      <c r="K53" s="266">
        <f>K54+K56</f>
        <v>23199</v>
      </c>
      <c r="L53" s="266"/>
      <c r="M53" s="223"/>
      <c r="N53" s="224"/>
      <c r="O53" s="223"/>
      <c r="P53" s="223"/>
    </row>
    <row r="54" spans="1:16" ht="18.75" customHeight="1">
      <c r="A54" s="285"/>
      <c r="B54" s="286">
        <v>85206</v>
      </c>
      <c r="C54" s="287"/>
      <c r="D54" s="396" t="s">
        <v>177</v>
      </c>
      <c r="E54" s="397"/>
      <c r="F54" s="397"/>
      <c r="G54" s="397"/>
      <c r="H54" s="398"/>
      <c r="I54" s="288"/>
      <c r="J54" s="288"/>
      <c r="K54" s="288">
        <f>K55</f>
        <v>16899</v>
      </c>
      <c r="L54" s="288"/>
      <c r="M54" s="281"/>
      <c r="N54" s="282"/>
      <c r="O54" s="281"/>
      <c r="P54" s="281"/>
    </row>
    <row r="55" spans="1:16" ht="19.5" customHeight="1">
      <c r="A55" s="260"/>
      <c r="B55" s="248"/>
      <c r="C55" s="284">
        <v>4010</v>
      </c>
      <c r="D55" s="399" t="s">
        <v>148</v>
      </c>
      <c r="E55" s="400"/>
      <c r="F55" s="400"/>
      <c r="G55" s="400"/>
      <c r="H55" s="401"/>
      <c r="I55" s="261"/>
      <c r="J55" s="261"/>
      <c r="K55" s="290">
        <v>16899</v>
      </c>
      <c r="L55" s="261"/>
      <c r="M55" s="281"/>
      <c r="N55" s="282"/>
      <c r="O55" s="281"/>
      <c r="P55" s="281"/>
    </row>
    <row r="56" spans="1:16" ht="18.75" customHeight="1">
      <c r="A56" s="270"/>
      <c r="B56" s="271">
        <v>85228</v>
      </c>
      <c r="C56" s="272"/>
      <c r="D56" s="387" t="s">
        <v>174</v>
      </c>
      <c r="E56" s="388"/>
      <c r="F56" s="388"/>
      <c r="G56" s="388"/>
      <c r="H56" s="389"/>
      <c r="I56" s="289">
        <v>6300</v>
      </c>
      <c r="J56" s="289"/>
      <c r="K56" s="289">
        <f>K58</f>
        <v>6300</v>
      </c>
      <c r="L56" s="289"/>
      <c r="M56" s="223"/>
      <c r="N56" s="224"/>
      <c r="O56" s="223"/>
      <c r="P56" s="223"/>
    </row>
    <row r="57" spans="1:16" ht="19.5" customHeight="1">
      <c r="A57" s="260"/>
      <c r="B57" s="248"/>
      <c r="C57" s="268">
        <v>4170</v>
      </c>
      <c r="D57" s="393" t="s">
        <v>192</v>
      </c>
      <c r="E57" s="394"/>
      <c r="F57" s="394"/>
      <c r="G57" s="394"/>
      <c r="H57" s="395"/>
      <c r="I57" s="269">
        <v>6300</v>
      </c>
      <c r="J57" s="262"/>
      <c r="K57" s="262"/>
      <c r="L57" s="262"/>
      <c r="M57" s="223"/>
      <c r="N57" s="224"/>
      <c r="O57" s="223"/>
      <c r="P57" s="223"/>
    </row>
    <row r="58" spans="1:16" ht="19.5" customHeight="1">
      <c r="A58" s="155"/>
      <c r="B58" s="71"/>
      <c r="C58" s="111">
        <v>4300</v>
      </c>
      <c r="D58" s="390" t="s">
        <v>193</v>
      </c>
      <c r="E58" s="391"/>
      <c r="F58" s="391"/>
      <c r="G58" s="391"/>
      <c r="H58" s="392"/>
      <c r="I58" s="267"/>
      <c r="J58" s="267"/>
      <c r="K58" s="267">
        <v>6300</v>
      </c>
      <c r="L58" s="267"/>
      <c r="M58" s="220"/>
      <c r="N58" s="219"/>
      <c r="O58" s="220"/>
      <c r="P58" s="220"/>
    </row>
    <row r="59" spans="1:16" ht="18" customHeight="1">
      <c r="A59" s="263">
        <v>854</v>
      </c>
      <c r="B59" s="264"/>
      <c r="C59" s="265"/>
      <c r="D59" s="384" t="s">
        <v>187</v>
      </c>
      <c r="E59" s="385"/>
      <c r="F59" s="385"/>
      <c r="G59" s="385"/>
      <c r="H59" s="386"/>
      <c r="I59" s="266">
        <f>I63</f>
        <v>0</v>
      </c>
      <c r="J59" s="266"/>
      <c r="K59" s="266">
        <f>K60</f>
        <v>25000</v>
      </c>
      <c r="L59" s="266"/>
      <c r="M59" s="360"/>
      <c r="N59" s="361"/>
      <c r="O59" s="360"/>
      <c r="P59" s="360"/>
    </row>
    <row r="60" spans="1:16" ht="16.5" customHeight="1">
      <c r="A60" s="285"/>
      <c r="B60" s="286">
        <v>85415</v>
      </c>
      <c r="C60" s="287"/>
      <c r="D60" s="396" t="s">
        <v>188</v>
      </c>
      <c r="E60" s="397"/>
      <c r="F60" s="397"/>
      <c r="G60" s="397"/>
      <c r="H60" s="398"/>
      <c r="I60" s="288"/>
      <c r="J60" s="288"/>
      <c r="K60" s="288">
        <f>K61</f>
        <v>25000</v>
      </c>
      <c r="L60" s="288"/>
      <c r="M60" s="360"/>
      <c r="N60" s="361"/>
      <c r="O60" s="360"/>
      <c r="P60" s="360"/>
    </row>
    <row r="61" spans="1:16" ht="18" customHeight="1">
      <c r="A61" s="260"/>
      <c r="B61" s="248"/>
      <c r="C61" s="284">
        <v>3240</v>
      </c>
      <c r="D61" s="399" t="s">
        <v>189</v>
      </c>
      <c r="E61" s="400"/>
      <c r="F61" s="400"/>
      <c r="G61" s="400"/>
      <c r="H61" s="401"/>
      <c r="I61" s="261"/>
      <c r="J61" s="261"/>
      <c r="K61" s="290">
        <v>25000</v>
      </c>
      <c r="L61" s="261"/>
      <c r="M61" s="360"/>
      <c r="N61" s="361"/>
      <c r="O61" s="360"/>
      <c r="P61" s="360"/>
    </row>
    <row r="62" spans="1:16" ht="18" customHeight="1">
      <c r="A62" s="151">
        <v>900</v>
      </c>
      <c r="B62" s="152"/>
      <c r="C62" s="152"/>
      <c r="D62" s="367" t="s">
        <v>152</v>
      </c>
      <c r="E62" s="382"/>
      <c r="F62" s="382"/>
      <c r="G62" s="382"/>
      <c r="H62" s="383"/>
      <c r="I62" s="156"/>
      <c r="J62" s="156">
        <f>J63</f>
        <v>0</v>
      </c>
      <c r="K62" s="156">
        <f>K63</f>
        <v>700000</v>
      </c>
      <c r="L62" s="156"/>
      <c r="M62" s="214"/>
      <c r="N62" s="215"/>
      <c r="O62" s="214"/>
      <c r="P62" s="214"/>
    </row>
    <row r="63" spans="1:16" ht="18" customHeight="1">
      <c r="A63" s="153"/>
      <c r="B63" s="154">
        <v>90001</v>
      </c>
      <c r="C63" s="153"/>
      <c r="D63" s="416" t="s">
        <v>159</v>
      </c>
      <c r="E63" s="417"/>
      <c r="F63" s="417"/>
      <c r="G63" s="417"/>
      <c r="H63" s="418"/>
      <c r="I63" s="13">
        <f>SUM(I64:I64)</f>
        <v>0</v>
      </c>
      <c r="J63" s="13">
        <f>J64</f>
        <v>0</v>
      </c>
      <c r="K63" s="13">
        <f>K64</f>
        <v>700000</v>
      </c>
      <c r="L63" s="13"/>
      <c r="M63" s="216"/>
      <c r="N63" s="217"/>
      <c r="O63" s="216"/>
      <c r="P63" s="216"/>
    </row>
    <row r="64" spans="1:16" ht="19.5" customHeight="1">
      <c r="A64" s="71"/>
      <c r="B64" s="71"/>
      <c r="C64" s="207">
        <v>4300</v>
      </c>
      <c r="D64" s="376" t="s">
        <v>113</v>
      </c>
      <c r="E64" s="514"/>
      <c r="F64" s="514"/>
      <c r="G64" s="514"/>
      <c r="H64" s="515"/>
      <c r="I64" s="169"/>
      <c r="J64" s="169"/>
      <c r="K64" s="169">
        <v>700000</v>
      </c>
      <c r="L64" s="169"/>
      <c r="M64" s="216"/>
      <c r="N64" s="217"/>
      <c r="O64" s="216"/>
      <c r="P64" s="216"/>
    </row>
    <row r="65" spans="1:16" s="3" customFormat="1" ht="18" customHeight="1">
      <c r="A65" s="151">
        <v>926</v>
      </c>
      <c r="B65" s="152"/>
      <c r="C65" s="152"/>
      <c r="D65" s="367" t="s">
        <v>136</v>
      </c>
      <c r="E65" s="382"/>
      <c r="F65" s="382"/>
      <c r="G65" s="382"/>
      <c r="H65" s="383"/>
      <c r="I65" s="156"/>
      <c r="J65" s="156"/>
      <c r="K65" s="156">
        <f>K66</f>
        <v>94000</v>
      </c>
      <c r="L65" s="156"/>
      <c r="M65" s="8"/>
      <c r="N65" s="186"/>
      <c r="O65" s="186"/>
      <c r="P65" s="186"/>
    </row>
    <row r="66" spans="1:16" s="3" customFormat="1" ht="18" customHeight="1">
      <c r="A66" s="153"/>
      <c r="B66" s="154">
        <v>92605</v>
      </c>
      <c r="C66" s="153"/>
      <c r="D66" s="416" t="s">
        <v>137</v>
      </c>
      <c r="E66" s="417"/>
      <c r="F66" s="417"/>
      <c r="G66" s="417"/>
      <c r="H66" s="418"/>
      <c r="I66" s="13"/>
      <c r="J66" s="13"/>
      <c r="K66" s="13">
        <f>SUM(K67:K67)</f>
        <v>94000</v>
      </c>
      <c r="L66" s="13"/>
      <c r="M66" s="8"/>
      <c r="N66" s="187"/>
      <c r="O66" s="187"/>
      <c r="P66" s="187"/>
    </row>
    <row r="67" spans="1:16" s="3" customFormat="1" ht="19.5" customHeight="1">
      <c r="A67" s="155"/>
      <c r="B67" s="71"/>
      <c r="C67" s="194">
        <v>4300</v>
      </c>
      <c r="D67" s="376" t="s">
        <v>113</v>
      </c>
      <c r="E67" s="514"/>
      <c r="F67" s="514"/>
      <c r="G67" s="514"/>
      <c r="H67" s="515"/>
      <c r="I67" s="195"/>
      <c r="J67" s="169"/>
      <c r="K67" s="169">
        <v>94000</v>
      </c>
      <c r="L67" s="169"/>
      <c r="M67" s="8"/>
      <c r="N67" s="220"/>
      <c r="O67" s="220"/>
      <c r="P67" s="220"/>
    </row>
    <row r="68" spans="1:16" ht="21" customHeight="1">
      <c r="A68" s="434" t="s">
        <v>68</v>
      </c>
      <c r="B68" s="435"/>
      <c r="C68" s="435"/>
      <c r="D68" s="435"/>
      <c r="E68" s="435"/>
      <c r="F68" s="435"/>
      <c r="G68" s="435"/>
      <c r="H68" s="436"/>
      <c r="I68" s="64">
        <f>I53+I25</f>
        <v>10796</v>
      </c>
      <c r="J68" s="64">
        <f>J12</f>
        <v>40000</v>
      </c>
      <c r="K68" s="64">
        <f>K65+K62+K53+K25+K18+K15+K12+K59</f>
        <v>4479055</v>
      </c>
      <c r="L68" s="64">
        <f>L25</f>
        <v>311600</v>
      </c>
      <c r="M68" s="524"/>
      <c r="N68" s="525"/>
      <c r="O68" s="433"/>
      <c r="P68" s="433"/>
    </row>
    <row r="69" spans="1:16" ht="9" customHeight="1">
      <c r="A69" s="59"/>
      <c r="B69" s="59"/>
      <c r="C69" s="59"/>
      <c r="D69" s="59"/>
      <c r="E69" s="59"/>
      <c r="F69" s="59"/>
      <c r="G69" s="59"/>
      <c r="H69" s="59"/>
      <c r="I69" s="60"/>
      <c r="J69" s="60"/>
      <c r="K69" s="60"/>
      <c r="L69" s="60" t="s">
        <v>95</v>
      </c>
      <c r="M69" s="61"/>
      <c r="N69" s="62"/>
      <c r="O69" s="62"/>
      <c r="P69" s="177"/>
    </row>
    <row r="70" spans="1:16" ht="57" customHeight="1">
      <c r="A70" s="59"/>
      <c r="B70" s="59"/>
      <c r="C70" s="59"/>
      <c r="D70" s="59"/>
      <c r="E70" s="59"/>
      <c r="F70" s="59"/>
      <c r="G70" s="59"/>
      <c r="H70" s="59"/>
      <c r="I70" s="60"/>
      <c r="J70" s="60"/>
      <c r="K70" s="60"/>
      <c r="L70" s="60"/>
      <c r="M70" s="61"/>
      <c r="N70" s="62"/>
      <c r="O70" s="62"/>
      <c r="P70" s="206"/>
    </row>
    <row r="71" spans="1:16" ht="10.5" customHeight="1">
      <c r="A71" s="59"/>
      <c r="B71" s="59"/>
      <c r="C71" s="59"/>
      <c r="D71" s="59"/>
      <c r="E71" s="59"/>
      <c r="F71" s="59"/>
      <c r="G71" s="59"/>
      <c r="H71" s="59"/>
      <c r="I71" s="60"/>
      <c r="J71" s="60"/>
      <c r="K71" s="60"/>
      <c r="L71" s="60"/>
      <c r="M71" s="61"/>
      <c r="N71" s="62"/>
      <c r="O71" s="62"/>
      <c r="P71" s="218"/>
    </row>
    <row r="72" spans="1:16" ht="4.5" customHeight="1">
      <c r="A72" s="59"/>
      <c r="B72" s="59"/>
      <c r="C72" s="59"/>
      <c r="D72" s="59"/>
      <c r="E72" s="59"/>
      <c r="F72" s="59"/>
      <c r="G72" s="59"/>
      <c r="H72" s="59"/>
      <c r="I72" s="60"/>
      <c r="J72" s="60"/>
      <c r="K72" s="60"/>
      <c r="L72" s="60"/>
      <c r="M72" s="61"/>
      <c r="N72" s="62"/>
      <c r="O72" s="62"/>
      <c r="P72" s="218"/>
    </row>
    <row r="73" spans="1:16" ht="12.75" customHeight="1">
      <c r="A73" s="521" t="s">
        <v>118</v>
      </c>
      <c r="B73" s="521"/>
      <c r="C73" s="521"/>
      <c r="D73" s="521"/>
      <c r="E73" s="521"/>
      <c r="F73" s="521"/>
      <c r="G73" s="521"/>
      <c r="H73" s="521"/>
      <c r="I73" s="521"/>
      <c r="J73" s="521"/>
      <c r="K73" s="521"/>
      <c r="L73" s="521"/>
      <c r="M73" s="521"/>
      <c r="N73" s="521"/>
      <c r="O73" s="521"/>
      <c r="P73" s="521"/>
    </row>
    <row r="74" spans="1:16" ht="6" customHeight="1">
      <c r="A74" s="59"/>
      <c r="B74" s="59"/>
      <c r="C74" s="59"/>
      <c r="D74" s="59"/>
      <c r="E74" s="59"/>
      <c r="F74" s="59"/>
      <c r="G74" s="59"/>
      <c r="H74" s="59"/>
      <c r="I74" s="60"/>
      <c r="J74" s="60"/>
      <c r="K74" s="60"/>
      <c r="L74" s="60"/>
      <c r="M74" s="61"/>
      <c r="N74" s="62"/>
      <c r="O74" s="62"/>
      <c r="P74" s="170"/>
    </row>
    <row r="75" spans="1:16" ht="11.25" customHeight="1">
      <c r="A75" s="526" t="s">
        <v>24</v>
      </c>
      <c r="B75" s="407" t="s">
        <v>0</v>
      </c>
      <c r="C75" s="408"/>
      <c r="D75" s="409"/>
      <c r="E75" s="427" t="s">
        <v>154</v>
      </c>
      <c r="F75" s="516" t="s">
        <v>16</v>
      </c>
      <c r="G75" s="517"/>
      <c r="H75" s="427" t="s">
        <v>62</v>
      </c>
      <c r="I75" s="424" t="s">
        <v>25</v>
      </c>
      <c r="J75" s="425"/>
      <c r="K75" s="425"/>
      <c r="L75" s="425"/>
      <c r="M75" s="425"/>
      <c r="N75" s="425"/>
      <c r="O75" s="425"/>
      <c r="P75" s="426"/>
    </row>
    <row r="76" spans="1:22" ht="11.25" customHeight="1">
      <c r="A76" s="526"/>
      <c r="B76" s="410"/>
      <c r="C76" s="411"/>
      <c r="D76" s="412"/>
      <c r="E76" s="428"/>
      <c r="F76" s="518"/>
      <c r="G76" s="519"/>
      <c r="H76" s="428"/>
      <c r="I76" s="427" t="s">
        <v>27</v>
      </c>
      <c r="J76" s="437" t="s">
        <v>33</v>
      </c>
      <c r="K76" s="438"/>
      <c r="L76" s="438"/>
      <c r="M76" s="438"/>
      <c r="N76" s="438"/>
      <c r="O76" s="439"/>
      <c r="P76" s="427" t="s">
        <v>30</v>
      </c>
      <c r="V76" t="s">
        <v>95</v>
      </c>
    </row>
    <row r="77" spans="1:16" ht="12" customHeight="1">
      <c r="A77" s="527"/>
      <c r="B77" s="410"/>
      <c r="C77" s="411"/>
      <c r="D77" s="412"/>
      <c r="E77" s="428"/>
      <c r="F77" s="520" t="s">
        <v>97</v>
      </c>
      <c r="G77" s="520" t="s">
        <v>98</v>
      </c>
      <c r="H77" s="428"/>
      <c r="I77" s="428"/>
      <c r="J77" s="405" t="s">
        <v>92</v>
      </c>
      <c r="K77" s="440" t="s">
        <v>28</v>
      </c>
      <c r="L77" s="440" t="s">
        <v>34</v>
      </c>
      <c r="M77" s="440" t="s">
        <v>29</v>
      </c>
      <c r="N77" s="522" t="s">
        <v>33</v>
      </c>
      <c r="O77" s="523"/>
      <c r="P77" s="428"/>
    </row>
    <row r="78" spans="1:16" ht="65.25" customHeight="1">
      <c r="A78" s="528"/>
      <c r="B78" s="413"/>
      <c r="C78" s="414"/>
      <c r="D78" s="415"/>
      <c r="E78" s="429"/>
      <c r="F78" s="429"/>
      <c r="G78" s="429"/>
      <c r="H78" s="429"/>
      <c r="I78" s="429"/>
      <c r="J78" s="406"/>
      <c r="K78" s="441"/>
      <c r="L78" s="441"/>
      <c r="M78" s="441"/>
      <c r="N78" s="174" t="s">
        <v>119</v>
      </c>
      <c r="O78" s="105" t="s">
        <v>89</v>
      </c>
      <c r="P78" s="429"/>
    </row>
    <row r="79" spans="1:16" ht="13.5" customHeight="1">
      <c r="A79" s="109" t="s">
        <v>1</v>
      </c>
      <c r="B79" s="108" t="s">
        <v>3</v>
      </c>
      <c r="C79" s="106"/>
      <c r="D79" s="107"/>
      <c r="E79" s="90">
        <v>992396</v>
      </c>
      <c r="F79" s="89"/>
      <c r="G79" s="89"/>
      <c r="H79" s="90">
        <f aca="true" t="shared" si="0" ref="H79:H84">E79-F79+G79</f>
        <v>992396</v>
      </c>
      <c r="I79" s="89">
        <f>H79-P79</f>
        <v>233316</v>
      </c>
      <c r="J79" s="122"/>
      <c r="K79" s="123">
        <v>200000</v>
      </c>
      <c r="L79" s="123"/>
      <c r="M79" s="124"/>
      <c r="N79" s="123">
        <v>28723</v>
      </c>
      <c r="O79" s="125"/>
      <c r="P79" s="89">
        <v>759080</v>
      </c>
    </row>
    <row r="80" spans="1:16" ht="13.5" customHeight="1">
      <c r="A80" s="29" t="s">
        <v>2</v>
      </c>
      <c r="B80" s="511" t="s">
        <v>6</v>
      </c>
      <c r="C80" s="512"/>
      <c r="D80" s="513"/>
      <c r="E80" s="126">
        <v>85422</v>
      </c>
      <c r="F80" s="127"/>
      <c r="G80" s="127"/>
      <c r="H80" s="126">
        <f t="shared" si="0"/>
        <v>85422</v>
      </c>
      <c r="I80" s="127">
        <f>H80-P80</f>
        <v>85422</v>
      </c>
      <c r="J80" s="128"/>
      <c r="K80" s="129"/>
      <c r="L80" s="129"/>
      <c r="M80" s="129"/>
      <c r="N80" s="129"/>
      <c r="O80" s="130"/>
      <c r="P80" s="127"/>
    </row>
    <row r="81" spans="1:16" ht="13.5" customHeight="1">
      <c r="A81" s="29">
        <v>150</v>
      </c>
      <c r="B81" s="469" t="s">
        <v>90</v>
      </c>
      <c r="C81" s="470"/>
      <c r="D81" s="471"/>
      <c r="E81" s="126">
        <v>5308</v>
      </c>
      <c r="F81" s="127"/>
      <c r="G81" s="127"/>
      <c r="H81" s="126">
        <f t="shared" si="0"/>
        <v>5308</v>
      </c>
      <c r="I81" s="127"/>
      <c r="J81" s="128"/>
      <c r="K81" s="131"/>
      <c r="L81" s="129"/>
      <c r="M81" s="129"/>
      <c r="N81" s="129"/>
      <c r="O81" s="130"/>
      <c r="P81" s="127">
        <f>H81</f>
        <v>5308</v>
      </c>
    </row>
    <row r="82" spans="1:16" ht="13.5" customHeight="1">
      <c r="A82" s="110">
        <v>600</v>
      </c>
      <c r="B82" s="511" t="s">
        <v>7</v>
      </c>
      <c r="C82" s="512"/>
      <c r="D82" s="513"/>
      <c r="E82" s="126">
        <v>16462615</v>
      </c>
      <c r="F82" s="127">
        <f>J12</f>
        <v>40000</v>
      </c>
      <c r="G82" s="127">
        <f>K12+L12</f>
        <v>0</v>
      </c>
      <c r="H82" s="126">
        <f t="shared" si="0"/>
        <v>16422615</v>
      </c>
      <c r="I82" s="127">
        <f aca="true" t="shared" si="1" ref="I82:I99">H82-P82</f>
        <v>9316788</v>
      </c>
      <c r="J82" s="132"/>
      <c r="K82" s="131">
        <v>2268000</v>
      </c>
      <c r="L82" s="131"/>
      <c r="M82" s="129"/>
      <c r="N82" s="129"/>
      <c r="O82" s="130">
        <v>2268000</v>
      </c>
      <c r="P82" s="127">
        <v>7105827</v>
      </c>
    </row>
    <row r="83" spans="1:16" ht="13.5" customHeight="1">
      <c r="A83" s="110">
        <v>630</v>
      </c>
      <c r="B83" s="511" t="s">
        <v>32</v>
      </c>
      <c r="C83" s="512"/>
      <c r="D83" s="513"/>
      <c r="E83" s="126">
        <v>40000</v>
      </c>
      <c r="F83" s="127"/>
      <c r="G83" s="127"/>
      <c r="H83" s="126">
        <f t="shared" si="0"/>
        <v>40000</v>
      </c>
      <c r="I83" s="127">
        <f t="shared" si="1"/>
        <v>40000</v>
      </c>
      <c r="J83" s="132"/>
      <c r="K83" s="131">
        <f>I83</f>
        <v>40000</v>
      </c>
      <c r="L83" s="131"/>
      <c r="M83" s="129"/>
      <c r="N83" s="129"/>
      <c r="O83" s="130"/>
      <c r="P83" s="127"/>
    </row>
    <row r="84" spans="1:16" ht="13.5" customHeight="1">
      <c r="A84" s="110">
        <v>700</v>
      </c>
      <c r="B84" s="469" t="s">
        <v>69</v>
      </c>
      <c r="C84" s="470"/>
      <c r="D84" s="471"/>
      <c r="E84" s="126">
        <v>10326940</v>
      </c>
      <c r="F84" s="127">
        <f>I15</f>
        <v>0</v>
      </c>
      <c r="G84" s="127">
        <f>K15+L15</f>
        <v>162360</v>
      </c>
      <c r="H84" s="126">
        <f t="shared" si="0"/>
        <v>10489300</v>
      </c>
      <c r="I84" s="127">
        <f t="shared" si="1"/>
        <v>10334300</v>
      </c>
      <c r="J84" s="132">
        <v>292000</v>
      </c>
      <c r="K84" s="131">
        <v>507680</v>
      </c>
      <c r="L84" s="129"/>
      <c r="M84" s="129"/>
      <c r="N84" s="129"/>
      <c r="O84" s="133"/>
      <c r="P84" s="127">
        <v>155000</v>
      </c>
    </row>
    <row r="85" spans="1:16" ht="13.5" customHeight="1">
      <c r="A85" s="110">
        <v>710</v>
      </c>
      <c r="B85" s="511" t="s">
        <v>15</v>
      </c>
      <c r="C85" s="512"/>
      <c r="D85" s="513"/>
      <c r="E85" s="126">
        <v>392000</v>
      </c>
      <c r="F85" s="127"/>
      <c r="G85" s="127"/>
      <c r="H85" s="126">
        <f>E85-F85+G85</f>
        <v>392000</v>
      </c>
      <c r="I85" s="127">
        <f t="shared" si="1"/>
        <v>392000</v>
      </c>
      <c r="J85" s="132">
        <v>27000</v>
      </c>
      <c r="K85" s="131"/>
      <c r="L85" s="131"/>
      <c r="M85" s="129"/>
      <c r="N85" s="129"/>
      <c r="O85" s="133"/>
      <c r="P85" s="127"/>
    </row>
    <row r="86" spans="1:16" ht="13.5" customHeight="1">
      <c r="A86" s="110">
        <v>720</v>
      </c>
      <c r="B86" s="511" t="s">
        <v>35</v>
      </c>
      <c r="C86" s="512"/>
      <c r="D86" s="513"/>
      <c r="E86" s="126">
        <v>1305619</v>
      </c>
      <c r="F86" s="127"/>
      <c r="G86" s="127"/>
      <c r="H86" s="126">
        <f>E86-F86+G86</f>
        <v>1305619</v>
      </c>
      <c r="I86" s="127">
        <f t="shared" si="1"/>
        <v>217278</v>
      </c>
      <c r="J86" s="132">
        <v>74281</v>
      </c>
      <c r="K86" s="129"/>
      <c r="L86" s="131"/>
      <c r="M86" s="129"/>
      <c r="N86" s="129"/>
      <c r="O86" s="133"/>
      <c r="P86" s="127">
        <v>1088341</v>
      </c>
    </row>
    <row r="87" spans="1:16" ht="15" customHeight="1">
      <c r="A87" s="110">
        <v>750</v>
      </c>
      <c r="B87" s="511" t="s">
        <v>31</v>
      </c>
      <c r="C87" s="512"/>
      <c r="D87" s="513"/>
      <c r="E87" s="126">
        <v>21795229</v>
      </c>
      <c r="F87" s="127">
        <f>J18+I18</f>
        <v>0</v>
      </c>
      <c r="G87" s="127">
        <f>K18+L18</f>
        <v>1415000</v>
      </c>
      <c r="H87" s="126">
        <f>E87-F87+G87</f>
        <v>23210229</v>
      </c>
      <c r="I87" s="127">
        <f t="shared" si="1"/>
        <v>22901179</v>
      </c>
      <c r="J87" s="132">
        <v>8352771</v>
      </c>
      <c r="K87" s="131">
        <v>204000</v>
      </c>
      <c r="L87" s="131">
        <v>226000</v>
      </c>
      <c r="M87" s="129"/>
      <c r="N87" s="131">
        <v>164284</v>
      </c>
      <c r="O87" s="134"/>
      <c r="P87" s="127">
        <v>309050</v>
      </c>
    </row>
    <row r="88" spans="1:16" ht="58.5" customHeight="1">
      <c r="A88" s="110">
        <v>751</v>
      </c>
      <c r="B88" s="469" t="s">
        <v>23</v>
      </c>
      <c r="C88" s="470"/>
      <c r="D88" s="471"/>
      <c r="E88" s="126">
        <v>123260</v>
      </c>
      <c r="F88" s="127"/>
      <c r="G88" s="127"/>
      <c r="H88" s="126">
        <f aca="true" t="shared" si="2" ref="H88:H93">E88-F88+G88</f>
        <v>123260</v>
      </c>
      <c r="I88" s="127">
        <f t="shared" si="1"/>
        <v>123260</v>
      </c>
      <c r="J88" s="132">
        <v>57377</v>
      </c>
      <c r="K88" s="131"/>
      <c r="L88" s="131">
        <v>16520</v>
      </c>
      <c r="M88" s="129"/>
      <c r="N88" s="131">
        <v>41247</v>
      </c>
      <c r="O88" s="133"/>
      <c r="P88" s="127"/>
    </row>
    <row r="89" spans="1:16" ht="38.25" customHeight="1">
      <c r="A89" s="110">
        <v>754</v>
      </c>
      <c r="B89" s="469" t="s">
        <v>26</v>
      </c>
      <c r="C89" s="470"/>
      <c r="D89" s="471"/>
      <c r="E89" s="126">
        <v>554000</v>
      </c>
      <c r="F89" s="127"/>
      <c r="G89" s="127"/>
      <c r="H89" s="126">
        <f t="shared" si="2"/>
        <v>554000</v>
      </c>
      <c r="I89" s="127">
        <f t="shared" si="1"/>
        <v>496500</v>
      </c>
      <c r="J89" s="132">
        <v>0</v>
      </c>
      <c r="K89" s="131">
        <v>122500</v>
      </c>
      <c r="L89" s="131">
        <v>94000</v>
      </c>
      <c r="M89" s="129"/>
      <c r="N89" s="129"/>
      <c r="O89" s="133"/>
      <c r="P89" s="127">
        <v>57500</v>
      </c>
    </row>
    <row r="90" spans="1:16" ht="24" customHeight="1">
      <c r="A90" s="110">
        <v>757</v>
      </c>
      <c r="B90" s="469" t="s">
        <v>8</v>
      </c>
      <c r="C90" s="470"/>
      <c r="D90" s="471"/>
      <c r="E90" s="126">
        <v>3300713</v>
      </c>
      <c r="F90" s="127"/>
      <c r="G90" s="127"/>
      <c r="H90" s="135">
        <f t="shared" si="2"/>
        <v>3300713</v>
      </c>
      <c r="I90" s="127">
        <f t="shared" si="1"/>
        <v>3300713</v>
      </c>
      <c r="J90" s="128"/>
      <c r="K90" s="129"/>
      <c r="L90" s="129"/>
      <c r="M90" s="131">
        <v>3129213</v>
      </c>
      <c r="N90" s="131"/>
      <c r="O90" s="133"/>
      <c r="P90" s="127"/>
    </row>
    <row r="91" spans="1:16" ht="14.25" customHeight="1">
      <c r="A91" s="110">
        <v>758</v>
      </c>
      <c r="B91" s="469" t="s">
        <v>9</v>
      </c>
      <c r="C91" s="470"/>
      <c r="D91" s="471"/>
      <c r="E91" s="161">
        <v>7149153</v>
      </c>
      <c r="F91" s="185"/>
      <c r="G91" s="137"/>
      <c r="H91" s="136">
        <f t="shared" si="2"/>
        <v>7149153</v>
      </c>
      <c r="I91" s="137">
        <f t="shared" si="1"/>
        <v>7149153</v>
      </c>
      <c r="J91" s="138"/>
      <c r="K91" s="139"/>
      <c r="L91" s="139"/>
      <c r="M91" s="140"/>
      <c r="N91" s="140"/>
      <c r="O91" s="141"/>
      <c r="P91" s="127"/>
    </row>
    <row r="92" spans="1:16" ht="14.25" customHeight="1">
      <c r="A92" s="110">
        <v>801</v>
      </c>
      <c r="B92" s="469" t="s">
        <v>10</v>
      </c>
      <c r="C92" s="470"/>
      <c r="D92" s="471"/>
      <c r="E92" s="161">
        <v>55321935</v>
      </c>
      <c r="F92" s="137">
        <f>I25+J25</f>
        <v>4496</v>
      </c>
      <c r="G92" s="137">
        <f>K25+L25</f>
        <v>2371096</v>
      </c>
      <c r="H92" s="136">
        <f t="shared" si="2"/>
        <v>57688535</v>
      </c>
      <c r="I92" s="137">
        <f t="shared" si="1"/>
        <v>51486553</v>
      </c>
      <c r="J92" s="142">
        <v>26548361</v>
      </c>
      <c r="K92" s="143">
        <v>13921547</v>
      </c>
      <c r="L92" s="143">
        <v>1281415</v>
      </c>
      <c r="M92" s="139"/>
      <c r="N92" s="139"/>
      <c r="O92" s="141"/>
      <c r="P92" s="127">
        <v>6201982</v>
      </c>
    </row>
    <row r="93" spans="1:22" ht="13.5" customHeight="1">
      <c r="A93" s="110">
        <v>851</v>
      </c>
      <c r="B93" s="469" t="s">
        <v>11</v>
      </c>
      <c r="C93" s="470"/>
      <c r="D93" s="471"/>
      <c r="E93" s="126">
        <v>465000</v>
      </c>
      <c r="F93" s="127"/>
      <c r="G93" s="127"/>
      <c r="H93" s="135">
        <f t="shared" si="2"/>
        <v>465000</v>
      </c>
      <c r="I93" s="137">
        <f t="shared" si="1"/>
        <v>465000</v>
      </c>
      <c r="J93" s="132">
        <v>174100</v>
      </c>
      <c r="K93" s="131">
        <v>40000</v>
      </c>
      <c r="L93" s="131"/>
      <c r="M93" s="129"/>
      <c r="N93" s="129"/>
      <c r="O93" s="141"/>
      <c r="P93" s="127"/>
      <c r="V93" t="s">
        <v>123</v>
      </c>
    </row>
    <row r="94" spans="1:16" ht="14.25" customHeight="1">
      <c r="A94" s="110">
        <v>852</v>
      </c>
      <c r="B94" s="469" t="s">
        <v>12</v>
      </c>
      <c r="C94" s="470"/>
      <c r="D94" s="471"/>
      <c r="E94" s="126">
        <v>5228685</v>
      </c>
      <c r="F94" s="127">
        <f>I53</f>
        <v>6300</v>
      </c>
      <c r="G94" s="127">
        <f>K53</f>
        <v>23199</v>
      </c>
      <c r="H94" s="135">
        <f aca="true" t="shared" si="3" ref="H94:H99">E94-F94+G94</f>
        <v>5245584</v>
      </c>
      <c r="I94" s="137">
        <f t="shared" si="1"/>
        <v>5245584</v>
      </c>
      <c r="J94" s="132">
        <v>1484524</v>
      </c>
      <c r="K94" s="131"/>
      <c r="L94" s="131">
        <v>3093057</v>
      </c>
      <c r="M94" s="129"/>
      <c r="N94" s="131">
        <v>2352718</v>
      </c>
      <c r="O94" s="141"/>
      <c r="P94" s="127"/>
    </row>
    <row r="95" spans="1:16" ht="38.25" customHeight="1">
      <c r="A95" s="110">
        <v>853</v>
      </c>
      <c r="B95" s="508" t="s">
        <v>93</v>
      </c>
      <c r="C95" s="509"/>
      <c r="D95" s="510"/>
      <c r="E95" s="126">
        <v>413389</v>
      </c>
      <c r="F95" s="127"/>
      <c r="G95" s="127"/>
      <c r="H95" s="135">
        <f t="shared" si="3"/>
        <v>413389</v>
      </c>
      <c r="I95" s="137">
        <f t="shared" si="1"/>
        <v>413389</v>
      </c>
      <c r="J95" s="132">
        <v>74249</v>
      </c>
      <c r="K95" s="131">
        <v>252800</v>
      </c>
      <c r="L95" s="131">
        <v>16366</v>
      </c>
      <c r="M95" s="129"/>
      <c r="N95" s="131"/>
      <c r="O95" s="141"/>
      <c r="P95" s="127"/>
    </row>
    <row r="96" spans="1:16" ht="23.25" customHeight="1">
      <c r="A96" s="110">
        <v>854</v>
      </c>
      <c r="B96" s="469" t="s">
        <v>13</v>
      </c>
      <c r="C96" s="470"/>
      <c r="D96" s="471"/>
      <c r="E96" s="126">
        <v>2715130</v>
      </c>
      <c r="F96" s="127"/>
      <c r="G96" s="127">
        <f>K59</f>
        <v>25000</v>
      </c>
      <c r="H96" s="135">
        <f t="shared" si="3"/>
        <v>2740130</v>
      </c>
      <c r="I96" s="137">
        <f t="shared" si="1"/>
        <v>2740130</v>
      </c>
      <c r="J96" s="132">
        <v>2145872</v>
      </c>
      <c r="K96" s="131">
        <v>35000</v>
      </c>
      <c r="L96" s="131">
        <v>315062</v>
      </c>
      <c r="M96" s="129"/>
      <c r="N96" s="129"/>
      <c r="O96" s="141"/>
      <c r="P96" s="127"/>
    </row>
    <row r="97" spans="1:16" ht="24.75" customHeight="1">
      <c r="A97" s="110">
        <v>900</v>
      </c>
      <c r="B97" s="469" t="s">
        <v>83</v>
      </c>
      <c r="C97" s="470"/>
      <c r="D97" s="471"/>
      <c r="E97" s="126">
        <v>6448311</v>
      </c>
      <c r="F97" s="127"/>
      <c r="G97" s="127">
        <f>L62+K62</f>
        <v>700000</v>
      </c>
      <c r="H97" s="135">
        <f>E97-F97+G97</f>
        <v>7148311</v>
      </c>
      <c r="I97" s="137">
        <f t="shared" si="1"/>
        <v>6616233</v>
      </c>
      <c r="J97" s="132"/>
      <c r="K97" s="129"/>
      <c r="L97" s="129"/>
      <c r="M97" s="129"/>
      <c r="N97" s="129"/>
      <c r="O97" s="141"/>
      <c r="P97" s="127">
        <v>532078</v>
      </c>
    </row>
    <row r="98" spans="1:16" ht="25.5" customHeight="1">
      <c r="A98" s="110">
        <v>921</v>
      </c>
      <c r="B98" s="469" t="s">
        <v>57</v>
      </c>
      <c r="C98" s="470"/>
      <c r="D98" s="471"/>
      <c r="E98" s="126">
        <v>2675500</v>
      </c>
      <c r="F98" s="127"/>
      <c r="G98" s="127"/>
      <c r="H98" s="135">
        <f t="shared" si="3"/>
        <v>2675500</v>
      </c>
      <c r="I98" s="137">
        <f t="shared" si="1"/>
        <v>2675500</v>
      </c>
      <c r="J98" s="128"/>
      <c r="K98" s="131">
        <v>2660000</v>
      </c>
      <c r="L98" s="131"/>
      <c r="M98" s="129"/>
      <c r="N98" s="129"/>
      <c r="O98" s="141"/>
      <c r="P98" s="127">
        <v>0</v>
      </c>
    </row>
    <row r="99" spans="1:16" ht="15" customHeight="1">
      <c r="A99" s="111">
        <v>926</v>
      </c>
      <c r="B99" s="503" t="s">
        <v>94</v>
      </c>
      <c r="C99" s="504"/>
      <c r="D99" s="505"/>
      <c r="E99" s="144">
        <v>2456832</v>
      </c>
      <c r="F99" s="150"/>
      <c r="G99" s="150">
        <f>K65</f>
        <v>94000</v>
      </c>
      <c r="H99" s="144">
        <f t="shared" si="3"/>
        <v>2550832</v>
      </c>
      <c r="I99" s="145">
        <f t="shared" si="1"/>
        <v>2481832</v>
      </c>
      <c r="J99" s="146">
        <v>705732</v>
      </c>
      <c r="K99" s="147">
        <v>400000</v>
      </c>
      <c r="L99" s="147">
        <v>1000</v>
      </c>
      <c r="M99" s="148"/>
      <c r="N99" s="148"/>
      <c r="O99" s="149"/>
      <c r="P99" s="150">
        <v>69000</v>
      </c>
    </row>
    <row r="100" spans="1:16" ht="18.75" customHeight="1">
      <c r="A100" s="76" t="s">
        <v>17</v>
      </c>
      <c r="B100" s="477" t="s">
        <v>21</v>
      </c>
      <c r="C100" s="478"/>
      <c r="D100" s="479"/>
      <c r="E100" s="41">
        <f>SUM(E79:E87,E88:E99)</f>
        <v>138257437</v>
      </c>
      <c r="F100" s="41">
        <f>SUM(F79:F87,F88:F99)</f>
        <v>50796</v>
      </c>
      <c r="G100" s="41">
        <f>SUM(G79:G99)</f>
        <v>4790655</v>
      </c>
      <c r="H100" s="41">
        <f>SUM(H79:H87,H88:H99)</f>
        <v>142997296</v>
      </c>
      <c r="I100" s="41">
        <f>SUM(I79:I99)</f>
        <v>126714130</v>
      </c>
      <c r="J100" s="104">
        <f aca="true" t="shared" si="4" ref="J100:P100">SUM(J79:J87,J88:J99)</f>
        <v>39936267</v>
      </c>
      <c r="K100" s="112">
        <f t="shared" si="4"/>
        <v>20651527</v>
      </c>
      <c r="L100" s="112">
        <f t="shared" si="4"/>
        <v>5043420</v>
      </c>
      <c r="M100" s="112">
        <f t="shared" si="4"/>
        <v>3129213</v>
      </c>
      <c r="N100" s="112">
        <f t="shared" si="4"/>
        <v>2586972</v>
      </c>
      <c r="O100" s="113">
        <f t="shared" si="4"/>
        <v>2268000</v>
      </c>
      <c r="P100" s="41">
        <f t="shared" si="4"/>
        <v>16283166</v>
      </c>
    </row>
    <row r="101" spans="1:16" ht="6" customHeight="1">
      <c r="A101" s="40"/>
      <c r="B101" s="40"/>
      <c r="C101" s="40"/>
      <c r="D101" s="40"/>
      <c r="E101" s="431" t="s">
        <v>95</v>
      </c>
      <c r="F101" s="502"/>
      <c r="G101" s="39"/>
      <c r="H101" s="40"/>
      <c r="I101" s="7"/>
      <c r="J101" s="7"/>
      <c r="K101" s="6"/>
      <c r="L101" s="6"/>
      <c r="M101" s="6"/>
      <c r="N101" s="6"/>
      <c r="O101" s="4"/>
      <c r="P101" s="4"/>
    </row>
    <row r="102" spans="1:16" ht="14.25" customHeight="1">
      <c r="A102" s="57"/>
      <c r="B102" s="57"/>
      <c r="C102" s="57"/>
      <c r="D102" s="57"/>
      <c r="E102" s="56"/>
      <c r="F102" s="58">
        <f>F100-I68-J68</f>
        <v>0</v>
      </c>
      <c r="G102" s="56">
        <f>G100-K68-L68</f>
        <v>0</v>
      </c>
      <c r="H102" s="57"/>
      <c r="I102" s="57"/>
      <c r="J102" s="57"/>
      <c r="K102" s="6"/>
      <c r="L102" s="6"/>
      <c r="M102" s="6"/>
      <c r="N102" s="6"/>
      <c r="O102" s="55"/>
      <c r="P102" s="55"/>
    </row>
    <row r="103" spans="1:16" ht="6.75" customHeight="1">
      <c r="A103" s="49"/>
      <c r="B103" s="49"/>
      <c r="C103" s="49"/>
      <c r="D103" s="49"/>
      <c r="E103" s="48"/>
      <c r="F103" s="50"/>
      <c r="G103" s="48"/>
      <c r="H103" s="49"/>
      <c r="I103" s="49"/>
      <c r="J103" s="49"/>
      <c r="K103" s="6"/>
      <c r="L103" s="6"/>
      <c r="M103" s="6"/>
      <c r="N103" s="6"/>
      <c r="O103" s="47"/>
      <c r="P103" s="47"/>
    </row>
    <row r="104" spans="1:16" ht="12" customHeight="1">
      <c r="A104" s="114" t="s">
        <v>36</v>
      </c>
      <c r="B104" s="472" t="s">
        <v>64</v>
      </c>
      <c r="C104" s="472"/>
      <c r="D104" s="472"/>
      <c r="E104" s="472"/>
      <c r="F104" s="472"/>
      <c r="G104" s="473"/>
      <c r="H104" s="100">
        <f>H106+H105</f>
        <v>96919624</v>
      </c>
      <c r="I104" s="14"/>
      <c r="J104" s="15"/>
      <c r="K104" s="33"/>
      <c r="L104" s="6"/>
      <c r="M104" s="6"/>
      <c r="N104" s="6"/>
      <c r="O104" s="4"/>
      <c r="P104" s="4"/>
    </row>
    <row r="105" spans="1:16" ht="11.25" customHeight="1">
      <c r="A105" s="115"/>
      <c r="B105" s="466" t="s">
        <v>99</v>
      </c>
      <c r="C105" s="466"/>
      <c r="D105" s="466"/>
      <c r="E105" s="466"/>
      <c r="F105" s="466"/>
      <c r="G105" s="467"/>
      <c r="H105" s="101">
        <f>J100</f>
        <v>39936267</v>
      </c>
      <c r="I105" s="14"/>
      <c r="J105" s="431"/>
      <c r="K105" s="431"/>
      <c r="L105" s="6"/>
      <c r="M105" s="6"/>
      <c r="N105" s="6"/>
      <c r="O105" s="4"/>
      <c r="P105" s="4"/>
    </row>
    <row r="106" spans="1:16" ht="12" customHeight="1">
      <c r="A106" s="115"/>
      <c r="B106" s="466" t="s">
        <v>100</v>
      </c>
      <c r="C106" s="466"/>
      <c r="D106" s="466"/>
      <c r="E106" s="466"/>
      <c r="F106" s="466"/>
      <c r="G106" s="467"/>
      <c r="H106" s="101">
        <f>I100-J100-K100-L100-M100-H113</f>
        <v>56983357</v>
      </c>
      <c r="I106" s="16" t="e">
        <f>H104+H107+H110+H114+H116+H117+#REF!+H119</f>
        <v>#REF!</v>
      </c>
      <c r="J106" s="431"/>
      <c r="K106" s="432"/>
      <c r="L106" s="6"/>
      <c r="M106" s="6"/>
      <c r="N106" s="6"/>
      <c r="O106" s="4"/>
      <c r="P106" s="4"/>
    </row>
    <row r="107" spans="1:16" ht="12" customHeight="1">
      <c r="A107" s="116" t="s">
        <v>37</v>
      </c>
      <c r="B107" s="506" t="s">
        <v>38</v>
      </c>
      <c r="C107" s="506"/>
      <c r="D107" s="506"/>
      <c r="E107" s="506"/>
      <c r="F107" s="506"/>
      <c r="G107" s="507"/>
      <c r="H107" s="98">
        <f>H108+H109</f>
        <v>22382439</v>
      </c>
      <c r="I107" s="14"/>
      <c r="J107" s="7"/>
      <c r="K107" s="6"/>
      <c r="L107" s="6"/>
      <c r="M107" s="6"/>
      <c r="N107" s="6"/>
      <c r="O107" s="4"/>
      <c r="P107" s="4"/>
    </row>
    <row r="108" spans="1:16" ht="12" customHeight="1">
      <c r="A108" s="115"/>
      <c r="B108" s="468" t="s">
        <v>58</v>
      </c>
      <c r="C108" s="468"/>
      <c r="D108" s="468"/>
      <c r="E108" s="468"/>
      <c r="F108" s="468"/>
      <c r="G108" s="102"/>
      <c r="H108" s="101">
        <v>1730912</v>
      </c>
      <c r="I108" s="14"/>
      <c r="J108" s="7"/>
      <c r="K108" s="6"/>
      <c r="L108" s="6"/>
      <c r="M108" s="6"/>
      <c r="N108" s="6"/>
      <c r="O108" s="4"/>
      <c r="P108" s="4"/>
    </row>
    <row r="109" spans="1:16" ht="12" customHeight="1">
      <c r="A109" s="115"/>
      <c r="B109" s="468" t="s">
        <v>59</v>
      </c>
      <c r="C109" s="468"/>
      <c r="D109" s="468"/>
      <c r="E109" s="468"/>
      <c r="F109" s="468"/>
      <c r="G109" s="102"/>
      <c r="H109" s="101">
        <f>K100</f>
        <v>20651527</v>
      </c>
      <c r="I109" s="14"/>
      <c r="J109" s="7"/>
      <c r="K109" s="33"/>
      <c r="L109" s="6"/>
      <c r="M109" s="6"/>
      <c r="N109" s="6"/>
      <c r="O109" s="4"/>
      <c r="P109" s="4"/>
    </row>
    <row r="110" spans="1:16" ht="12" customHeight="1">
      <c r="A110" s="116" t="s">
        <v>39</v>
      </c>
      <c r="B110" s="506" t="s">
        <v>34</v>
      </c>
      <c r="C110" s="506"/>
      <c r="D110" s="506"/>
      <c r="E110" s="506"/>
      <c r="F110" s="506"/>
      <c r="G110" s="507"/>
      <c r="H110" s="98">
        <f>L100</f>
        <v>5043420</v>
      </c>
      <c r="I110" s="14"/>
      <c r="J110" s="7"/>
      <c r="K110" s="6"/>
      <c r="L110" s="6"/>
      <c r="M110" s="6"/>
      <c r="N110" s="6"/>
      <c r="O110" s="4"/>
      <c r="P110" s="4"/>
    </row>
    <row r="111" spans="1:16" ht="12" customHeight="1">
      <c r="A111" s="117" t="s">
        <v>40</v>
      </c>
      <c r="B111" s="444" t="s">
        <v>88</v>
      </c>
      <c r="C111" s="444"/>
      <c r="D111" s="444"/>
      <c r="E111" s="444"/>
      <c r="F111" s="444"/>
      <c r="G111" s="445"/>
      <c r="H111" s="97">
        <f>H113+H112</f>
        <v>1895436</v>
      </c>
      <c r="I111" s="14"/>
      <c r="J111" s="7"/>
      <c r="K111" s="6"/>
      <c r="L111" s="6"/>
      <c r="M111" s="6"/>
      <c r="N111" s="6"/>
      <c r="O111" s="4"/>
      <c r="P111" s="4"/>
    </row>
    <row r="112" spans="1:16" ht="12" customHeight="1">
      <c r="A112" s="115"/>
      <c r="B112" s="468" t="s">
        <v>60</v>
      </c>
      <c r="C112" s="468"/>
      <c r="D112" s="468"/>
      <c r="E112" s="468"/>
      <c r="F112" s="468"/>
      <c r="G112" s="102"/>
      <c r="H112" s="103">
        <v>925090</v>
      </c>
      <c r="I112" s="14"/>
      <c r="J112" s="7"/>
      <c r="K112" s="6"/>
      <c r="L112" s="6"/>
      <c r="M112" s="6"/>
      <c r="N112" s="6"/>
      <c r="O112" s="4"/>
      <c r="P112" s="4"/>
    </row>
    <row r="113" spans="1:16" ht="12" customHeight="1">
      <c r="A113" s="115"/>
      <c r="B113" s="468" t="s">
        <v>61</v>
      </c>
      <c r="C113" s="468"/>
      <c r="D113" s="468"/>
      <c r="E113" s="468"/>
      <c r="F113" s="468"/>
      <c r="G113" s="102"/>
      <c r="H113" s="103">
        <v>970346</v>
      </c>
      <c r="I113" s="14"/>
      <c r="J113" s="7"/>
      <c r="K113" s="6"/>
      <c r="L113" s="6"/>
      <c r="M113" s="6"/>
      <c r="N113" s="6"/>
      <c r="O113" s="4"/>
      <c r="P113" s="4"/>
    </row>
    <row r="114" spans="1:16" ht="12" customHeight="1">
      <c r="A114" s="118" t="s">
        <v>41</v>
      </c>
      <c r="B114" s="444" t="s">
        <v>29</v>
      </c>
      <c r="C114" s="444"/>
      <c r="D114" s="444"/>
      <c r="E114" s="444"/>
      <c r="F114" s="444"/>
      <c r="G114" s="445"/>
      <c r="H114" s="97">
        <f>M100</f>
        <v>3129213</v>
      </c>
      <c r="I114" s="14"/>
      <c r="J114" s="8"/>
      <c r="K114" s="4"/>
      <c r="L114" s="4"/>
      <c r="M114" s="4"/>
      <c r="N114" s="4"/>
      <c r="O114" s="4"/>
      <c r="P114" s="4"/>
    </row>
    <row r="115" spans="1:16" ht="12" customHeight="1">
      <c r="A115" s="118" t="s">
        <v>42</v>
      </c>
      <c r="B115" s="444" t="s">
        <v>101</v>
      </c>
      <c r="C115" s="444"/>
      <c r="D115" s="444"/>
      <c r="E115" s="444"/>
      <c r="F115" s="444"/>
      <c r="G115" s="445"/>
      <c r="H115" s="97"/>
      <c r="I115" s="14"/>
      <c r="J115" s="8"/>
      <c r="K115" s="4"/>
      <c r="L115" s="4"/>
      <c r="M115" s="4"/>
      <c r="N115" s="4"/>
      <c r="O115" s="4"/>
      <c r="P115" s="4"/>
    </row>
    <row r="116" spans="1:16" ht="24" customHeight="1">
      <c r="A116" s="119" t="s">
        <v>43</v>
      </c>
      <c r="B116" s="444" t="s">
        <v>119</v>
      </c>
      <c r="C116" s="444"/>
      <c r="D116" s="444"/>
      <c r="E116" s="444"/>
      <c r="F116" s="444"/>
      <c r="G116" s="445"/>
      <c r="H116" s="97">
        <f>N100</f>
        <v>2586972</v>
      </c>
      <c r="I116" s="14"/>
      <c r="J116" s="8"/>
      <c r="K116" s="4"/>
      <c r="L116" s="175"/>
      <c r="M116" s="175"/>
      <c r="N116" s="175"/>
      <c r="O116" s="175"/>
      <c r="P116" s="175"/>
    </row>
    <row r="117" spans="1:16" ht="26.25" customHeight="1">
      <c r="A117" s="117" t="s">
        <v>44</v>
      </c>
      <c r="B117" s="444" t="s">
        <v>120</v>
      </c>
      <c r="C117" s="444"/>
      <c r="D117" s="444"/>
      <c r="E117" s="444"/>
      <c r="F117" s="444"/>
      <c r="G117" s="445"/>
      <c r="H117" s="98">
        <f>O100</f>
        <v>2268000</v>
      </c>
      <c r="I117" s="14"/>
      <c r="J117" s="8"/>
      <c r="K117" s="4"/>
      <c r="L117" s="4"/>
      <c r="M117" s="4"/>
      <c r="N117" s="4"/>
      <c r="O117" s="4"/>
      <c r="P117" s="4"/>
    </row>
    <row r="118" spans="1:16" ht="25.5" customHeight="1">
      <c r="A118" s="116" t="s">
        <v>45</v>
      </c>
      <c r="B118" s="444" t="s">
        <v>47</v>
      </c>
      <c r="C118" s="444"/>
      <c r="D118" s="444"/>
      <c r="E118" s="444"/>
      <c r="F118" s="444"/>
      <c r="G118" s="445"/>
      <c r="H118" s="98">
        <v>0</v>
      </c>
      <c r="I118" s="14"/>
      <c r="J118" s="8"/>
      <c r="K118" s="4"/>
      <c r="L118" s="4"/>
      <c r="M118" s="4"/>
      <c r="N118" s="4"/>
      <c r="O118" s="4"/>
      <c r="P118" s="4"/>
    </row>
    <row r="119" spans="1:16" ht="39.75" customHeight="1">
      <c r="A119" s="120" t="s">
        <v>46</v>
      </c>
      <c r="B119" s="442" t="s">
        <v>48</v>
      </c>
      <c r="C119" s="442"/>
      <c r="D119" s="442"/>
      <c r="E119" s="442"/>
      <c r="F119" s="442"/>
      <c r="G119" s="443"/>
      <c r="H119" s="99">
        <v>410000</v>
      </c>
      <c r="I119" s="14"/>
      <c r="J119" s="8"/>
      <c r="K119" s="4"/>
      <c r="L119" s="4"/>
      <c r="M119" s="4"/>
      <c r="N119" s="4"/>
      <c r="O119" s="4"/>
      <c r="P119" s="4"/>
    </row>
    <row r="120" spans="1:16" ht="4.5" customHeight="1">
      <c r="A120" s="53"/>
      <c r="B120" s="54"/>
      <c r="C120" s="54"/>
      <c r="D120" s="54"/>
      <c r="E120" s="54"/>
      <c r="F120" s="54"/>
      <c r="G120" s="54"/>
      <c r="H120" s="19"/>
      <c r="I120" s="19"/>
      <c r="J120" s="8"/>
      <c r="K120" s="46"/>
      <c r="L120" s="46"/>
      <c r="M120" s="46"/>
      <c r="N120" s="46"/>
      <c r="O120" s="46"/>
      <c r="P120" s="46"/>
    </row>
    <row r="121" spans="1:16" ht="6" customHeight="1">
      <c r="A121" s="17"/>
      <c r="B121" s="51"/>
      <c r="C121" s="51"/>
      <c r="D121" s="51"/>
      <c r="E121" s="51"/>
      <c r="F121" s="51"/>
      <c r="G121" s="51"/>
      <c r="H121" s="18"/>
      <c r="I121" s="19"/>
      <c r="J121" s="8"/>
      <c r="K121" s="52"/>
      <c r="L121" s="52"/>
      <c r="M121" s="52"/>
      <c r="N121" s="52"/>
      <c r="O121" s="52"/>
      <c r="P121" s="52"/>
    </row>
    <row r="122" spans="1:16" ht="15.75" customHeight="1">
      <c r="A122" s="70" t="s">
        <v>20</v>
      </c>
      <c r="B122" s="446" t="s">
        <v>125</v>
      </c>
      <c r="C122" s="447"/>
      <c r="D122" s="447"/>
      <c r="E122" s="447"/>
      <c r="F122" s="447"/>
      <c r="G122" s="448"/>
      <c r="H122" s="79">
        <v>5006453</v>
      </c>
      <c r="I122" s="20"/>
      <c r="J122" s="8"/>
      <c r="K122" s="4"/>
      <c r="L122" s="4"/>
      <c r="M122" s="4"/>
      <c r="N122" s="4"/>
      <c r="O122" s="4"/>
      <c r="P122" s="4"/>
    </row>
    <row r="123" spans="1:16" ht="14.25" customHeight="1">
      <c r="A123" s="77" t="s">
        <v>20</v>
      </c>
      <c r="B123" s="446" t="s">
        <v>126</v>
      </c>
      <c r="C123" s="447"/>
      <c r="D123" s="447"/>
      <c r="E123" s="447"/>
      <c r="F123" s="447"/>
      <c r="G123" s="448"/>
      <c r="H123" s="80">
        <v>650000</v>
      </c>
      <c r="I123" s="21"/>
      <c r="J123" s="8"/>
      <c r="K123" s="4"/>
      <c r="L123" s="4"/>
      <c r="M123" s="4"/>
      <c r="N123" s="4"/>
      <c r="O123" s="4"/>
      <c r="P123" s="4"/>
    </row>
    <row r="124" spans="1:16" ht="27.75" customHeight="1">
      <c r="A124" s="77" t="s">
        <v>81</v>
      </c>
      <c r="B124" s="446" t="s">
        <v>82</v>
      </c>
      <c r="C124" s="447"/>
      <c r="D124" s="447"/>
      <c r="E124" s="447"/>
      <c r="F124" s="447"/>
      <c r="G124" s="448"/>
      <c r="H124" s="80">
        <v>6000000</v>
      </c>
      <c r="I124" s="21"/>
      <c r="J124" s="8"/>
      <c r="K124" s="4"/>
      <c r="L124" s="4"/>
      <c r="M124" s="4"/>
      <c r="N124" s="4"/>
      <c r="O124" s="4"/>
      <c r="P124" s="4"/>
    </row>
    <row r="125" spans="1:16" ht="14.25" customHeight="1">
      <c r="A125" s="76" t="s">
        <v>18</v>
      </c>
      <c r="B125" s="477" t="s">
        <v>22</v>
      </c>
      <c r="C125" s="478"/>
      <c r="D125" s="478"/>
      <c r="E125" s="478"/>
      <c r="F125" s="478"/>
      <c r="G125" s="479"/>
      <c r="H125" s="75">
        <f>H122+H123+H124</f>
        <v>11656453</v>
      </c>
      <c r="I125" s="22"/>
      <c r="J125" s="8"/>
      <c r="K125" s="4"/>
      <c r="L125" s="4"/>
      <c r="M125" s="4"/>
      <c r="N125" s="4"/>
      <c r="O125" s="4"/>
      <c r="P125" s="4"/>
    </row>
    <row r="126" spans="1:16" ht="14.25" customHeight="1">
      <c r="A126" s="78" t="s">
        <v>19</v>
      </c>
      <c r="B126" s="480" t="s">
        <v>63</v>
      </c>
      <c r="C126" s="481"/>
      <c r="D126" s="481"/>
      <c r="E126" s="481"/>
      <c r="F126" s="481"/>
      <c r="G126" s="482"/>
      <c r="H126" s="26">
        <f>H125+H100</f>
        <v>154653749</v>
      </c>
      <c r="I126" s="9"/>
      <c r="J126" s="8"/>
      <c r="K126" s="162"/>
      <c r="L126" s="4"/>
      <c r="M126" s="4"/>
      <c r="N126" s="4"/>
      <c r="O126" s="4"/>
      <c r="P126" s="4"/>
    </row>
    <row r="127" spans="1:16" ht="9.75" customHeight="1">
      <c r="A127" s="23"/>
      <c r="B127" s="24"/>
      <c r="C127" s="24"/>
      <c r="D127" s="24"/>
      <c r="E127" s="24"/>
      <c r="F127" s="24"/>
      <c r="G127" s="24"/>
      <c r="H127" s="25"/>
      <c r="I127" s="9"/>
      <c r="J127" s="8"/>
      <c r="K127" s="4"/>
      <c r="L127" s="4"/>
      <c r="M127" s="4"/>
      <c r="N127" s="4"/>
      <c r="O127" s="4"/>
      <c r="P127" s="4"/>
    </row>
    <row r="128" ht="10.5" customHeight="1"/>
    <row r="129" ht="10.5" customHeight="1"/>
    <row r="130" ht="27.75" customHeight="1"/>
    <row r="131" ht="42" customHeight="1"/>
    <row r="132" ht="26.25" customHeight="1"/>
    <row r="133" ht="31.5" customHeight="1"/>
    <row r="134" ht="10.5" customHeight="1"/>
    <row r="135" ht="15" customHeight="1"/>
    <row r="136" ht="10.5" customHeight="1"/>
    <row r="137" ht="10.5" customHeight="1"/>
    <row r="138" ht="10.5" customHeight="1"/>
    <row r="139" ht="10.5" customHeight="1"/>
    <row r="140" spans="11:12" ht="18.75" customHeight="1">
      <c r="K140" s="173" t="s">
        <v>54</v>
      </c>
      <c r="L140" s="173" t="s">
        <v>55</v>
      </c>
    </row>
    <row r="141" spans="1:14" ht="17.25" customHeight="1">
      <c r="A141" s="163" t="s">
        <v>4</v>
      </c>
      <c r="B141" s="500" t="s">
        <v>155</v>
      </c>
      <c r="C141" s="463"/>
      <c r="D141" s="463"/>
      <c r="E141" s="463"/>
      <c r="F141" s="463"/>
      <c r="G141" s="463"/>
      <c r="H141" s="501"/>
      <c r="I141" s="462">
        <f>K141+L141</f>
        <v>149166417</v>
      </c>
      <c r="J141" s="463"/>
      <c r="K141" s="180">
        <v>144894911</v>
      </c>
      <c r="L141" s="180">
        <v>4271506</v>
      </c>
      <c r="M141" s="1"/>
      <c r="N141" s="203">
        <f>I141-Dochody!E77</f>
        <v>0</v>
      </c>
    </row>
    <row r="142" spans="1:14" ht="12.75">
      <c r="A142" s="163"/>
      <c r="B142" s="402" t="s">
        <v>102</v>
      </c>
      <c r="C142" s="403"/>
      <c r="D142" s="403"/>
      <c r="E142" s="403"/>
      <c r="F142" s="403"/>
      <c r="G142" s="403"/>
      <c r="H142" s="404"/>
      <c r="I142" s="461">
        <f>Dochody!F77+Dochody!G77</f>
        <v>1069730</v>
      </c>
      <c r="J142" s="403"/>
      <c r="K142" s="180">
        <f>Dochody!F77</f>
        <v>1069730</v>
      </c>
      <c r="L142" s="180">
        <f>Dochody!G77</f>
        <v>0</v>
      </c>
      <c r="N142" s="204"/>
    </row>
    <row r="143" spans="1:14" ht="12.75">
      <c r="A143" s="163"/>
      <c r="B143" s="402" t="s">
        <v>103</v>
      </c>
      <c r="C143" s="403"/>
      <c r="D143" s="403"/>
      <c r="E143" s="403"/>
      <c r="F143" s="403"/>
      <c r="G143" s="403"/>
      <c r="H143" s="404"/>
      <c r="I143" s="461">
        <f>Dochody!H77+Dochody!I77</f>
        <v>5809589</v>
      </c>
      <c r="J143" s="403"/>
      <c r="K143" s="180">
        <f>Dochody!H77</f>
        <v>5809589</v>
      </c>
      <c r="L143" s="180">
        <f>Dochody!I77</f>
        <v>0</v>
      </c>
      <c r="N143" s="204"/>
    </row>
    <row r="144" spans="1:14" ht="12.75">
      <c r="A144" s="163" t="s">
        <v>5</v>
      </c>
      <c r="B144" s="402" t="s">
        <v>104</v>
      </c>
      <c r="C144" s="403"/>
      <c r="D144" s="403"/>
      <c r="E144" s="403"/>
      <c r="F144" s="403"/>
      <c r="G144" s="403"/>
      <c r="H144" s="404"/>
      <c r="I144" s="462">
        <f>I141+I143-I142</f>
        <v>153906276</v>
      </c>
      <c r="J144" s="463"/>
      <c r="K144" s="180">
        <f>K141-K142+K143</f>
        <v>149634770</v>
      </c>
      <c r="L144" s="180">
        <f>L141-L142+L143</f>
        <v>4271506</v>
      </c>
      <c r="N144" s="204"/>
    </row>
    <row r="145" spans="1:14" ht="45" customHeight="1">
      <c r="A145" s="171" t="s">
        <v>105</v>
      </c>
      <c r="B145" s="474" t="s">
        <v>84</v>
      </c>
      <c r="C145" s="475"/>
      <c r="D145" s="475"/>
      <c r="E145" s="475"/>
      <c r="F145" s="475"/>
      <c r="G145" s="475"/>
      <c r="H145" s="476"/>
      <c r="I145" s="464">
        <v>747473</v>
      </c>
      <c r="J145" s="465"/>
      <c r="K145" s="181"/>
      <c r="L145" s="181"/>
      <c r="N145" s="204"/>
    </row>
    <row r="146" spans="1:14" ht="5.25" customHeight="1">
      <c r="A146" s="172"/>
      <c r="B146" s="491"/>
      <c r="C146" s="492"/>
      <c r="D146" s="492"/>
      <c r="E146" s="492"/>
      <c r="F146" s="492"/>
      <c r="G146" s="492"/>
      <c r="H146" s="493"/>
      <c r="I146" s="485"/>
      <c r="J146" s="486"/>
      <c r="K146" s="182"/>
      <c r="L146" s="182"/>
      <c r="N146" s="204"/>
    </row>
    <row r="147" spans="1:14" ht="6" customHeight="1">
      <c r="A147" s="164"/>
      <c r="B147" s="494"/>
      <c r="C147" s="495"/>
      <c r="D147" s="495"/>
      <c r="E147" s="495"/>
      <c r="F147" s="495"/>
      <c r="G147" s="495"/>
      <c r="H147" s="496"/>
      <c r="I147" s="483"/>
      <c r="J147" s="484"/>
      <c r="K147" s="183"/>
      <c r="L147" s="183"/>
      <c r="N147" s="204"/>
    </row>
    <row r="148" spans="1:14" ht="12.75">
      <c r="A148" s="163"/>
      <c r="B148" s="500" t="s">
        <v>127</v>
      </c>
      <c r="C148" s="463"/>
      <c r="D148" s="463"/>
      <c r="E148" s="463"/>
      <c r="F148" s="463"/>
      <c r="G148" s="463"/>
      <c r="H148" s="501"/>
      <c r="I148" s="462">
        <f>I144+I145+I147+I146</f>
        <v>154653749</v>
      </c>
      <c r="J148" s="463"/>
      <c r="K148" s="184"/>
      <c r="L148" s="184"/>
      <c r="N148" s="204"/>
    </row>
    <row r="149" spans="1:14" ht="8.25" customHeight="1">
      <c r="A149" s="163"/>
      <c r="B149" s="402"/>
      <c r="C149" s="403"/>
      <c r="D149" s="403"/>
      <c r="E149" s="403"/>
      <c r="F149" s="403"/>
      <c r="G149" s="403"/>
      <c r="H149" s="404"/>
      <c r="I149" s="402"/>
      <c r="J149" s="403"/>
      <c r="K149" s="184"/>
      <c r="L149" s="184"/>
      <c r="N149" s="204"/>
    </row>
    <row r="150" spans="1:14" ht="17.25" customHeight="1">
      <c r="A150" s="163" t="s">
        <v>4</v>
      </c>
      <c r="B150" s="500" t="s">
        <v>156</v>
      </c>
      <c r="C150" s="463"/>
      <c r="D150" s="463"/>
      <c r="E150" s="463"/>
      <c r="F150" s="463"/>
      <c r="G150" s="463"/>
      <c r="H150" s="501"/>
      <c r="I150" s="462">
        <f>K150+L150</f>
        <v>138257437</v>
      </c>
      <c r="J150" s="463"/>
      <c r="K150" s="180">
        <v>122245871</v>
      </c>
      <c r="L150" s="180">
        <v>16011566</v>
      </c>
      <c r="N150" s="203">
        <f>I150-E100</f>
        <v>0</v>
      </c>
    </row>
    <row r="151" spans="1:12" ht="12.75">
      <c r="A151" s="163"/>
      <c r="B151" s="402" t="s">
        <v>107</v>
      </c>
      <c r="C151" s="403"/>
      <c r="D151" s="403"/>
      <c r="E151" s="403"/>
      <c r="F151" s="403"/>
      <c r="G151" s="403"/>
      <c r="H151" s="404"/>
      <c r="I151" s="461">
        <f>F100</f>
        <v>50796</v>
      </c>
      <c r="J151" s="403"/>
      <c r="K151" s="180">
        <f>I68</f>
        <v>10796</v>
      </c>
      <c r="L151" s="180">
        <f>J68</f>
        <v>40000</v>
      </c>
    </row>
    <row r="152" spans="1:12" ht="12.75">
      <c r="A152" s="163"/>
      <c r="B152" s="402" t="s">
        <v>108</v>
      </c>
      <c r="C152" s="403"/>
      <c r="D152" s="403"/>
      <c r="E152" s="403"/>
      <c r="F152" s="403"/>
      <c r="G152" s="403"/>
      <c r="H152" s="404"/>
      <c r="I152" s="461">
        <f>G100</f>
        <v>4790655</v>
      </c>
      <c r="J152" s="403"/>
      <c r="K152" s="180">
        <f>K68</f>
        <v>4479055</v>
      </c>
      <c r="L152" s="180">
        <f>L68</f>
        <v>311600</v>
      </c>
    </row>
    <row r="153" spans="1:15" ht="12.75">
      <c r="A153" s="163" t="s">
        <v>5</v>
      </c>
      <c r="B153" s="402" t="s">
        <v>109</v>
      </c>
      <c r="C153" s="403"/>
      <c r="D153" s="403"/>
      <c r="E153" s="403"/>
      <c r="F153" s="403"/>
      <c r="G153" s="403"/>
      <c r="H153" s="404"/>
      <c r="I153" s="462">
        <f>I150+I152-I151</f>
        <v>142997296</v>
      </c>
      <c r="J153" s="463"/>
      <c r="K153" s="180">
        <f>K150-K151+K152</f>
        <v>126714130</v>
      </c>
      <c r="L153" s="180">
        <f>L150-L151+L152</f>
        <v>16283166</v>
      </c>
      <c r="O153" t="s">
        <v>123</v>
      </c>
    </row>
    <row r="154" spans="1:12" ht="12.75">
      <c r="A154" s="163" t="s">
        <v>105</v>
      </c>
      <c r="B154" s="402" t="s">
        <v>110</v>
      </c>
      <c r="C154" s="403"/>
      <c r="D154" s="403"/>
      <c r="E154" s="403"/>
      <c r="F154" s="403"/>
      <c r="G154" s="403"/>
      <c r="H154" s="404"/>
      <c r="I154" s="461">
        <v>5006453</v>
      </c>
      <c r="J154" s="403"/>
      <c r="K154" s="184"/>
      <c r="L154" s="184"/>
    </row>
    <row r="155" spans="1:12" ht="12.75">
      <c r="A155" s="163" t="s">
        <v>111</v>
      </c>
      <c r="B155" s="402" t="s">
        <v>112</v>
      </c>
      <c r="C155" s="403"/>
      <c r="D155" s="403"/>
      <c r="E155" s="403"/>
      <c r="F155" s="403"/>
      <c r="G155" s="403"/>
      <c r="H155" s="404"/>
      <c r="I155" s="461">
        <v>650000</v>
      </c>
      <c r="J155" s="403"/>
      <c r="K155" s="184"/>
      <c r="L155" s="184"/>
    </row>
    <row r="156" spans="1:12" ht="12.75">
      <c r="A156" s="163" t="s">
        <v>106</v>
      </c>
      <c r="B156" s="402" t="s">
        <v>82</v>
      </c>
      <c r="C156" s="403"/>
      <c r="D156" s="403"/>
      <c r="E156" s="403"/>
      <c r="F156" s="403"/>
      <c r="G156" s="403"/>
      <c r="H156" s="404"/>
      <c r="I156" s="461">
        <v>6000000</v>
      </c>
      <c r="J156" s="497"/>
      <c r="K156" s="184"/>
      <c r="L156" s="184"/>
    </row>
    <row r="157" spans="1:12" ht="12.75">
      <c r="A157" s="163" t="s">
        <v>117</v>
      </c>
      <c r="B157" s="488" t="s">
        <v>129</v>
      </c>
      <c r="C157" s="489"/>
      <c r="D157" s="489"/>
      <c r="E157" s="489"/>
      <c r="F157" s="489"/>
      <c r="G157" s="489"/>
      <c r="H157" s="490"/>
      <c r="I157" s="498">
        <f>SUM(I154:J156)</f>
        <v>11656453</v>
      </c>
      <c r="J157" s="499"/>
      <c r="K157" s="184"/>
      <c r="L157" s="184"/>
    </row>
    <row r="158" spans="1:12" ht="18" customHeight="1">
      <c r="A158" s="165"/>
      <c r="B158" s="500" t="s">
        <v>128</v>
      </c>
      <c r="C158" s="463"/>
      <c r="D158" s="463"/>
      <c r="E158" s="463"/>
      <c r="F158" s="463"/>
      <c r="G158" s="463"/>
      <c r="H158" s="501"/>
      <c r="I158" s="462">
        <f>I153+I157</f>
        <v>154653749</v>
      </c>
      <c r="J158" s="463"/>
      <c r="K158" s="184"/>
      <c r="L158" s="184"/>
    </row>
    <row r="159" spans="1:18" ht="13.5" customHeight="1">
      <c r="A159" s="10"/>
      <c r="B159" s="72"/>
      <c r="C159" s="72"/>
      <c r="D159" s="72"/>
      <c r="E159" s="166"/>
      <c r="F159" s="8"/>
      <c r="G159" s="72"/>
      <c r="H159" s="72"/>
      <c r="I159" s="72"/>
      <c r="J159" s="72"/>
      <c r="R159" s="1">
        <f>L153-P100</f>
        <v>0</v>
      </c>
    </row>
    <row r="160" spans="1:12" ht="13.5" customHeight="1">
      <c r="A160" s="430" t="s">
        <v>142</v>
      </c>
      <c r="B160" s="430"/>
      <c r="C160" s="430"/>
      <c r="D160" s="430"/>
      <c r="E160" s="430"/>
      <c r="F160" s="430"/>
      <c r="G160" s="430"/>
      <c r="H160" s="430"/>
      <c r="I160" s="430"/>
      <c r="J160" s="430"/>
      <c r="K160" s="430"/>
      <c r="L160" s="430"/>
    </row>
    <row r="161" spans="1:12" ht="12.75">
      <c r="A161" s="487" t="s">
        <v>143</v>
      </c>
      <c r="B161" s="487"/>
      <c r="C161" s="487"/>
      <c r="D161" s="487"/>
      <c r="E161" s="487"/>
      <c r="F161" s="487"/>
      <c r="G161" s="487"/>
      <c r="H161" s="487"/>
      <c r="I161" s="487"/>
      <c r="J161" s="487"/>
      <c r="L161" s="1">
        <f>I148-I158</f>
        <v>0</v>
      </c>
    </row>
    <row r="162" spans="1:10" ht="12.75">
      <c r="A162" s="191" t="s">
        <v>133</v>
      </c>
      <c r="B162" s="72"/>
      <c r="C162" s="72"/>
      <c r="D162" s="72"/>
      <c r="E162" s="72"/>
      <c r="F162" s="72"/>
      <c r="G162" s="72"/>
      <c r="H162" s="72"/>
      <c r="I162" s="72"/>
      <c r="J162" s="72"/>
    </row>
    <row r="163" spans="1:10" ht="12.75">
      <c r="A163" s="191" t="s">
        <v>134</v>
      </c>
      <c r="B163" s="72"/>
      <c r="C163" s="72"/>
      <c r="D163" s="72"/>
      <c r="E163" s="72"/>
      <c r="F163" s="72"/>
      <c r="G163" s="72"/>
      <c r="H163" s="72"/>
      <c r="I163" s="72"/>
      <c r="J163" s="72"/>
    </row>
    <row r="164" spans="1:12" ht="12.75" customHeight="1">
      <c r="A164" s="430" t="s">
        <v>144</v>
      </c>
      <c r="B164" s="430"/>
      <c r="C164" s="430"/>
      <c r="D164" s="430"/>
      <c r="E164" s="430"/>
      <c r="F164" s="430"/>
      <c r="G164" s="430"/>
      <c r="H164" s="430"/>
      <c r="I164" s="430"/>
      <c r="J164" s="430"/>
      <c r="K164" s="430"/>
      <c r="L164" s="430"/>
    </row>
    <row r="165" ht="12.75" customHeight="1"/>
  </sheetData>
  <sheetProtection/>
  <mergeCells count="166">
    <mergeCell ref="D50:H50"/>
    <mergeCell ref="D55:H55"/>
    <mergeCell ref="D26:H26"/>
    <mergeCell ref="D49:H49"/>
    <mergeCell ref="D52:H52"/>
    <mergeCell ref="D51:H51"/>
    <mergeCell ref="D46:H46"/>
    <mergeCell ref="D47:H47"/>
    <mergeCell ref="I39:J39"/>
    <mergeCell ref="K39:L39"/>
    <mergeCell ref="D27:H27"/>
    <mergeCell ref="D31:H31"/>
    <mergeCell ref="D32:H32"/>
    <mergeCell ref="D48:H48"/>
    <mergeCell ref="D28:H28"/>
    <mergeCell ref="D35:H35"/>
    <mergeCell ref="D33:H33"/>
    <mergeCell ref="D37:H37"/>
    <mergeCell ref="A75:A78"/>
    <mergeCell ref="D23:H23"/>
    <mergeCell ref="A39:C39"/>
    <mergeCell ref="D39:H40"/>
    <mergeCell ref="D24:H24"/>
    <mergeCell ref="D41:H41"/>
    <mergeCell ref="D42:H42"/>
    <mergeCell ref="D43:H43"/>
    <mergeCell ref="D44:H44"/>
    <mergeCell ref="D45:H45"/>
    <mergeCell ref="B81:D81"/>
    <mergeCell ref="E75:E78"/>
    <mergeCell ref="B80:D80"/>
    <mergeCell ref="D67:H67"/>
    <mergeCell ref="A73:P73"/>
    <mergeCell ref="N77:O77"/>
    <mergeCell ref="O68:P68"/>
    <mergeCell ref="I76:I78"/>
    <mergeCell ref="M68:N68"/>
    <mergeCell ref="L77:L78"/>
    <mergeCell ref="B90:D90"/>
    <mergeCell ref="B91:D91"/>
    <mergeCell ref="D64:H64"/>
    <mergeCell ref="D66:H66"/>
    <mergeCell ref="F75:G76"/>
    <mergeCell ref="B83:D83"/>
    <mergeCell ref="B82:D82"/>
    <mergeCell ref="G77:G78"/>
    <mergeCell ref="F77:F78"/>
    <mergeCell ref="H75:H78"/>
    <mergeCell ref="B88:D88"/>
    <mergeCell ref="B84:D84"/>
    <mergeCell ref="B85:D85"/>
    <mergeCell ref="B86:D86"/>
    <mergeCell ref="B87:D87"/>
    <mergeCell ref="B89:D89"/>
    <mergeCell ref="B92:D92"/>
    <mergeCell ref="B110:G110"/>
    <mergeCell ref="B108:F108"/>
    <mergeCell ref="B98:D98"/>
    <mergeCell ref="B106:G106"/>
    <mergeCell ref="B107:G107"/>
    <mergeCell ref="B95:D95"/>
    <mergeCell ref="B96:D96"/>
    <mergeCell ref="B93:D93"/>
    <mergeCell ref="B94:D94"/>
    <mergeCell ref="B158:H158"/>
    <mergeCell ref="E101:F101"/>
    <mergeCell ref="B111:G111"/>
    <mergeCell ref="J105:K105"/>
    <mergeCell ref="B99:D99"/>
    <mergeCell ref="B100:D100"/>
    <mergeCell ref="B109:F109"/>
    <mergeCell ref="I141:J141"/>
    <mergeCell ref="B141:H141"/>
    <mergeCell ref="B113:F113"/>
    <mergeCell ref="A160:L160"/>
    <mergeCell ref="I158:J158"/>
    <mergeCell ref="B150:H150"/>
    <mergeCell ref="B154:H154"/>
    <mergeCell ref="I143:J143"/>
    <mergeCell ref="I150:J150"/>
    <mergeCell ref="I149:J149"/>
    <mergeCell ref="B151:H151"/>
    <mergeCell ref="B148:H148"/>
    <mergeCell ref="B143:H143"/>
    <mergeCell ref="A161:J161"/>
    <mergeCell ref="B157:H157"/>
    <mergeCell ref="B149:H149"/>
    <mergeCell ref="B146:H146"/>
    <mergeCell ref="B147:H147"/>
    <mergeCell ref="B152:H152"/>
    <mergeCell ref="I156:J156"/>
    <mergeCell ref="I157:J157"/>
    <mergeCell ref="I151:J151"/>
    <mergeCell ref="I155:J155"/>
    <mergeCell ref="B97:D97"/>
    <mergeCell ref="B104:G104"/>
    <mergeCell ref="B145:H145"/>
    <mergeCell ref="B125:G125"/>
    <mergeCell ref="I148:J148"/>
    <mergeCell ref="B126:G126"/>
    <mergeCell ref="I147:J147"/>
    <mergeCell ref="I146:J146"/>
    <mergeCell ref="I142:J142"/>
    <mergeCell ref="I144:J144"/>
    <mergeCell ref="B115:G115"/>
    <mergeCell ref="B118:G118"/>
    <mergeCell ref="B117:G117"/>
    <mergeCell ref="B105:G105"/>
    <mergeCell ref="B124:G124"/>
    <mergeCell ref="B144:H144"/>
    <mergeCell ref="B142:H142"/>
    <mergeCell ref="B123:G123"/>
    <mergeCell ref="B112:F112"/>
    <mergeCell ref="B116:G116"/>
    <mergeCell ref="I152:J152"/>
    <mergeCell ref="I154:J154"/>
    <mergeCell ref="I153:J153"/>
    <mergeCell ref="B155:H155"/>
    <mergeCell ref="I145:J145"/>
    <mergeCell ref="B153:H153"/>
    <mergeCell ref="A8:L8"/>
    <mergeCell ref="I10:J10"/>
    <mergeCell ref="K10:L10"/>
    <mergeCell ref="D10:H11"/>
    <mergeCell ref="A10:C10"/>
    <mergeCell ref="D25:H25"/>
    <mergeCell ref="D19:H19"/>
    <mergeCell ref="D12:H12"/>
    <mergeCell ref="D14:H14"/>
    <mergeCell ref="D15:H15"/>
    <mergeCell ref="A164:L164"/>
    <mergeCell ref="J106:K106"/>
    <mergeCell ref="A68:H68"/>
    <mergeCell ref="J76:O76"/>
    <mergeCell ref="K77:K78"/>
    <mergeCell ref="M77:M78"/>
    <mergeCell ref="B119:G119"/>
    <mergeCell ref="B114:G114"/>
    <mergeCell ref="B122:G122"/>
    <mergeCell ref="B156:H156"/>
    <mergeCell ref="J77:J78"/>
    <mergeCell ref="B75:D78"/>
    <mergeCell ref="D13:H13"/>
    <mergeCell ref="D16:H16"/>
    <mergeCell ref="D17:H17"/>
    <mergeCell ref="D22:H22"/>
    <mergeCell ref="I75:P75"/>
    <mergeCell ref="P76:P78"/>
    <mergeCell ref="D63:H63"/>
    <mergeCell ref="D65:H65"/>
    <mergeCell ref="D53:H53"/>
    <mergeCell ref="D56:H56"/>
    <mergeCell ref="D58:H58"/>
    <mergeCell ref="D57:H57"/>
    <mergeCell ref="D54:H54"/>
    <mergeCell ref="D62:H62"/>
    <mergeCell ref="D59:H59"/>
    <mergeCell ref="D60:H60"/>
    <mergeCell ref="D61:H61"/>
    <mergeCell ref="D18:H18"/>
    <mergeCell ref="D20:H20"/>
    <mergeCell ref="D21:H21"/>
    <mergeCell ref="D34:H34"/>
    <mergeCell ref="D30:H30"/>
    <mergeCell ref="D29:H29"/>
  </mergeCells>
  <printOptions horizontalCentered="1"/>
  <pageMargins left="0.2362204724409449" right="0.2362204724409449" top="0" bottom="0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7"/>
  <sheetViews>
    <sheetView showZeros="0" tabSelected="1" zoomScalePageLayoutView="0" workbookViewId="0" topLeftCell="A71">
      <selection activeCell="M77" sqref="M77"/>
    </sheetView>
  </sheetViews>
  <sheetFormatPr defaultColWidth="9.00390625" defaultRowHeight="12.75"/>
  <cols>
    <col min="1" max="1" width="6.75390625" style="0" customWidth="1"/>
    <col min="5" max="5" width="13.375" style="0" customWidth="1"/>
    <col min="6" max="6" width="12.375" style="0" customWidth="1"/>
    <col min="7" max="7" width="11.25390625" style="0" customWidth="1"/>
    <col min="8" max="8" width="12.375" style="0" customWidth="1"/>
    <col min="9" max="9" width="11.125" style="0" customWidth="1"/>
    <col min="10" max="10" width="13.25390625" style="0" customWidth="1"/>
    <col min="11" max="11" width="10.875" style="0" bestFit="1" customWidth="1"/>
    <col min="12" max="12" width="11.25390625" style="0" bestFit="1" customWidth="1"/>
    <col min="13" max="13" width="11.125" style="0" bestFit="1" customWidth="1"/>
  </cols>
  <sheetData>
    <row r="1" spans="1:10" ht="11.25" customHeight="1">
      <c r="A1" s="72"/>
      <c r="B1" s="72"/>
      <c r="C1" s="72"/>
      <c r="D1" s="72"/>
      <c r="E1" s="72"/>
      <c r="F1" s="72"/>
      <c r="G1" s="72"/>
      <c r="H1" s="11" t="s">
        <v>49</v>
      </c>
      <c r="I1" s="72"/>
      <c r="J1" s="12"/>
    </row>
    <row r="2" spans="1:10" ht="3" customHeight="1">
      <c r="A2" s="72"/>
      <c r="B2" s="72"/>
      <c r="C2" s="72"/>
      <c r="D2" s="72"/>
      <c r="E2" s="72"/>
      <c r="F2" s="72"/>
      <c r="G2" s="72"/>
      <c r="H2" s="11"/>
      <c r="I2" s="72"/>
      <c r="J2" s="11"/>
    </row>
    <row r="3" spans="1:10" ht="10.5" customHeight="1">
      <c r="A3" s="72"/>
      <c r="B3" s="72"/>
      <c r="C3" s="72"/>
      <c r="D3" s="72"/>
      <c r="E3" s="72"/>
      <c r="F3" s="72"/>
      <c r="G3" s="72"/>
      <c r="H3" s="5" t="s">
        <v>196</v>
      </c>
      <c r="I3" s="72"/>
      <c r="J3" s="5"/>
    </row>
    <row r="4" spans="1:10" ht="11.25" customHeight="1">
      <c r="A4" s="72"/>
      <c r="B4" s="72"/>
      <c r="C4" s="72"/>
      <c r="D4" s="72"/>
      <c r="E4" s="72"/>
      <c r="F4" s="72"/>
      <c r="G4" s="72"/>
      <c r="H4" s="5" t="s">
        <v>50</v>
      </c>
      <c r="I4" s="72"/>
      <c r="J4" s="5"/>
    </row>
    <row r="5" spans="1:10" ht="12" customHeight="1">
      <c r="A5" s="72"/>
      <c r="B5" s="72"/>
      <c r="C5" s="72"/>
      <c r="D5" s="72"/>
      <c r="E5" s="72"/>
      <c r="F5" s="72"/>
      <c r="G5" s="72"/>
      <c r="H5" s="5" t="s">
        <v>191</v>
      </c>
      <c r="I5" s="72"/>
      <c r="J5" s="5"/>
    </row>
    <row r="6" spans="1:10" ht="12" customHeight="1">
      <c r="A6" s="299"/>
      <c r="B6" s="299"/>
      <c r="C6" s="299"/>
      <c r="D6" s="299"/>
      <c r="E6" s="299"/>
      <c r="F6" s="299"/>
      <c r="G6" s="299"/>
      <c r="H6" s="5"/>
      <c r="I6" s="299"/>
      <c r="J6" s="5"/>
    </row>
    <row r="7" spans="1:10" ht="12" customHeight="1">
      <c r="A7" s="299"/>
      <c r="B7" s="299"/>
      <c r="C7" s="299"/>
      <c r="D7" s="299"/>
      <c r="E7" s="299"/>
      <c r="F7" s="299"/>
      <c r="G7" s="299"/>
      <c r="H7" s="5"/>
      <c r="I7" s="299"/>
      <c r="J7" s="5"/>
    </row>
    <row r="8" spans="1:10" ht="6" customHeight="1">
      <c r="A8" s="72"/>
      <c r="B8" s="72"/>
      <c r="C8" s="72"/>
      <c r="D8" s="72"/>
      <c r="E8" s="72"/>
      <c r="F8" s="72"/>
      <c r="G8" s="72"/>
      <c r="H8" s="72"/>
      <c r="I8" s="72"/>
      <c r="J8" s="72"/>
    </row>
    <row r="9" spans="1:10" ht="11.25" customHeight="1">
      <c r="A9" s="548" t="s">
        <v>139</v>
      </c>
      <c r="B9" s="549"/>
      <c r="C9" s="549"/>
      <c r="D9" s="549"/>
      <c r="E9" s="549"/>
      <c r="F9" s="549"/>
      <c r="G9" s="549"/>
      <c r="H9" s="549"/>
      <c r="I9" s="549"/>
      <c r="J9" s="549"/>
    </row>
    <row r="10" spans="1:10" ht="4.5" customHeight="1">
      <c r="A10" s="27"/>
      <c r="B10" s="27"/>
      <c r="C10" s="27"/>
      <c r="D10" s="27"/>
      <c r="E10" s="27"/>
      <c r="F10" s="27"/>
      <c r="G10" s="27"/>
      <c r="H10" s="27"/>
      <c r="I10" s="27"/>
      <c r="J10" s="34"/>
    </row>
    <row r="11" spans="1:10" ht="12" customHeight="1">
      <c r="A11" s="551" t="s">
        <v>51</v>
      </c>
      <c r="B11" s="552"/>
      <c r="C11" s="553"/>
      <c r="D11" s="554" t="s">
        <v>65</v>
      </c>
      <c r="E11" s="555"/>
      <c r="F11" s="556"/>
      <c r="G11" s="550" t="s">
        <v>66</v>
      </c>
      <c r="H11" s="550"/>
      <c r="I11" s="550" t="s">
        <v>67</v>
      </c>
      <c r="J11" s="550"/>
    </row>
    <row r="12" spans="1:10" ht="12.75" customHeight="1">
      <c r="A12" s="36" t="s">
        <v>24</v>
      </c>
      <c r="B12" s="36" t="s">
        <v>52</v>
      </c>
      <c r="C12" s="36" t="s">
        <v>53</v>
      </c>
      <c r="D12" s="557"/>
      <c r="E12" s="558"/>
      <c r="F12" s="559"/>
      <c r="G12" s="28" t="s">
        <v>54</v>
      </c>
      <c r="H12" s="28" t="s">
        <v>55</v>
      </c>
      <c r="I12" s="28" t="s">
        <v>54</v>
      </c>
      <c r="J12" s="28" t="s">
        <v>55</v>
      </c>
    </row>
    <row r="13" spans="1:10" s="247" customFormat="1" ht="24" customHeight="1">
      <c r="A13" s="226">
        <v>700</v>
      </c>
      <c r="B13" s="227"/>
      <c r="C13" s="227"/>
      <c r="D13" s="563" t="s">
        <v>168</v>
      </c>
      <c r="E13" s="564"/>
      <c r="F13" s="565"/>
      <c r="G13" s="228"/>
      <c r="H13" s="228"/>
      <c r="I13" s="259">
        <f>I14</f>
        <v>5651640</v>
      </c>
      <c r="J13" s="228"/>
    </row>
    <row r="14" spans="1:10" s="247" customFormat="1" ht="20.25" customHeight="1">
      <c r="A14" s="229"/>
      <c r="B14" s="230">
        <v>70005</v>
      </c>
      <c r="C14" s="229"/>
      <c r="D14" s="560" t="s">
        <v>169</v>
      </c>
      <c r="E14" s="561"/>
      <c r="F14" s="562"/>
      <c r="G14" s="231"/>
      <c r="H14" s="231"/>
      <c r="I14" s="232">
        <f>SUM(I15:I16)</f>
        <v>5651640</v>
      </c>
      <c r="J14" s="231"/>
    </row>
    <row r="15" spans="1:10" ht="25.5" customHeight="1">
      <c r="A15" s="324"/>
      <c r="B15" s="324"/>
      <c r="C15" s="326" t="s">
        <v>145</v>
      </c>
      <c r="D15" s="615" t="s">
        <v>162</v>
      </c>
      <c r="E15" s="616"/>
      <c r="F15" s="617"/>
      <c r="G15" s="327"/>
      <c r="H15" s="327"/>
      <c r="I15" s="328">
        <v>4581910</v>
      </c>
      <c r="J15" s="327"/>
    </row>
    <row r="16" spans="1:10" ht="18.75" customHeight="1">
      <c r="A16" s="325"/>
      <c r="B16" s="325"/>
      <c r="C16" s="329" t="s">
        <v>179</v>
      </c>
      <c r="D16" s="623" t="s">
        <v>182</v>
      </c>
      <c r="E16" s="624"/>
      <c r="F16" s="625"/>
      <c r="G16" s="330"/>
      <c r="H16" s="330"/>
      <c r="I16" s="331">
        <v>1069730</v>
      </c>
      <c r="J16" s="330"/>
    </row>
    <row r="17" spans="1:10" ht="24" customHeight="1">
      <c r="A17" s="210">
        <v>750</v>
      </c>
      <c r="B17" s="68"/>
      <c r="C17" s="67"/>
      <c r="D17" s="597" t="s">
        <v>151</v>
      </c>
      <c r="E17" s="598"/>
      <c r="F17" s="599"/>
      <c r="G17" s="160">
        <f>G20</f>
        <v>0</v>
      </c>
      <c r="H17" s="160"/>
      <c r="I17" s="258">
        <f>I18+I20</f>
        <v>25050</v>
      </c>
      <c r="J17" s="188"/>
    </row>
    <row r="18" spans="1:10" ht="20.25" customHeight="1">
      <c r="A18" s="254"/>
      <c r="B18" s="243">
        <v>75023</v>
      </c>
      <c r="C18" s="242"/>
      <c r="D18" s="607" t="s">
        <v>130</v>
      </c>
      <c r="E18" s="608"/>
      <c r="F18" s="609"/>
      <c r="G18" s="255"/>
      <c r="H18" s="255"/>
      <c r="I18" s="255">
        <f>I19</f>
        <v>50</v>
      </c>
      <c r="J18" s="256"/>
    </row>
    <row r="19" spans="1:10" ht="25.5" customHeight="1">
      <c r="A19" s="248"/>
      <c r="B19" s="249"/>
      <c r="C19" s="250" t="s">
        <v>166</v>
      </c>
      <c r="D19" s="604" t="s">
        <v>167</v>
      </c>
      <c r="E19" s="605"/>
      <c r="F19" s="606"/>
      <c r="G19" s="251"/>
      <c r="H19" s="251"/>
      <c r="I19" s="252">
        <v>50</v>
      </c>
      <c r="J19" s="253"/>
    </row>
    <row r="20" spans="1:10" ht="20.25" customHeight="1">
      <c r="A20" s="69"/>
      <c r="B20" s="211">
        <v>75075</v>
      </c>
      <c r="C20" s="69"/>
      <c r="D20" s="600" t="s">
        <v>165</v>
      </c>
      <c r="E20" s="601"/>
      <c r="F20" s="602"/>
      <c r="G20" s="178">
        <f>G21</f>
        <v>0</v>
      </c>
      <c r="H20" s="178"/>
      <c r="I20" s="178">
        <f>I21</f>
        <v>25000</v>
      </c>
      <c r="J20" s="189"/>
    </row>
    <row r="21" spans="1:10" ht="25.5" customHeight="1">
      <c r="A21" s="73"/>
      <c r="B21" s="74"/>
      <c r="C21" s="235" t="s">
        <v>160</v>
      </c>
      <c r="D21" s="603" t="s">
        <v>161</v>
      </c>
      <c r="E21" s="371"/>
      <c r="F21" s="372"/>
      <c r="G21" s="236"/>
      <c r="H21" s="236"/>
      <c r="I21" s="236">
        <v>25000</v>
      </c>
      <c r="J21" s="237"/>
    </row>
    <row r="22" spans="1:17" ht="24" customHeight="1">
      <c r="A22" s="226">
        <v>758</v>
      </c>
      <c r="B22" s="226"/>
      <c r="C22" s="239"/>
      <c r="D22" s="635" t="s">
        <v>180</v>
      </c>
      <c r="E22" s="636"/>
      <c r="F22" s="637"/>
      <c r="G22" s="298">
        <f>G23</f>
        <v>1069730</v>
      </c>
      <c r="H22" s="292"/>
      <c r="I22" s="292"/>
      <c r="J22" s="293"/>
      <c r="Q22" s="323"/>
    </row>
    <row r="23" spans="1:10" ht="20.25" customHeight="1">
      <c r="A23" s="242"/>
      <c r="B23" s="243">
        <v>75814</v>
      </c>
      <c r="C23" s="244"/>
      <c r="D23" s="607" t="s">
        <v>181</v>
      </c>
      <c r="E23" s="608"/>
      <c r="F23" s="609"/>
      <c r="G23" s="255">
        <f>SUM(G24)</f>
        <v>1069730</v>
      </c>
      <c r="H23" s="245"/>
      <c r="I23" s="245"/>
      <c r="J23" s="246"/>
    </row>
    <row r="24" spans="1:10" ht="15" customHeight="1">
      <c r="A24" s="73"/>
      <c r="B24" s="74"/>
      <c r="C24" s="238" t="s">
        <v>179</v>
      </c>
      <c r="D24" s="623" t="s">
        <v>182</v>
      </c>
      <c r="E24" s="624"/>
      <c r="F24" s="625"/>
      <c r="G24" s="233">
        <v>1069730</v>
      </c>
      <c r="H24" s="233"/>
      <c r="I24" s="233"/>
      <c r="J24" s="234"/>
    </row>
    <row r="25" spans="1:10" ht="24" customHeight="1">
      <c r="A25" s="226">
        <v>852</v>
      </c>
      <c r="B25" s="226"/>
      <c r="C25" s="239"/>
      <c r="D25" s="626" t="s">
        <v>178</v>
      </c>
      <c r="E25" s="627"/>
      <c r="F25" s="628"/>
      <c r="G25" s="292"/>
      <c r="H25" s="292"/>
      <c r="I25" s="297">
        <f>I26</f>
        <v>16899</v>
      </c>
      <c r="J25" s="293"/>
    </row>
    <row r="26" spans="1:10" ht="15.75" customHeight="1">
      <c r="A26" s="229"/>
      <c r="B26" s="230">
        <v>85206</v>
      </c>
      <c r="C26" s="294"/>
      <c r="D26" s="629" t="s">
        <v>177</v>
      </c>
      <c r="E26" s="630"/>
      <c r="F26" s="631"/>
      <c r="G26" s="295"/>
      <c r="H26" s="295"/>
      <c r="I26" s="295">
        <f>I27</f>
        <v>16899</v>
      </c>
      <c r="J26" s="296"/>
    </row>
    <row r="27" spans="1:10" ht="30.75" customHeight="1">
      <c r="A27" s="73"/>
      <c r="B27" s="74"/>
      <c r="C27" s="291">
        <v>2030</v>
      </c>
      <c r="D27" s="632" t="s">
        <v>183</v>
      </c>
      <c r="E27" s="633"/>
      <c r="F27" s="634"/>
      <c r="G27" s="233"/>
      <c r="H27" s="233"/>
      <c r="I27" s="233">
        <v>16899</v>
      </c>
      <c r="J27" s="234"/>
    </row>
    <row r="28" spans="1:10" ht="25.5" customHeight="1">
      <c r="A28" s="305"/>
      <c r="B28" s="306"/>
      <c r="C28" s="307"/>
      <c r="D28" s="303"/>
      <c r="E28" s="303"/>
      <c r="F28" s="303"/>
      <c r="G28" s="308"/>
      <c r="H28" s="308"/>
      <c r="I28" s="308"/>
      <c r="J28" s="309"/>
    </row>
    <row r="29" spans="1:10" ht="25.5" customHeight="1">
      <c r="A29" s="310"/>
      <c r="B29" s="311"/>
      <c r="C29" s="312"/>
      <c r="D29" s="304"/>
      <c r="E29" s="304"/>
      <c r="F29" s="304"/>
      <c r="G29" s="313"/>
      <c r="H29" s="313"/>
      <c r="I29" s="313"/>
      <c r="J29" s="314"/>
    </row>
    <row r="30" spans="1:10" ht="46.5" customHeight="1">
      <c r="A30" s="310"/>
      <c r="B30" s="311"/>
      <c r="C30" s="312"/>
      <c r="D30" s="304"/>
      <c r="E30" s="304"/>
      <c r="F30" s="304"/>
      <c r="G30" s="313"/>
      <c r="H30" s="313"/>
      <c r="I30" s="313"/>
      <c r="J30" s="314"/>
    </row>
    <row r="31" spans="1:10" ht="12" customHeight="1">
      <c r="A31" s="551" t="s">
        <v>51</v>
      </c>
      <c r="B31" s="552"/>
      <c r="C31" s="553"/>
      <c r="D31" s="554" t="s">
        <v>65</v>
      </c>
      <c r="E31" s="555"/>
      <c r="F31" s="556"/>
      <c r="G31" s="550" t="s">
        <v>66</v>
      </c>
      <c r="H31" s="550"/>
      <c r="I31" s="550" t="s">
        <v>67</v>
      </c>
      <c r="J31" s="550"/>
    </row>
    <row r="32" spans="1:10" ht="12.75" customHeight="1">
      <c r="A32" s="302" t="s">
        <v>24</v>
      </c>
      <c r="B32" s="302" t="s">
        <v>52</v>
      </c>
      <c r="C32" s="302" t="s">
        <v>53</v>
      </c>
      <c r="D32" s="557"/>
      <c r="E32" s="558"/>
      <c r="F32" s="559"/>
      <c r="G32" s="28" t="s">
        <v>54</v>
      </c>
      <c r="H32" s="28" t="s">
        <v>55</v>
      </c>
      <c r="I32" s="28" t="s">
        <v>54</v>
      </c>
      <c r="J32" s="28" t="s">
        <v>55</v>
      </c>
    </row>
    <row r="33" spans="1:10" s="247" customFormat="1" ht="27" customHeight="1">
      <c r="A33" s="226">
        <v>900</v>
      </c>
      <c r="B33" s="226"/>
      <c r="C33" s="239"/>
      <c r="D33" s="646" t="s">
        <v>171</v>
      </c>
      <c r="E33" s="647"/>
      <c r="F33" s="648"/>
      <c r="G33" s="240"/>
      <c r="H33" s="240"/>
      <c r="I33" s="257">
        <f>I34</f>
        <v>22000</v>
      </c>
      <c r="J33" s="241"/>
    </row>
    <row r="34" spans="1:10" s="247" customFormat="1" ht="22.5" customHeight="1">
      <c r="A34" s="242"/>
      <c r="B34" s="243">
        <v>90019</v>
      </c>
      <c r="C34" s="244"/>
      <c r="D34" s="640" t="s">
        <v>172</v>
      </c>
      <c r="E34" s="641"/>
      <c r="F34" s="642"/>
      <c r="G34" s="245"/>
      <c r="H34" s="245"/>
      <c r="I34" s="245">
        <f>I35</f>
        <v>22000</v>
      </c>
      <c r="J34" s="246"/>
    </row>
    <row r="35" spans="1:10" ht="16.5" customHeight="1">
      <c r="A35" s="73"/>
      <c r="B35" s="74"/>
      <c r="C35" s="238" t="s">
        <v>170</v>
      </c>
      <c r="D35" s="643" t="s">
        <v>173</v>
      </c>
      <c r="E35" s="644"/>
      <c r="F35" s="645"/>
      <c r="G35" s="233"/>
      <c r="H35" s="233"/>
      <c r="I35" s="233">
        <v>22000</v>
      </c>
      <c r="J35" s="234"/>
    </row>
    <row r="36" spans="1:10" ht="24" customHeight="1">
      <c r="A36" s="68">
        <v>926</v>
      </c>
      <c r="B36" s="68"/>
      <c r="C36" s="67"/>
      <c r="D36" s="618" t="s">
        <v>136</v>
      </c>
      <c r="E36" s="619"/>
      <c r="F36" s="620"/>
      <c r="G36" s="160">
        <f>G37</f>
        <v>0</v>
      </c>
      <c r="H36" s="160"/>
      <c r="I36" s="258">
        <f>I37</f>
        <v>94000</v>
      </c>
      <c r="J36" s="188"/>
    </row>
    <row r="37" spans="1:10" ht="20.25" customHeight="1">
      <c r="A37" s="69"/>
      <c r="B37" s="167">
        <v>92605</v>
      </c>
      <c r="C37" s="69"/>
      <c r="D37" s="600" t="s">
        <v>150</v>
      </c>
      <c r="E37" s="621"/>
      <c r="F37" s="622"/>
      <c r="G37" s="178">
        <f>G38</f>
        <v>0</v>
      </c>
      <c r="H37" s="178"/>
      <c r="I37" s="178">
        <f>I38</f>
        <v>94000</v>
      </c>
      <c r="J37" s="189"/>
    </row>
    <row r="38" spans="1:10" ht="26.25" customHeight="1">
      <c r="A38" s="198"/>
      <c r="B38" s="199"/>
      <c r="C38" s="200" t="s">
        <v>145</v>
      </c>
      <c r="D38" s="649" t="s">
        <v>162</v>
      </c>
      <c r="E38" s="650"/>
      <c r="F38" s="651"/>
      <c r="G38" s="201"/>
      <c r="H38" s="201"/>
      <c r="I38" s="201">
        <v>94000</v>
      </c>
      <c r="J38" s="202"/>
    </row>
    <row r="39" spans="1:10" ht="24" customHeight="1">
      <c r="A39" s="610" t="s">
        <v>56</v>
      </c>
      <c r="B39" s="611"/>
      <c r="C39" s="611"/>
      <c r="D39" s="611"/>
      <c r="E39" s="611"/>
      <c r="F39" s="612"/>
      <c r="G39" s="44">
        <f>G22</f>
        <v>1069730</v>
      </c>
      <c r="H39" s="44"/>
      <c r="I39" s="44">
        <f>I13+I17+I25+I33+I36</f>
        <v>5809589</v>
      </c>
      <c r="J39" s="44"/>
    </row>
    <row r="40" spans="1:10" ht="10.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</row>
    <row r="41" spans="1:10" ht="15.75" customHeight="1">
      <c r="A41" s="205"/>
      <c r="B41" s="205"/>
      <c r="C41" s="205"/>
      <c r="D41" s="205"/>
      <c r="E41" s="205"/>
      <c r="F41" s="205"/>
      <c r="G41" s="205"/>
      <c r="H41" s="205"/>
      <c r="I41" s="205"/>
      <c r="J41" s="205"/>
    </row>
    <row r="42" spans="1:10" ht="15.75" customHeight="1">
      <c r="A42" s="212"/>
      <c r="B42" s="212"/>
      <c r="C42" s="212"/>
      <c r="D42" s="212"/>
      <c r="E42" s="212"/>
      <c r="F42" s="212"/>
      <c r="G42" s="212"/>
      <c r="H42" s="212"/>
      <c r="I42" s="212"/>
      <c r="J42" s="212"/>
    </row>
    <row r="43" spans="1:10" ht="15.75" customHeight="1">
      <c r="A43" s="301"/>
      <c r="B43" s="301"/>
      <c r="C43" s="301"/>
      <c r="D43" s="301"/>
      <c r="E43" s="301"/>
      <c r="F43" s="301"/>
      <c r="G43" s="301"/>
      <c r="H43" s="301"/>
      <c r="I43" s="301"/>
      <c r="J43" s="301"/>
    </row>
    <row r="44" spans="1:10" ht="15.75" customHeight="1">
      <c r="A44" s="301"/>
      <c r="B44" s="301"/>
      <c r="C44" s="301"/>
      <c r="D44" s="301"/>
      <c r="E44" s="301"/>
      <c r="F44" s="301"/>
      <c r="G44" s="301"/>
      <c r="H44" s="301"/>
      <c r="I44" s="301"/>
      <c r="J44" s="301"/>
    </row>
    <row r="45" spans="1:10" ht="15.75" customHeight="1">
      <c r="A45" s="301"/>
      <c r="B45" s="301"/>
      <c r="C45" s="301"/>
      <c r="D45" s="301"/>
      <c r="E45" s="301"/>
      <c r="F45" s="301"/>
      <c r="G45" s="301"/>
      <c r="H45" s="301"/>
      <c r="I45" s="301"/>
      <c r="J45" s="301"/>
    </row>
    <row r="46" spans="1:10" ht="15.75" customHeight="1">
      <c r="A46" s="301"/>
      <c r="B46" s="301"/>
      <c r="C46" s="301"/>
      <c r="D46" s="301"/>
      <c r="E46" s="301"/>
      <c r="F46" s="301"/>
      <c r="G46" s="301"/>
      <c r="H46" s="301"/>
      <c r="I46" s="301"/>
      <c r="J46" s="301"/>
    </row>
    <row r="47" spans="1:10" ht="15.75" customHeight="1">
      <c r="A47" s="301"/>
      <c r="B47" s="301"/>
      <c r="C47" s="301"/>
      <c r="D47" s="301"/>
      <c r="E47" s="301"/>
      <c r="F47" s="301"/>
      <c r="G47" s="301"/>
      <c r="H47" s="301"/>
      <c r="I47" s="301"/>
      <c r="J47" s="301"/>
    </row>
    <row r="48" spans="1:10" ht="15.75" customHeight="1">
      <c r="A48" s="301"/>
      <c r="B48" s="301"/>
      <c r="C48" s="301"/>
      <c r="D48" s="301"/>
      <c r="E48" s="301"/>
      <c r="F48" s="301"/>
      <c r="G48" s="301"/>
      <c r="H48" s="301"/>
      <c r="I48" s="301"/>
      <c r="J48" s="301"/>
    </row>
    <row r="49" spans="1:10" ht="15.75" customHeight="1">
      <c r="A49" s="301"/>
      <c r="B49" s="301"/>
      <c r="C49" s="301"/>
      <c r="D49" s="301"/>
      <c r="E49" s="301"/>
      <c r="F49" s="301"/>
      <c r="G49" s="301"/>
      <c r="H49" s="301"/>
      <c r="I49" s="301"/>
      <c r="J49" s="301"/>
    </row>
    <row r="50" spans="1:10" ht="15.75" customHeight="1">
      <c r="A50" s="301"/>
      <c r="B50" s="301"/>
      <c r="C50" s="301"/>
      <c r="D50" s="301"/>
      <c r="E50" s="301"/>
      <c r="F50" s="301"/>
      <c r="G50" s="301"/>
      <c r="H50" s="301"/>
      <c r="I50" s="301"/>
      <c r="J50" s="301"/>
    </row>
    <row r="51" spans="1:10" ht="36.75" customHeight="1">
      <c r="A51" s="212"/>
      <c r="B51" s="212"/>
      <c r="C51" s="212"/>
      <c r="D51" s="212"/>
      <c r="E51" s="212"/>
      <c r="F51" s="212"/>
      <c r="G51" s="212"/>
      <c r="H51" s="212"/>
      <c r="I51" s="212"/>
      <c r="J51" s="212"/>
    </row>
    <row r="52" spans="1:10" ht="6.75" customHeight="1">
      <c r="A52" s="212"/>
      <c r="B52" s="212"/>
      <c r="C52" s="212"/>
      <c r="D52" s="212"/>
      <c r="E52" s="212"/>
      <c r="F52" s="212"/>
      <c r="G52" s="212"/>
      <c r="H52" s="212"/>
      <c r="I52" s="212"/>
      <c r="J52" s="212"/>
    </row>
    <row r="53" spans="1:10" ht="15.75" customHeight="1">
      <c r="A53" s="212"/>
      <c r="B53" s="212"/>
      <c r="C53" s="212"/>
      <c r="D53" s="212"/>
      <c r="E53" s="212"/>
      <c r="F53" s="212"/>
      <c r="G53" s="212"/>
      <c r="H53" s="212"/>
      <c r="I53" s="212"/>
      <c r="J53" s="212"/>
    </row>
    <row r="54" spans="1:10" ht="12" customHeight="1">
      <c r="A54" s="212"/>
      <c r="B54" s="212"/>
      <c r="C54" s="212"/>
      <c r="D54" s="212"/>
      <c r="E54" s="212"/>
      <c r="F54" s="212"/>
      <c r="G54" s="212"/>
      <c r="H54" s="212"/>
      <c r="I54" s="212"/>
      <c r="J54" s="212"/>
    </row>
    <row r="55" spans="1:10" ht="5.25" customHeight="1">
      <c r="A55" s="197"/>
      <c r="B55" s="197"/>
      <c r="C55" s="197"/>
      <c r="D55" s="197"/>
      <c r="E55" s="197"/>
      <c r="F55" s="197"/>
      <c r="G55" s="197"/>
      <c r="H55" s="197"/>
      <c r="I55" s="197"/>
      <c r="J55" s="197"/>
    </row>
    <row r="56" spans="1:10" ht="13.5" customHeight="1">
      <c r="A56" s="596" t="s">
        <v>70</v>
      </c>
      <c r="B56" s="596"/>
      <c r="C56" s="596"/>
      <c r="D56" s="596"/>
      <c r="E56" s="596"/>
      <c r="F56" s="596"/>
      <c r="G56" s="596"/>
      <c r="H56" s="596"/>
      <c r="I56" s="596"/>
      <c r="J56" s="596"/>
    </row>
    <row r="57" spans="1:10" ht="6.75" customHeight="1">
      <c r="A57" s="121"/>
      <c r="B57" s="121"/>
      <c r="C57" s="121"/>
      <c r="D57" s="121"/>
      <c r="E57" s="121"/>
      <c r="F57" s="121"/>
      <c r="G57" s="121"/>
      <c r="H57" s="121"/>
      <c r="I57" s="121"/>
      <c r="J57" s="121"/>
    </row>
    <row r="58" spans="1:12" ht="12.75">
      <c r="A58" s="527" t="s">
        <v>24</v>
      </c>
      <c r="B58" s="407" t="s">
        <v>0</v>
      </c>
      <c r="C58" s="408"/>
      <c r="D58" s="409"/>
      <c r="E58" s="427" t="s">
        <v>154</v>
      </c>
      <c r="F58" s="540" t="s">
        <v>16</v>
      </c>
      <c r="G58" s="614"/>
      <c r="H58" s="614"/>
      <c r="I58" s="541"/>
      <c r="J58" s="427" t="s">
        <v>62</v>
      </c>
      <c r="K58" s="362" t="s">
        <v>25</v>
      </c>
      <c r="L58" s="362"/>
    </row>
    <row r="59" spans="1:12" ht="11.25" customHeight="1">
      <c r="A59" s="613"/>
      <c r="B59" s="410"/>
      <c r="C59" s="411"/>
      <c r="D59" s="412"/>
      <c r="E59" s="428"/>
      <c r="F59" s="540" t="s">
        <v>71</v>
      </c>
      <c r="G59" s="541"/>
      <c r="H59" s="540" t="s">
        <v>72</v>
      </c>
      <c r="I59" s="541"/>
      <c r="J59" s="428"/>
      <c r="K59" s="638" t="s">
        <v>194</v>
      </c>
      <c r="L59" s="638" t="s">
        <v>195</v>
      </c>
    </row>
    <row r="60" spans="1:12" ht="14.25" customHeight="1">
      <c r="A60" s="528"/>
      <c r="B60" s="413"/>
      <c r="C60" s="414"/>
      <c r="D60" s="415"/>
      <c r="E60" s="429"/>
      <c r="F60" s="95" t="s">
        <v>54</v>
      </c>
      <c r="G60" s="96" t="s">
        <v>55</v>
      </c>
      <c r="H60" s="95" t="s">
        <v>54</v>
      </c>
      <c r="I60" s="96" t="s">
        <v>55</v>
      </c>
      <c r="J60" s="429"/>
      <c r="K60" s="639"/>
      <c r="L60" s="639"/>
    </row>
    <row r="61" spans="1:12" ht="15" customHeight="1">
      <c r="A61" s="30" t="s">
        <v>1</v>
      </c>
      <c r="B61" s="500" t="s">
        <v>3</v>
      </c>
      <c r="C61" s="463"/>
      <c r="D61" s="501"/>
      <c r="E61" s="87">
        <v>79523</v>
      </c>
      <c r="F61" s="88"/>
      <c r="G61" s="89"/>
      <c r="H61" s="90"/>
      <c r="I61" s="90"/>
      <c r="J61" s="87">
        <f aca="true" t="shared" si="0" ref="J61:J69">E61-F61-G61+H61+I61</f>
        <v>79523</v>
      </c>
      <c r="K61" s="363">
        <f>J61-L61</f>
        <v>29523</v>
      </c>
      <c r="L61" s="363">
        <v>50000</v>
      </c>
    </row>
    <row r="62" spans="1:12" ht="15" customHeight="1">
      <c r="A62" s="66">
        <v>600</v>
      </c>
      <c r="B62" s="500" t="s">
        <v>7</v>
      </c>
      <c r="C62" s="463"/>
      <c r="D62" s="501"/>
      <c r="E62" s="87">
        <v>200000</v>
      </c>
      <c r="F62" s="88"/>
      <c r="G62" s="88"/>
      <c r="H62" s="87"/>
      <c r="I62" s="87"/>
      <c r="J62" s="87">
        <f>E62-F62-G62+H62+I62</f>
        <v>200000</v>
      </c>
      <c r="K62" s="363">
        <f aca="true" t="shared" si="1" ref="K62:K77">J62-L62</f>
        <v>0</v>
      </c>
      <c r="L62" s="363">
        <v>200000</v>
      </c>
    </row>
    <row r="63" spans="1:12" ht="15" customHeight="1">
      <c r="A63" s="43">
        <v>700</v>
      </c>
      <c r="B63" s="500" t="s">
        <v>73</v>
      </c>
      <c r="C63" s="463"/>
      <c r="D63" s="501"/>
      <c r="E63" s="87">
        <v>31549105</v>
      </c>
      <c r="F63" s="88"/>
      <c r="G63" s="88"/>
      <c r="H63" s="87">
        <f>I13</f>
        <v>5651640</v>
      </c>
      <c r="I63" s="87"/>
      <c r="J63" s="87">
        <f t="shared" si="0"/>
        <v>37200745</v>
      </c>
      <c r="K63" s="363">
        <f t="shared" si="1"/>
        <v>35200745</v>
      </c>
      <c r="L63" s="363">
        <v>2000000</v>
      </c>
    </row>
    <row r="64" spans="1:12" ht="15" customHeight="1">
      <c r="A64" s="66">
        <v>710</v>
      </c>
      <c r="B64" s="500" t="s">
        <v>15</v>
      </c>
      <c r="C64" s="463"/>
      <c r="D64" s="501"/>
      <c r="E64" s="87">
        <v>15000</v>
      </c>
      <c r="F64" s="88"/>
      <c r="G64" s="88"/>
      <c r="H64" s="87"/>
      <c r="I64" s="87"/>
      <c r="J64" s="87">
        <f>E64-F64-G64+H64+I64</f>
        <v>15000</v>
      </c>
      <c r="K64" s="363">
        <f t="shared" si="1"/>
        <v>15000</v>
      </c>
      <c r="L64" s="362"/>
    </row>
    <row r="65" spans="1:12" ht="15" customHeight="1">
      <c r="A65" s="43">
        <v>720</v>
      </c>
      <c r="B65" s="500" t="s">
        <v>35</v>
      </c>
      <c r="C65" s="463"/>
      <c r="D65" s="501"/>
      <c r="E65" s="87">
        <v>2238784</v>
      </c>
      <c r="F65" s="88"/>
      <c r="G65" s="88"/>
      <c r="H65" s="87"/>
      <c r="I65" s="87"/>
      <c r="J65" s="87">
        <f t="shared" si="0"/>
        <v>2238784</v>
      </c>
      <c r="K65" s="363">
        <f t="shared" si="1"/>
        <v>217278</v>
      </c>
      <c r="L65" s="363">
        <v>2021506</v>
      </c>
    </row>
    <row r="66" spans="1:12" ht="15" customHeight="1">
      <c r="A66" s="42">
        <v>750</v>
      </c>
      <c r="B66" s="500" t="s">
        <v>31</v>
      </c>
      <c r="C66" s="463"/>
      <c r="D66" s="501"/>
      <c r="E66" s="85">
        <v>267884</v>
      </c>
      <c r="F66" s="86"/>
      <c r="G66" s="86"/>
      <c r="H66" s="85">
        <f>I17</f>
        <v>25050</v>
      </c>
      <c r="I66" s="85"/>
      <c r="J66" s="87">
        <f t="shared" si="0"/>
        <v>292934</v>
      </c>
      <c r="K66" s="363">
        <f t="shared" si="1"/>
        <v>292934</v>
      </c>
      <c r="L66" s="362"/>
    </row>
    <row r="67" spans="1:12" ht="53.25" customHeight="1">
      <c r="A67" s="42">
        <v>751</v>
      </c>
      <c r="B67" s="542" t="s">
        <v>23</v>
      </c>
      <c r="C67" s="543"/>
      <c r="D67" s="544"/>
      <c r="E67" s="91">
        <v>41247</v>
      </c>
      <c r="F67" s="92"/>
      <c r="G67" s="93"/>
      <c r="H67" s="94"/>
      <c r="I67" s="85"/>
      <c r="J67" s="87">
        <f t="shared" si="0"/>
        <v>41247</v>
      </c>
      <c r="K67" s="363">
        <f t="shared" si="1"/>
        <v>41247</v>
      </c>
      <c r="L67" s="362"/>
    </row>
    <row r="68" spans="1:12" ht="27.75" customHeight="1">
      <c r="A68" s="63">
        <v>754</v>
      </c>
      <c r="B68" s="545" t="s">
        <v>26</v>
      </c>
      <c r="C68" s="546"/>
      <c r="D68" s="547"/>
      <c r="E68" s="85">
        <v>75000</v>
      </c>
      <c r="F68" s="86"/>
      <c r="G68" s="86"/>
      <c r="H68" s="85"/>
      <c r="I68" s="85"/>
      <c r="J68" s="85">
        <f t="shared" si="0"/>
        <v>75000</v>
      </c>
      <c r="K68" s="363">
        <f t="shared" si="1"/>
        <v>75000</v>
      </c>
      <c r="L68" s="362"/>
    </row>
    <row r="69" spans="1:12" ht="54.75" customHeight="1">
      <c r="A69" s="63">
        <v>756</v>
      </c>
      <c r="B69" s="545" t="s">
        <v>80</v>
      </c>
      <c r="C69" s="546"/>
      <c r="D69" s="547"/>
      <c r="E69" s="85">
        <v>78925744</v>
      </c>
      <c r="F69" s="86"/>
      <c r="G69" s="86"/>
      <c r="H69" s="85"/>
      <c r="I69" s="85"/>
      <c r="J69" s="85">
        <f t="shared" si="0"/>
        <v>78925744</v>
      </c>
      <c r="K69" s="363">
        <f t="shared" si="1"/>
        <v>78925744</v>
      </c>
      <c r="L69" s="362"/>
    </row>
    <row r="70" spans="1:12" ht="15.75" customHeight="1">
      <c r="A70" s="43">
        <v>758</v>
      </c>
      <c r="B70" s="545" t="s">
        <v>9</v>
      </c>
      <c r="C70" s="546"/>
      <c r="D70" s="547"/>
      <c r="E70" s="87">
        <v>26929369</v>
      </c>
      <c r="F70" s="88">
        <f>G22</f>
        <v>1069730</v>
      </c>
      <c r="G70" s="89"/>
      <c r="H70" s="87"/>
      <c r="I70" s="87"/>
      <c r="J70" s="87">
        <f aca="true" t="shared" si="2" ref="J70:J76">E70-F70-G70+H70+I70</f>
        <v>25859639</v>
      </c>
      <c r="K70" s="363">
        <f t="shared" si="1"/>
        <v>25859639</v>
      </c>
      <c r="L70" s="362"/>
    </row>
    <row r="71" spans="1:12" ht="15" customHeight="1">
      <c r="A71" s="43">
        <v>801</v>
      </c>
      <c r="B71" s="545" t="s">
        <v>10</v>
      </c>
      <c r="C71" s="546"/>
      <c r="D71" s="547"/>
      <c r="E71" s="87">
        <v>5804540</v>
      </c>
      <c r="F71" s="88"/>
      <c r="G71" s="88"/>
      <c r="H71" s="87"/>
      <c r="I71" s="87"/>
      <c r="J71" s="87">
        <f t="shared" si="2"/>
        <v>5804540</v>
      </c>
      <c r="K71" s="363">
        <f t="shared" si="1"/>
        <v>5804540</v>
      </c>
      <c r="L71" s="362"/>
    </row>
    <row r="72" spans="1:12" ht="15" customHeight="1">
      <c r="A72" s="43">
        <v>852</v>
      </c>
      <c r="B72" s="545" t="s">
        <v>12</v>
      </c>
      <c r="C72" s="546"/>
      <c r="D72" s="547"/>
      <c r="E72" s="87">
        <v>2745518</v>
      </c>
      <c r="F72" s="88"/>
      <c r="G72" s="89"/>
      <c r="H72" s="90">
        <f>I25</f>
        <v>16899</v>
      </c>
      <c r="I72" s="90"/>
      <c r="J72" s="87">
        <f t="shared" si="2"/>
        <v>2762417</v>
      </c>
      <c r="K72" s="363">
        <f t="shared" si="1"/>
        <v>2762417</v>
      </c>
      <c r="L72" s="362"/>
    </row>
    <row r="73" spans="1:12" ht="33" customHeight="1">
      <c r="A73" s="66">
        <v>853</v>
      </c>
      <c r="B73" s="545" t="s">
        <v>93</v>
      </c>
      <c r="C73" s="546"/>
      <c r="D73" s="547"/>
      <c r="E73" s="87">
        <v>144255</v>
      </c>
      <c r="F73" s="88"/>
      <c r="G73" s="88"/>
      <c r="H73" s="87"/>
      <c r="I73" s="87"/>
      <c r="J73" s="87">
        <f t="shared" si="2"/>
        <v>144255</v>
      </c>
      <c r="K73" s="363">
        <f t="shared" si="1"/>
        <v>144255</v>
      </c>
      <c r="L73" s="362"/>
    </row>
    <row r="74" spans="1:12" ht="24.75" customHeight="1">
      <c r="A74" s="65">
        <v>854</v>
      </c>
      <c r="B74" s="545" t="s">
        <v>13</v>
      </c>
      <c r="C74" s="546"/>
      <c r="D74" s="547"/>
      <c r="E74" s="87">
        <v>65173</v>
      </c>
      <c r="F74" s="88"/>
      <c r="G74" s="88"/>
      <c r="H74" s="87"/>
      <c r="I74" s="87"/>
      <c r="J74" s="87">
        <f t="shared" si="2"/>
        <v>65173</v>
      </c>
      <c r="K74" s="363">
        <f t="shared" si="1"/>
        <v>65173</v>
      </c>
      <c r="L74" s="362"/>
    </row>
    <row r="75" spans="1:12" ht="25.5" customHeight="1">
      <c r="A75" s="43">
        <v>900</v>
      </c>
      <c r="B75" s="593" t="s">
        <v>14</v>
      </c>
      <c r="C75" s="594"/>
      <c r="D75" s="595"/>
      <c r="E75" s="87">
        <v>45165</v>
      </c>
      <c r="F75" s="88"/>
      <c r="G75" s="88"/>
      <c r="H75" s="87">
        <f>I33</f>
        <v>22000</v>
      </c>
      <c r="I75" s="87"/>
      <c r="J75" s="87">
        <f t="shared" si="2"/>
        <v>67165</v>
      </c>
      <c r="K75" s="363">
        <f t="shared" si="1"/>
        <v>67165</v>
      </c>
      <c r="L75" s="362"/>
    </row>
    <row r="76" spans="1:12" ht="15" customHeight="1">
      <c r="A76" s="42">
        <v>926</v>
      </c>
      <c r="B76" s="572" t="s">
        <v>124</v>
      </c>
      <c r="C76" s="573"/>
      <c r="D76" s="574"/>
      <c r="E76" s="85">
        <v>40110</v>
      </c>
      <c r="F76" s="86"/>
      <c r="G76" s="86"/>
      <c r="H76" s="85">
        <f>I36</f>
        <v>94000</v>
      </c>
      <c r="I76" s="85"/>
      <c r="J76" s="87">
        <f t="shared" si="2"/>
        <v>134110</v>
      </c>
      <c r="K76" s="363">
        <f t="shared" si="1"/>
        <v>134110</v>
      </c>
      <c r="L76" s="362"/>
    </row>
    <row r="77" spans="1:13" ht="22.5" customHeight="1">
      <c r="A77" s="192" t="s">
        <v>4</v>
      </c>
      <c r="B77" s="584" t="s">
        <v>74</v>
      </c>
      <c r="C77" s="585"/>
      <c r="D77" s="586"/>
      <c r="E77" s="193">
        <f>SUM(E61:E69,E70:E76)</f>
        <v>149166417</v>
      </c>
      <c r="F77" s="193">
        <f>SUM(F61:F76)</f>
        <v>1069730</v>
      </c>
      <c r="G77" s="193">
        <f>SUM(G61:G69,G70:G76)</f>
        <v>0</v>
      </c>
      <c r="H77" s="193">
        <f>SUM(H61:H69,H70:H76)</f>
        <v>5809589</v>
      </c>
      <c r="I77" s="193">
        <f>SUM(I61:I69,I70:I76)</f>
        <v>0</v>
      </c>
      <c r="J77" s="364">
        <f>SUM(J61:J69,J70:J76)</f>
        <v>153906276</v>
      </c>
      <c r="K77" s="364">
        <f t="shared" si="1"/>
        <v>149634770</v>
      </c>
      <c r="L77" s="364">
        <v>4271506</v>
      </c>
      <c r="M77" s="1"/>
    </row>
    <row r="78" spans="1:10" ht="13.5" customHeight="1">
      <c r="A78" s="31"/>
      <c r="B78" s="31"/>
      <c r="C78" s="31"/>
      <c r="D78" s="31"/>
      <c r="E78" s="32"/>
      <c r="F78" s="32">
        <f>G39-F77</f>
        <v>0</v>
      </c>
      <c r="G78" s="32"/>
      <c r="H78" s="32">
        <f>H77-I39</f>
        <v>0</v>
      </c>
      <c r="I78" s="32"/>
      <c r="J78" s="25"/>
    </row>
    <row r="79" spans="1:10" ht="4.5" customHeight="1">
      <c r="A79" s="31"/>
      <c r="B79" s="31"/>
      <c r="C79" s="31"/>
      <c r="D79" s="31"/>
      <c r="E79" s="32"/>
      <c r="F79" s="32"/>
      <c r="G79" s="32"/>
      <c r="H79" s="32"/>
      <c r="I79" s="32"/>
      <c r="J79" s="25"/>
    </row>
    <row r="80" spans="1:10" ht="9.75" customHeight="1">
      <c r="A80" s="31"/>
      <c r="B80" s="31"/>
      <c r="C80" s="31"/>
      <c r="D80" s="31"/>
      <c r="E80" s="32"/>
      <c r="F80" s="32"/>
      <c r="G80" s="32"/>
      <c r="H80" s="32"/>
      <c r="I80" s="32"/>
      <c r="J80" s="25"/>
    </row>
    <row r="81" spans="1:10" ht="13.5" customHeight="1">
      <c r="A81" s="31"/>
      <c r="B81" s="31"/>
      <c r="C81" s="31"/>
      <c r="D81" s="31"/>
      <c r="E81" s="32"/>
      <c r="F81" s="32"/>
      <c r="G81" s="32"/>
      <c r="H81" s="32"/>
      <c r="I81" s="32"/>
      <c r="J81" s="25"/>
    </row>
    <row r="82" spans="1:10" ht="7.5" customHeight="1">
      <c r="A82" s="31"/>
      <c r="B82" s="31"/>
      <c r="C82" s="31"/>
      <c r="D82" s="31"/>
      <c r="E82" s="32"/>
      <c r="F82" s="32"/>
      <c r="G82" s="32"/>
      <c r="H82" s="32"/>
      <c r="I82" s="32"/>
      <c r="J82" s="25"/>
    </row>
    <row r="83" spans="1:10" ht="13.5" customHeight="1">
      <c r="A83" s="581" t="s">
        <v>75</v>
      </c>
      <c r="B83" s="582"/>
      <c r="C83" s="582"/>
      <c r="D83" s="582"/>
      <c r="E83" s="582"/>
      <c r="F83" s="582"/>
      <c r="G83" s="582"/>
      <c r="H83" s="582"/>
      <c r="I83" s="583"/>
      <c r="J83" s="343">
        <f>SUM(J84:J87)</f>
        <v>8117784</v>
      </c>
    </row>
    <row r="84" spans="1:10" ht="16.5" customHeight="1">
      <c r="A84" s="590" t="s">
        <v>85</v>
      </c>
      <c r="B84" s="591"/>
      <c r="C84" s="591"/>
      <c r="D84" s="591"/>
      <c r="E84" s="591"/>
      <c r="F84" s="591"/>
      <c r="G84" s="591"/>
      <c r="H84" s="591"/>
      <c r="I84" s="592"/>
      <c r="J84" s="344">
        <v>2586972</v>
      </c>
    </row>
    <row r="85" spans="1:10" ht="16.5" customHeight="1">
      <c r="A85" s="578" t="s">
        <v>86</v>
      </c>
      <c r="B85" s="579"/>
      <c r="C85" s="579"/>
      <c r="D85" s="579"/>
      <c r="E85" s="579"/>
      <c r="F85" s="579"/>
      <c r="G85" s="579"/>
      <c r="H85" s="579"/>
      <c r="I85" s="580"/>
      <c r="J85" s="345">
        <v>2475020</v>
      </c>
    </row>
    <row r="86" spans="1:10" ht="17.25" customHeight="1">
      <c r="A86" s="578" t="s">
        <v>115</v>
      </c>
      <c r="B86" s="579"/>
      <c r="C86" s="579"/>
      <c r="D86" s="579"/>
      <c r="E86" s="579"/>
      <c r="F86" s="579"/>
      <c r="G86" s="579"/>
      <c r="H86" s="579"/>
      <c r="I86" s="580"/>
      <c r="J86" s="345">
        <v>2712724</v>
      </c>
    </row>
    <row r="87" spans="1:10" ht="17.25" customHeight="1">
      <c r="A87" s="587" t="s">
        <v>116</v>
      </c>
      <c r="B87" s="588"/>
      <c r="C87" s="588"/>
      <c r="D87" s="588"/>
      <c r="E87" s="588"/>
      <c r="F87" s="588"/>
      <c r="G87" s="588"/>
      <c r="H87" s="588"/>
      <c r="I87" s="589"/>
      <c r="J87" s="346">
        <v>343068</v>
      </c>
    </row>
    <row r="88" spans="1:10" ht="23.25" customHeight="1">
      <c r="A88" s="81" t="s">
        <v>76</v>
      </c>
      <c r="B88" s="82"/>
      <c r="C88" s="82"/>
      <c r="D88" s="82"/>
      <c r="E88" s="82"/>
      <c r="F88" s="82"/>
      <c r="G88" s="82"/>
      <c r="H88" s="82"/>
      <c r="I88" s="83"/>
      <c r="J88" s="343">
        <v>410000</v>
      </c>
    </row>
    <row r="89" spans="1:10" ht="15" customHeight="1">
      <c r="A89" s="84">
        <v>931</v>
      </c>
      <c r="B89" s="575" t="s">
        <v>87</v>
      </c>
      <c r="C89" s="576"/>
      <c r="D89" s="576"/>
      <c r="E89" s="576"/>
      <c r="F89" s="576"/>
      <c r="G89" s="576"/>
      <c r="H89" s="576"/>
      <c r="I89" s="577"/>
      <c r="J89" s="347"/>
    </row>
    <row r="90" spans="1:10" ht="18.75" customHeight="1">
      <c r="A90" s="84">
        <v>952</v>
      </c>
      <c r="B90" s="575" t="s">
        <v>96</v>
      </c>
      <c r="C90" s="576"/>
      <c r="D90" s="576"/>
      <c r="E90" s="576"/>
      <c r="F90" s="576"/>
      <c r="G90" s="576"/>
      <c r="H90" s="576"/>
      <c r="I90" s="577"/>
      <c r="J90" s="347"/>
    </row>
    <row r="91" spans="1:10" ht="50.25" customHeight="1">
      <c r="A91" s="84">
        <v>950</v>
      </c>
      <c r="B91" s="575" t="s">
        <v>84</v>
      </c>
      <c r="C91" s="576"/>
      <c r="D91" s="576"/>
      <c r="E91" s="576"/>
      <c r="F91" s="576"/>
      <c r="G91" s="576"/>
      <c r="H91" s="576"/>
      <c r="I91" s="577"/>
      <c r="J91" s="347">
        <v>747473</v>
      </c>
    </row>
    <row r="92" spans="1:10" ht="15" customHeight="1">
      <c r="A92" s="37" t="s">
        <v>5</v>
      </c>
      <c r="B92" s="569" t="s">
        <v>77</v>
      </c>
      <c r="C92" s="570"/>
      <c r="D92" s="570"/>
      <c r="E92" s="570"/>
      <c r="F92" s="570"/>
      <c r="G92" s="570"/>
      <c r="H92" s="570"/>
      <c r="I92" s="571"/>
      <c r="J92" s="348">
        <f>SUM(J89:J91)</f>
        <v>747473</v>
      </c>
    </row>
    <row r="93" spans="1:10" ht="18" customHeight="1">
      <c r="A93" s="38" t="s">
        <v>79</v>
      </c>
      <c r="B93" s="566" t="s">
        <v>78</v>
      </c>
      <c r="C93" s="567"/>
      <c r="D93" s="567"/>
      <c r="E93" s="567"/>
      <c r="F93" s="567"/>
      <c r="G93" s="567"/>
      <c r="H93" s="567"/>
      <c r="I93" s="568"/>
      <c r="J93" s="349">
        <f>J92+J77</f>
        <v>154653749</v>
      </c>
    </row>
    <row r="94" spans="1:10" ht="12.75">
      <c r="A94" s="10"/>
      <c r="B94" s="10"/>
      <c r="C94" s="10"/>
      <c r="D94" s="10"/>
      <c r="E94" s="10"/>
      <c r="F94" s="10"/>
      <c r="G94" s="10"/>
      <c r="H94" s="10"/>
      <c r="I94" s="10"/>
      <c r="J94" s="10"/>
    </row>
    <row r="95" spans="1:10" ht="12.75">
      <c r="A95" s="27"/>
      <c r="B95" s="27"/>
      <c r="C95" s="27"/>
      <c r="D95" s="27"/>
      <c r="E95" s="27"/>
      <c r="F95" s="27"/>
      <c r="G95" s="27"/>
      <c r="H95" s="27"/>
      <c r="I95" s="27"/>
      <c r="J95" s="27"/>
    </row>
    <row r="96" spans="1:10" ht="12.75">
      <c r="A96" s="27"/>
      <c r="B96" s="27"/>
      <c r="C96" s="27"/>
      <c r="D96" s="27"/>
      <c r="E96" s="27"/>
      <c r="F96" s="27"/>
      <c r="G96" s="27"/>
      <c r="H96" s="27"/>
      <c r="I96" s="27"/>
      <c r="J96" s="27"/>
    </row>
    <row r="97" ht="12.75">
      <c r="J97" s="1"/>
    </row>
  </sheetData>
  <sheetProtection/>
  <mergeCells count="68">
    <mergeCell ref="K59:K60"/>
    <mergeCell ref="L59:L60"/>
    <mergeCell ref="I31:J31"/>
    <mergeCell ref="D34:F34"/>
    <mergeCell ref="D35:F35"/>
    <mergeCell ref="A31:C31"/>
    <mergeCell ref="D31:F32"/>
    <mergeCell ref="G31:H31"/>
    <mergeCell ref="D33:F33"/>
    <mergeCell ref="D38:F38"/>
    <mergeCell ref="D15:F15"/>
    <mergeCell ref="D36:F36"/>
    <mergeCell ref="D37:F37"/>
    <mergeCell ref="D16:F16"/>
    <mergeCell ref="D25:F25"/>
    <mergeCell ref="D26:F26"/>
    <mergeCell ref="D27:F27"/>
    <mergeCell ref="D22:F22"/>
    <mergeCell ref="D23:F23"/>
    <mergeCell ref="D24:F24"/>
    <mergeCell ref="A56:J56"/>
    <mergeCell ref="J58:J60"/>
    <mergeCell ref="D17:F17"/>
    <mergeCell ref="D20:F20"/>
    <mergeCell ref="D21:F21"/>
    <mergeCell ref="D19:F19"/>
    <mergeCell ref="D18:F18"/>
    <mergeCell ref="A39:F39"/>
    <mergeCell ref="A58:A60"/>
    <mergeCell ref="F58:I58"/>
    <mergeCell ref="A85:I85"/>
    <mergeCell ref="A84:I84"/>
    <mergeCell ref="B75:D75"/>
    <mergeCell ref="B63:D63"/>
    <mergeCell ref="B70:D70"/>
    <mergeCell ref="B69:D69"/>
    <mergeCell ref="B73:D73"/>
    <mergeCell ref="B71:D71"/>
    <mergeCell ref="B74:D74"/>
    <mergeCell ref="B68:D68"/>
    <mergeCell ref="B93:I93"/>
    <mergeCell ref="B92:I92"/>
    <mergeCell ref="B76:D76"/>
    <mergeCell ref="B91:I91"/>
    <mergeCell ref="B89:I89"/>
    <mergeCell ref="B90:I90"/>
    <mergeCell ref="A86:I86"/>
    <mergeCell ref="A83:I83"/>
    <mergeCell ref="B77:D77"/>
    <mergeCell ref="A87:I87"/>
    <mergeCell ref="A9:J9"/>
    <mergeCell ref="I11:J11"/>
    <mergeCell ref="A11:C11"/>
    <mergeCell ref="D11:F12"/>
    <mergeCell ref="G11:H11"/>
    <mergeCell ref="B62:D62"/>
    <mergeCell ref="B61:D61"/>
    <mergeCell ref="F59:G59"/>
    <mergeCell ref="D14:F14"/>
    <mergeCell ref="D13:F13"/>
    <mergeCell ref="H59:I59"/>
    <mergeCell ref="B67:D67"/>
    <mergeCell ref="B72:D72"/>
    <mergeCell ref="E58:E60"/>
    <mergeCell ref="B64:D64"/>
    <mergeCell ref="B58:D60"/>
    <mergeCell ref="B66:D66"/>
    <mergeCell ref="B65:D6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karolina.sobolewska</cp:lastModifiedBy>
  <cp:lastPrinted>2014-06-23T14:13:15Z</cp:lastPrinted>
  <dcterms:created xsi:type="dcterms:W3CDTF">2004-08-03T08:26:30Z</dcterms:created>
  <dcterms:modified xsi:type="dcterms:W3CDTF">2014-07-17T08:27:39Z</dcterms:modified>
  <cp:category/>
  <cp:version/>
  <cp:contentType/>
  <cp:contentStatus/>
</cp:coreProperties>
</file>