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1"/>
  </bookViews>
  <sheets>
    <sheet name="Wydatki" sheetId="1" r:id="rId1"/>
    <sheet name="Dochody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Henryka Szulik</author>
  </authors>
  <commentList>
    <comment ref="A152" authorId="0">
      <text>
        <r>
          <rPr>
            <b/>
            <sz val="9"/>
            <rFont val="Tahoma"/>
            <family val="2"/>
          </rPr>
          <t>Henryka Szulik: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<sst xmlns="http://schemas.openxmlformats.org/spreadsheetml/2006/main" count="422" uniqueCount="246">
  <si>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</si>
  <si>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</si>
  <si>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</si>
  <si>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</si>
  <si>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</si>
  <si>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</si>
  <si>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</si>
  <si>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</si>
  <si>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</si>
  <si>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</si>
  <si>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</si>
  <si>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</si>
  <si>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</si>
  <si>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</si>
  <si>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</si>
  <si>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</si>
  <si>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</si>
  <si>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</si>
  <si>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</si>
  <si>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</si>
  <si>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</si>
  <si>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</si>
  <si>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</si>
  <si>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</si>
  <si>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</si>
  <si>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</si>
  <si>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</si>
  <si>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</si>
  <si>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</si>
  <si>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</si>
  <si>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</si>
  <si>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</si>
  <si>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</si>
  <si>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</si>
  <si>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</si>
  <si>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</si>
  <si>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</si>
  <si>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</si>
  <si>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</si>
  <si>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</si>
  <si>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</si>
  <si>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</si>
  <si>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</si>
  <si>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</si>
  <si>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</si>
  <si>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</si>
  <si>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</si>
  <si>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</si>
  <si>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</si>
  <si>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</si>
  <si>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</si>
  <si>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</si>
  <si>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</si>
  <si>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</si>
  <si>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</si>
  <si>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</si>
  <si>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</si>
  <si>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</si>
  <si>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</si>
  <si>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</si>
  <si>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</si>
  <si>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</si>
  <si>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</si>
  <si>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</si>
  <si>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</si>
  <si>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</si>
  <si>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</si>
  <si>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</si>
  <si>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</si>
  <si>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</si>
  <si>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</si>
  <si>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</si>
  <si>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</si>
  <si>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</si>
  <si>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</si>
  <si>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</si>
  <si>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</si>
  <si>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</si>
  <si>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</si>
  <si>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</si>
  <si>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</si>
  <si>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</si>
  <si>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</si>
  <si>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</si>
  <si>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</si>
  <si>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</si>
  <si>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</si>
  <si>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</si>
  <si>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</si>
  <si>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</si>
  <si>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</si>
  <si>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</si>
  <si>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</si>
  <si>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</si>
  <si>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</si>
  <si>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</si>
  <si>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</si>
  <si>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 xml:space="preserve"> </t>
  </si>
  <si>
    <t>Przychody z zaciągniętych kredytów na rynku krajowym  (BOŚ)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</si>
  <si>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</si>
  <si>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</si>
  <si>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</si>
  <si>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</si>
  <si>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</si>
  <si>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</si>
  <si>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</si>
  <si>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</si>
  <si>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</si>
  <si>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</si>
  <si>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</si>
  <si>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</si>
  <si>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</si>
  <si>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</si>
  <si>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</si>
  <si>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</si>
  <si>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 xml:space="preserve">Zakup usług pozostałych </t>
  </si>
  <si>
    <t xml:space="preserve">OŚWIATA I WYCHOWANIE 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</si>
  <si>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</si>
  <si>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</si>
  <si>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VI.</t>
  </si>
  <si>
    <t>PLAN WYDATKÓW PO ZMIANACH</t>
  </si>
  <si>
    <t>Wydatki na realizację zadań z zakresu administracji rządowej oraz innych zadań zleconych gminie  ustawami</t>
  </si>
  <si>
    <t>Wydatki na realizację zadań otrzymanych  do realizacji w drodze umów  i porozumień  między jst</t>
  </si>
  <si>
    <t xml:space="preserve">GOSPODARKA MIESZKANIOWA </t>
  </si>
  <si>
    <t xml:space="preserve">Gospodarka gruntami i nieruchomościami </t>
  </si>
  <si>
    <t xml:space="preserve">  </t>
  </si>
  <si>
    <t xml:space="preserve">Kultura fizyczna </t>
  </si>
  <si>
    <t>Zakup materiałów i wyposażenia</t>
  </si>
  <si>
    <t>Spłata  rat pożyczek długoterminowych</t>
  </si>
  <si>
    <t>Spłata rat kredytów  długoterminowych</t>
  </si>
  <si>
    <t>Razem dochody + przychody</t>
  </si>
  <si>
    <t>Razem wydatki + rozchody</t>
  </si>
  <si>
    <t>Razem rozchody (III+IV+V)</t>
  </si>
  <si>
    <t>Urzędy gmin</t>
  </si>
  <si>
    <t xml:space="preserve">ADMINISTRACJA PUBLICZNA </t>
  </si>
  <si>
    <t>Dokonuje się zmian w planie WYDATKÓW  budżetu gminy na 2014 rok</t>
  </si>
  <si>
    <t xml:space="preserve">2. Spłata rat kredytów w wysokości  650.000,-zł </t>
  </si>
  <si>
    <t xml:space="preserve">3. Wykup papierów wartościowych wyemitowanych przez Gminę  w wysokości 6.000.000,-zł </t>
  </si>
  <si>
    <t>Wydatki na zakupy inwestycyjne jednostek budżetowych</t>
  </si>
  <si>
    <t xml:space="preserve">Szkoły podstawowe </t>
  </si>
  <si>
    <t>KULTURA FIZYCZNA</t>
  </si>
  <si>
    <t>Zadania w zakresie kultury fizycznej i sportu</t>
  </si>
  <si>
    <t>Wydatki inwestycyjne jednostek budżetowych</t>
  </si>
  <si>
    <t>Dokonuje się zmian w planie DOCHODÓW budżetu gminy na 2014 rok</t>
  </si>
  <si>
    <t>ROLNICTWO I ŁOWIECTWO</t>
  </si>
  <si>
    <t>01010</t>
  </si>
  <si>
    <t>Infrastruktura wodociągowa i sanitacyjna wsi</t>
  </si>
  <si>
    <t>Kary i odszkodowania wypłacane na rzecz osób fizycznych</t>
  </si>
  <si>
    <t>Wynagrodzenia bezosobowe</t>
  </si>
  <si>
    <t>Zakup energii</t>
  </si>
  <si>
    <t>Wydatki inwestycyjne jednostek budżetowych (WPF)</t>
  </si>
  <si>
    <t xml:space="preserve">Zakup materiałów i wyposażenia </t>
  </si>
  <si>
    <t>Zakup usług remontowych</t>
  </si>
  <si>
    <t>EDUKACYJNA OPIEKA WYCHOWAWCZA</t>
  </si>
  <si>
    <t>Pomoc materialna dla uczniów</t>
  </si>
  <si>
    <t>Stypendia dla uczniów-  GOPS</t>
  </si>
  <si>
    <t>BEZPIECZEŃSTWO PUBLICZNE I OCHRONA PRZECIWPOŻAROWA</t>
  </si>
  <si>
    <t>Przedszkola</t>
  </si>
  <si>
    <t>Zespoły obsługi ekonomiczno-administracyjnej szkół</t>
  </si>
  <si>
    <t>Nadwyżkę budżetową planuje się w kwocie 10.908.980,-zł i przeznacza się na rozchody:</t>
  </si>
  <si>
    <t xml:space="preserve">1. Spłata rat pożyczek w wysokości 4.258.980,-zł </t>
  </si>
  <si>
    <t>Wolne środki planuje się w kwocie 747.473,-zł i przeznacza się na spłatę pożyczek w wysokości 747.473,-zł</t>
  </si>
  <si>
    <t>Różne opłaty i składki</t>
  </si>
  <si>
    <t>GOSPODARKA MIESZKANIOWA</t>
  </si>
  <si>
    <t>Gospodarka gruntami i nieruchomościami</t>
  </si>
  <si>
    <t xml:space="preserve">do Uchwały Nr </t>
  </si>
  <si>
    <t xml:space="preserve">z dnia </t>
  </si>
  <si>
    <t xml:space="preserve">z  dnia </t>
  </si>
  <si>
    <t>Szkoły podstawowe</t>
  </si>
  <si>
    <t>0970</t>
  </si>
  <si>
    <t xml:space="preserve">Wpływy z różnych dochodów </t>
  </si>
  <si>
    <t>0750</t>
  </si>
  <si>
    <t>0770</t>
  </si>
  <si>
    <t xml:space="preserve">Dochody z najmu i dzierżawy składników majątkowych jednostek samorządu terytorialnego </t>
  </si>
  <si>
    <t>Wpływy z tytułu odpłatnego nabycia prawa własności oraz prawa użytkowania wieczystego nieruchomości</t>
  </si>
  <si>
    <t>TRANSPORT I ŁĄCZNOŚĆ</t>
  </si>
  <si>
    <t>Drogi publiczne wojewódzkie</t>
  </si>
  <si>
    <t>Drogi publiczne gminne</t>
  </si>
  <si>
    <t>Ochotnicze straże pożarne</t>
  </si>
  <si>
    <t xml:space="preserve">Dotacje celowe przekazywane do samorządu województwa na inwetycje i zakupy inwestycyjne realizowane na podstawie porozumień </t>
  </si>
  <si>
    <t>PRZETWÓRSTWO PRZEMYSŁOWE</t>
  </si>
  <si>
    <t>Pozostała działalność - projekt unijny pn.  "Przyspieszenie wzrostu konkurencyjności woj. Mazowieckiego, przez budowanie społeczeństwa informatycznego i gospodarki opartej na wiedzy, przez stworzenie zintegrowanych baz wiedzy o Mazowszu"</t>
  </si>
  <si>
    <t>Pozostała działalność - projekt unijny pn.  "Rozwój elektronicznej administracji w samorządach woj. mazowieckiego wspomagającej niwelowanie dwudzielności potencjału województwa"</t>
  </si>
  <si>
    <t>Oświetlenie ulic, placów i dróg</t>
  </si>
  <si>
    <t>POMOC SPOŁECZNA</t>
  </si>
  <si>
    <t>Placówki opiekuńczo wychowawcze</t>
  </si>
  <si>
    <t>Świadczenia rodzinne,zaliczka z funduszu alimentacyjnego oraz składki na ubezpieczenia emerytalne  i rentowe z ubezpieczenia społecznego</t>
  </si>
  <si>
    <t>Zasiłki i pomoc w naturze oraz składki na ubezpieczenie emerytalne i rentowe</t>
  </si>
  <si>
    <t>Dodatki mieszkaniowe</t>
  </si>
  <si>
    <t>Ośrodki pomocy społecznej</t>
  </si>
  <si>
    <t>Pozostała działalność</t>
  </si>
  <si>
    <t>Wynagrodzenia osobowe pracowników</t>
  </si>
  <si>
    <t xml:space="preserve">Składki na ubezpieczenie społeczne </t>
  </si>
  <si>
    <t xml:space="preserve">Podróże służbowe krajowe </t>
  </si>
  <si>
    <t xml:space="preserve">Szkolenia pracowników niebędących członkami korpusu służby cywilnej </t>
  </si>
  <si>
    <t>Świadczenia społeczne</t>
  </si>
  <si>
    <t>Zakup usług przez jst od innych jst</t>
  </si>
  <si>
    <t>02095</t>
  </si>
  <si>
    <t>LEŚNICTWO</t>
  </si>
  <si>
    <t xml:space="preserve">Opłaty na rzecz budżetów jednostek samorządu terytorialnego </t>
  </si>
  <si>
    <t>Dotacje celowe z budżetu jed samorządu terytorialnego, udzielone w trybie art. 221 ustawy, na finansowanie  lub dofinansowanie  zadań zleconych do realizacji organizacjom prowadzącym działalność pożytku publicznego</t>
  </si>
  <si>
    <t>01008</t>
  </si>
  <si>
    <t>Melioracje wodne</t>
  </si>
  <si>
    <t>Dotacja celowa z budżetu na finansowanie lub dofinansowanie zadań zleconych do realizacji pozostałym jednostkom niezaliczanym do sektora finansów publicznych</t>
  </si>
  <si>
    <t>KULTURA I OCHRONA DZIEDZICTWA NARODOWEGO</t>
  </si>
  <si>
    <t>Dotacja podmiotowa z budżetu dla instytucji kultury</t>
  </si>
  <si>
    <t xml:space="preserve">Biblioteki </t>
  </si>
  <si>
    <t>Podatek od towarów i usług VAT</t>
  </si>
  <si>
    <t>Urzędy gmin "Obsługa administracyjna systemu gospodarowania odpadami komunalnymi"</t>
  </si>
  <si>
    <t xml:space="preserve">Dodatkowe wynagrodzenia roczne </t>
  </si>
  <si>
    <t xml:space="preserve">Wynagrodzenia agencyjno-prowizyjne  </t>
  </si>
  <si>
    <t xml:space="preserve">Składki na ubezpieczenia społeczne </t>
  </si>
  <si>
    <t>0830</t>
  </si>
  <si>
    <t xml:space="preserve">Wpływy z usług </t>
  </si>
  <si>
    <t>0690</t>
  </si>
  <si>
    <t>Wpływy z różnych opłat</t>
  </si>
  <si>
    <t>Żłobki</t>
  </si>
  <si>
    <t>POZOSTAŁE ZADANIA W ZAKRESIE POLITYKI SPOŁECZNEJ</t>
  </si>
  <si>
    <t xml:space="preserve">Gospodarka odpadami </t>
  </si>
  <si>
    <t xml:space="preserve">Oświetlenie ulic, placów i dróg </t>
  </si>
  <si>
    <t>0570</t>
  </si>
  <si>
    <t>Grzywny, mandaty i inne kary pieniężne od osób fizycznych</t>
  </si>
  <si>
    <t>GOSPODARKA KOMUNALNA I OCHRONA ŚRODOWISKA</t>
  </si>
  <si>
    <t>Zadania w zakresie kultury fizycznej</t>
  </si>
  <si>
    <t>Składki  na Fundusz Pracy</t>
  </si>
  <si>
    <t xml:space="preserve">Zakup usług przez jst od innych jst </t>
  </si>
  <si>
    <t>Świetlice szkolne</t>
  </si>
  <si>
    <t>ADMINISTRACJA PUBLICZNA</t>
  </si>
  <si>
    <t>Utrzymanie zieleni w miastach i gminach</t>
  </si>
  <si>
    <t>Zakup usług pozostałych-czyszczenie rowów przydrożnych</t>
  </si>
  <si>
    <t>Zakup usług pozostałych-zakup tablic z nazwami ulic</t>
  </si>
  <si>
    <t>Zakup usług remontowych-remont solarów</t>
  </si>
  <si>
    <t>Stołówki szolne</t>
  </si>
  <si>
    <t xml:space="preserve">Wydatki osobowe nie zaliczane do wynagrodzeń </t>
  </si>
  <si>
    <t xml:space="preserve">DZIAŁALNOŚĆ USŁUGOWA </t>
  </si>
  <si>
    <t>Zakup usług remontowych „Remont kotłowni gazowej wraz z regulacją instalacji c.o. (z wymianą pieca i podgrzewacza)” w Magdalence</t>
  </si>
  <si>
    <t>Wpływy ze zwrotu dotacji oraz płatności, w tym wykorzystanych niezgodnie z przeznaczeniem lub wykorzystanych z naruszeniem procedur, o których mowa w art.. 184 ustawy, pobranych nienależnie lub w nadmiernej wysokości</t>
  </si>
  <si>
    <t xml:space="preserve">GOSPODARA KOMUNALNA I OCHRONA ŚRODOWISKA </t>
  </si>
  <si>
    <t>URZĘDY NACZELNYCH ORGANÓW WŁADZY PAŃSTWOWEJ, KONTROLI I OCHRONY PRAWA ORAZ SĄDOWNICTWA</t>
  </si>
  <si>
    <t>Wybory do Parlamentu Europejskiego</t>
  </si>
  <si>
    <t xml:space="preserve">Cmentarze </t>
  </si>
  <si>
    <t>Plan na dzień  21.05.2014r.</t>
  </si>
  <si>
    <t>Dochody 21.05.2014r.</t>
  </si>
  <si>
    <t>Wydatki  21.05.2014r.</t>
  </si>
  <si>
    <t>Gimnazja</t>
  </si>
  <si>
    <t xml:space="preserve">Wydatki  osoboewe niezaliczane do wynagrodzeń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</si>
</sst>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sz val="8"/>
      <name val="Arial CE"/>
      <family val="0"/>
    </font>
    <font>
      <b/>
      <sz val="9"/>
      <name val="Cambria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/>
      <right/>
      <top style="hair"/>
      <bottom>
        <color indexed="63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>
        <color indexed="63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thin"/>
      <top/>
      <bottom/>
    </border>
    <border>
      <left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1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3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1" fillId="33" borderId="11" xfId="0" applyFont="1" applyFill="1" applyBorder="1" applyAlignment="1">
      <alignment horizontal="right" vertical="center" wrapText="1"/>
    </xf>
    <xf numFmtId="0" fontId="33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10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horizontal="left" vertical="center"/>
    </xf>
    <xf numFmtId="0" fontId="34" fillId="33" borderId="0" xfId="0" applyFont="1" applyFill="1" applyBorder="1" applyAlignment="1">
      <alignment vertical="center"/>
    </xf>
    <xf numFmtId="0" fontId="3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36" fillId="33" borderId="0" xfId="0" applyFont="1" applyFill="1" applyBorder="1" applyAlignment="1">
      <alignment horizontal="center"/>
    </xf>
    <xf numFmtId="3" fontId="37" fillId="33" borderId="0" xfId="0" applyNumberFormat="1" applyFont="1" applyFill="1" applyBorder="1" applyAlignment="1">
      <alignment/>
    </xf>
    <xf numFmtId="3" fontId="37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5" fillId="0" borderId="13" xfId="0" applyFont="1" applyBorder="1" applyAlignment="1">
      <alignment horizontal="center" vertical="center"/>
    </xf>
    <xf numFmtId="0" fontId="36" fillId="36" borderId="16" xfId="0" applyFont="1" applyFill="1" applyBorder="1" applyAlignment="1">
      <alignment horizontal="center" vertical="center" wrapText="1"/>
    </xf>
    <xf numFmtId="0" fontId="36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8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5" fillId="16" borderId="13" xfId="0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horizontal="center" vertical="center"/>
    </xf>
    <xf numFmtId="0" fontId="35" fillId="10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5" fillId="41" borderId="18" xfId="0" applyFont="1" applyFill="1" applyBorder="1" applyAlignment="1">
      <alignment horizontal="center" vertical="center"/>
    </xf>
    <xf numFmtId="0" fontId="10" fillId="41" borderId="18" xfId="0" applyFont="1" applyFill="1" applyBorder="1" applyAlignment="1">
      <alignment horizontal="center" vertical="center"/>
    </xf>
    <xf numFmtId="3" fontId="10" fillId="38" borderId="13" xfId="0" applyNumberFormat="1" applyFont="1" applyFill="1" applyBorder="1" applyAlignment="1">
      <alignment horizontal="right" vertical="center"/>
    </xf>
    <xf numFmtId="0" fontId="10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3" fontId="35" fillId="0" borderId="13" xfId="0" applyNumberFormat="1" applyFont="1" applyBorder="1" applyAlignment="1">
      <alignment horizontal="right" vertical="center"/>
    </xf>
    <xf numFmtId="3" fontId="35" fillId="42" borderId="13" xfId="0" applyNumberFormat="1" applyFont="1" applyFill="1" applyBorder="1" applyAlignment="1">
      <alignment horizontal="right" vertical="center"/>
    </xf>
    <xf numFmtId="0" fontId="35" fillId="0" borderId="13" xfId="0" applyFont="1" applyBorder="1" applyAlignment="1">
      <alignment horizontal="right" vertical="center"/>
    </xf>
    <xf numFmtId="3" fontId="35" fillId="0" borderId="15" xfId="0" applyNumberFormat="1" applyFont="1" applyBorder="1" applyAlignment="1">
      <alignment horizontal="right" vertical="center"/>
    </xf>
    <xf numFmtId="3" fontId="35" fillId="42" borderId="15" xfId="0" applyNumberFormat="1" applyFont="1" applyFill="1" applyBorder="1" applyAlignment="1">
      <alignment horizontal="right" vertical="center"/>
    </xf>
    <xf numFmtId="3" fontId="35" fillId="42" borderId="10" xfId="0" applyNumberFormat="1" applyFont="1" applyFill="1" applyBorder="1" applyAlignment="1">
      <alignment horizontal="right" vertical="center"/>
    </xf>
    <xf numFmtId="3" fontId="35" fillId="0" borderId="10" xfId="0" applyNumberFormat="1" applyFont="1" applyBorder="1" applyAlignment="1">
      <alignment horizontal="right" vertical="center"/>
    </xf>
    <xf numFmtId="3" fontId="35" fillId="33" borderId="10" xfId="0" applyNumberFormat="1" applyFont="1" applyFill="1" applyBorder="1" applyAlignment="1">
      <alignment horizontal="right" vertical="center" wrapText="1"/>
    </xf>
    <xf numFmtId="3" fontId="35" fillId="42" borderId="10" xfId="0" applyNumberFormat="1" applyFont="1" applyFill="1" applyBorder="1" applyAlignment="1">
      <alignment horizontal="right" vertical="center" wrapText="1"/>
    </xf>
    <xf numFmtId="0" fontId="35" fillId="42" borderId="10" xfId="0" applyFont="1" applyFill="1" applyBorder="1" applyAlignment="1">
      <alignment horizontal="right" vertical="center" wrapText="1"/>
    </xf>
    <xf numFmtId="3" fontId="35" fillId="33" borderId="15" xfId="0" applyNumberFormat="1" applyFont="1" applyFill="1" applyBorder="1" applyAlignment="1">
      <alignment horizontal="right" vertical="center" wrapText="1"/>
    </xf>
    <xf numFmtId="0" fontId="35" fillId="42" borderId="17" xfId="0" applyFont="1" applyFill="1" applyBorder="1" applyAlignment="1">
      <alignment horizontal="center" vertical="center" wrapText="1"/>
    </xf>
    <xf numFmtId="0" fontId="35" fillId="42" borderId="13" xfId="0" applyFont="1" applyFill="1" applyBorder="1" applyAlignment="1">
      <alignment horizontal="center" vertical="center" wrapText="1"/>
    </xf>
    <xf numFmtId="3" fontId="8" fillId="43" borderId="22" xfId="0" applyNumberFormat="1" applyFont="1" applyFill="1" applyBorder="1" applyAlignment="1">
      <alignment horizontal="right" vertical="top" wrapText="1"/>
    </xf>
    <xf numFmtId="3" fontId="8" fillId="43" borderId="14" xfId="0" applyNumberFormat="1" applyFont="1" applyFill="1" applyBorder="1" applyAlignment="1">
      <alignment horizontal="right" vertical="top" wrapText="1"/>
    </xf>
    <xf numFmtId="3" fontId="8" fillId="43" borderId="23" xfId="0" applyNumberFormat="1" applyFont="1" applyFill="1" applyBorder="1" applyAlignment="1">
      <alignment horizontal="right" vertical="top" wrapText="1"/>
    </xf>
    <xf numFmtId="3" fontId="8" fillId="43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22" xfId="0" applyNumberFormat="1" applyFont="1" applyFill="1" applyBorder="1" applyAlignment="1">
      <alignment horizontal="right" vertical="top" wrapText="1"/>
    </xf>
    <xf numFmtId="3" fontId="38" fillId="38" borderId="25" xfId="0" applyNumberFormat="1" applyFont="1" applyFill="1" applyBorder="1" applyAlignment="1">
      <alignment horizontal="right" vertical="center"/>
    </xf>
    <xf numFmtId="0" fontId="39" fillId="42" borderId="26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left" vertical="center"/>
    </xf>
    <xf numFmtId="0" fontId="8" fillId="42" borderId="28" xfId="0" applyFont="1" applyFill="1" applyBorder="1" applyAlignment="1">
      <alignment horizontal="left" vertical="center"/>
    </xf>
    <xf numFmtId="0" fontId="8" fillId="42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8" fillId="38" borderId="30" xfId="0" applyNumberFormat="1" applyFont="1" applyFill="1" applyBorder="1" applyAlignment="1">
      <alignment horizontal="right" vertical="center"/>
    </xf>
    <xf numFmtId="3" fontId="38" fillId="38" borderId="31" xfId="0" applyNumberFormat="1" applyFont="1" applyFill="1" applyBorder="1" applyAlignment="1">
      <alignment horizontal="right" vertical="center"/>
    </xf>
    <xf numFmtId="0" fontId="8" fillId="43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/>
    </xf>
    <xf numFmtId="0" fontId="8" fillId="43" borderId="33" xfId="0" applyFont="1" applyFill="1" applyBorder="1" applyAlignment="1">
      <alignment horizontal="center" vertical="top" wrapText="1"/>
    </xf>
    <xf numFmtId="0" fontId="8" fillId="43" borderId="33" xfId="0" applyFont="1" applyFill="1" applyBorder="1" applyAlignment="1">
      <alignment horizontal="center" vertical="center" wrapText="1"/>
    </xf>
    <xf numFmtId="0" fontId="8" fillId="43" borderId="34" xfId="0" applyFont="1" applyFill="1" applyBorder="1" applyAlignment="1">
      <alignment horizontal="center" vertical="center" wrapText="1"/>
    </xf>
    <xf numFmtId="0" fontId="8" fillId="43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5" fillId="0" borderId="29" xfId="0" applyFont="1" applyBorder="1" applyAlignment="1">
      <alignment horizontal="right" vertical="center"/>
    </xf>
    <xf numFmtId="3" fontId="35" fillId="0" borderId="27" xfId="0" applyNumberFormat="1" applyFont="1" applyBorder="1" applyAlignment="1">
      <alignment horizontal="right" vertical="center"/>
    </xf>
    <xf numFmtId="0" fontId="35" fillId="0" borderId="27" xfId="0" applyFont="1" applyBorder="1" applyAlignment="1">
      <alignment horizontal="right" vertical="center"/>
    </xf>
    <xf numFmtId="3" fontId="35" fillId="0" borderId="28" xfId="0" applyNumberFormat="1" applyFont="1" applyBorder="1" applyAlignment="1">
      <alignment horizontal="left"/>
    </xf>
    <xf numFmtId="3" fontId="35" fillId="0" borderId="14" xfId="0" applyNumberFormat="1" applyFont="1" applyBorder="1" applyAlignment="1">
      <alignment horizontal="right" vertical="center"/>
    </xf>
    <xf numFmtId="3" fontId="35" fillId="42" borderId="14" xfId="0" applyNumberFormat="1" applyFont="1" applyFill="1" applyBorder="1" applyAlignment="1">
      <alignment horizontal="right" vertical="center"/>
    </xf>
    <xf numFmtId="0" fontId="35" fillId="0" borderId="36" xfId="0" applyFont="1" applyBorder="1" applyAlignment="1">
      <alignment horizontal="right" vertical="center"/>
    </xf>
    <xf numFmtId="0" fontId="35" fillId="0" borderId="37" xfId="0" applyFont="1" applyBorder="1" applyAlignment="1">
      <alignment horizontal="right" vertical="center"/>
    </xf>
    <xf numFmtId="3" fontId="35" fillId="0" borderId="38" xfId="0" applyNumberFormat="1" applyFont="1" applyBorder="1" applyAlignment="1">
      <alignment horizontal="left"/>
    </xf>
    <xf numFmtId="3" fontId="35" fillId="0" borderId="37" xfId="0" applyNumberFormat="1" applyFont="1" applyBorder="1" applyAlignment="1">
      <alignment horizontal="right" vertical="center"/>
    </xf>
    <xf numFmtId="3" fontId="35" fillId="0" borderId="36" xfId="0" applyNumberFormat="1" applyFont="1" applyBorder="1" applyAlignment="1">
      <alignment horizontal="right" vertical="center"/>
    </xf>
    <xf numFmtId="3" fontId="35" fillId="0" borderId="38" xfId="0" applyNumberFormat="1" applyFont="1" applyBorder="1" applyAlignment="1">
      <alignment horizontal="left" vertical="center"/>
    </xf>
    <xf numFmtId="3" fontId="35" fillId="0" borderId="38" xfId="0" applyNumberFormat="1" applyFont="1" applyBorder="1" applyAlignment="1">
      <alignment horizontal="right" vertical="center"/>
    </xf>
    <xf numFmtId="3" fontId="35" fillId="0" borderId="14" xfId="0" applyNumberFormat="1" applyFont="1" applyBorder="1" applyAlignment="1">
      <alignment vertical="center"/>
    </xf>
    <xf numFmtId="3" fontId="35" fillId="0" borderId="14" xfId="0" applyNumberFormat="1" applyFont="1" applyBorder="1" applyAlignment="1">
      <alignment vertical="center" wrapText="1"/>
    </xf>
    <xf numFmtId="3" fontId="35" fillId="42" borderId="14" xfId="0" applyNumberFormat="1" applyFont="1" applyFill="1" applyBorder="1" applyAlignment="1">
      <alignment horizontal="right" vertical="center" wrapText="1"/>
    </xf>
    <xf numFmtId="0" fontId="35" fillId="0" borderId="36" xfId="0" applyFont="1" applyBorder="1" applyAlignment="1">
      <alignment horizontal="left" vertical="center" wrapText="1"/>
    </xf>
    <xf numFmtId="0" fontId="35" fillId="0" borderId="37" xfId="0" applyFont="1" applyBorder="1" applyAlignment="1">
      <alignment horizontal="left" vertical="center" wrapText="1"/>
    </xf>
    <xf numFmtId="3" fontId="35" fillId="0" borderId="37" xfId="0" applyNumberFormat="1" applyFont="1" applyBorder="1" applyAlignment="1">
      <alignment horizontal="left" vertical="center" wrapText="1"/>
    </xf>
    <xf numFmtId="3" fontId="35" fillId="0" borderId="38" xfId="0" applyNumberFormat="1" applyFont="1" applyBorder="1" applyAlignment="1">
      <alignment vertical="center"/>
    </xf>
    <xf numFmtId="3" fontId="35" fillId="0" borderId="36" xfId="0" applyNumberFormat="1" applyFont="1" applyBorder="1" applyAlignment="1">
      <alignment horizontal="right" vertical="center" wrapText="1"/>
    </xf>
    <xf numFmtId="3" fontId="35" fillId="0" borderId="37" xfId="0" applyNumberFormat="1" applyFont="1" applyBorder="1" applyAlignment="1">
      <alignment horizontal="right" vertical="center" wrapText="1"/>
    </xf>
    <xf numFmtId="3" fontId="35" fillId="0" borderId="23" xfId="0" applyNumberFormat="1" applyFont="1" applyBorder="1" applyAlignment="1">
      <alignment horizontal="right" vertical="center"/>
    </xf>
    <xf numFmtId="3" fontId="35" fillId="42" borderId="23" xfId="0" applyNumberFormat="1" applyFont="1" applyFill="1" applyBorder="1" applyAlignment="1">
      <alignment horizontal="right" vertical="center" wrapText="1"/>
    </xf>
    <xf numFmtId="3" fontId="35" fillId="0" borderId="39" xfId="0" applyNumberFormat="1" applyFont="1" applyBorder="1" applyAlignment="1">
      <alignment horizontal="right" vertical="center"/>
    </xf>
    <xf numFmtId="3" fontId="35" fillId="0" borderId="40" xfId="0" applyNumberFormat="1" applyFont="1" applyBorder="1" applyAlignment="1">
      <alignment horizontal="right" vertical="center"/>
    </xf>
    <xf numFmtId="0" fontId="35" fillId="0" borderId="40" xfId="0" applyFont="1" applyBorder="1" applyAlignment="1">
      <alignment horizontal="right" vertical="center"/>
    </xf>
    <xf numFmtId="3" fontId="35" fillId="0" borderId="41" xfId="0" applyNumberFormat="1" applyFont="1" applyBorder="1" applyAlignment="1">
      <alignment vertical="center"/>
    </xf>
    <xf numFmtId="3" fontId="35" fillId="42" borderId="23" xfId="0" applyNumberFormat="1" applyFont="1" applyFill="1" applyBorder="1" applyAlignment="1">
      <alignment horizontal="right" vertical="center"/>
    </xf>
    <xf numFmtId="0" fontId="10" fillId="40" borderId="15" xfId="0" applyFont="1" applyFill="1" applyBorder="1" applyAlignment="1" quotePrefix="1">
      <alignment horizontal="center" vertical="center"/>
    </xf>
    <xf numFmtId="0" fontId="10" fillId="40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 quotePrefix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10" fillId="40" borderId="13" xfId="0" applyFont="1" applyFill="1" applyBorder="1" applyAlignment="1" quotePrefix="1">
      <alignment horizontal="center" vertical="center"/>
    </xf>
    <xf numFmtId="0" fontId="10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34" fillId="16" borderId="13" xfId="0" applyNumberFormat="1" applyFont="1" applyFill="1" applyBorder="1" applyAlignment="1">
      <alignment horizontal="right" vertical="center" wrapText="1"/>
    </xf>
    <xf numFmtId="3" fontId="35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0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8" fillId="41" borderId="14" xfId="0" applyFont="1" applyFill="1" applyBorder="1" applyAlignment="1" quotePrefix="1">
      <alignment horizontal="center" vertical="center"/>
    </xf>
    <xf numFmtId="3" fontId="35" fillId="41" borderId="14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42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9" fillId="41" borderId="43" xfId="0" applyFont="1" applyFill="1" applyBorder="1" applyAlignment="1">
      <alignment horizontal="center" vertical="top" wrapText="1"/>
    </xf>
    <xf numFmtId="0" fontId="8" fillId="41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4" fillId="1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44" borderId="44" xfId="0" applyNumberFormat="1" applyFont="1" applyFill="1" applyBorder="1" applyAlignment="1">
      <alignment horizontal="right" vertical="center" wrapText="1"/>
    </xf>
    <xf numFmtId="3" fontId="35" fillId="42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5" fillId="41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4" fillId="16" borderId="13" xfId="0" applyNumberFormat="1" applyFont="1" applyFill="1" applyBorder="1" applyAlignment="1">
      <alignment horizontal="center" vertical="center" wrapText="1"/>
    </xf>
    <xf numFmtId="3" fontId="34" fillId="1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38" borderId="13" xfId="0" applyFont="1" applyFill="1" applyBorder="1" applyAlignment="1">
      <alignment horizontal="center" vertical="center"/>
    </xf>
    <xf numFmtId="3" fontId="34" fillId="38" borderId="13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8" fillId="0" borderId="14" xfId="0" applyFont="1" applyBorder="1" applyAlignment="1">
      <alignment horizontal="center" vertical="center"/>
    </xf>
    <xf numFmtId="3" fontId="3" fillId="44" borderId="43" xfId="0" applyNumberFormat="1" applyFont="1" applyFill="1" applyBorder="1" applyAlignment="1">
      <alignment horizontal="right" vertical="center" wrapText="1"/>
    </xf>
    <xf numFmtId="0" fontId="8" fillId="0" borderId="21" xfId="0" applyFont="1" applyBorder="1" applyAlignment="1" quotePrefix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5" fillId="41" borderId="23" xfId="0" applyFont="1" applyFill="1" applyBorder="1" applyAlignment="1">
      <alignment horizontal="center" vertical="center"/>
    </xf>
    <xf numFmtId="0" fontId="10" fillId="41" borderId="23" xfId="0" applyFont="1" applyFill="1" applyBorder="1" applyAlignment="1">
      <alignment horizontal="center" vertical="center"/>
    </xf>
    <xf numFmtId="0" fontId="8" fillId="41" borderId="23" xfId="0" applyFont="1" applyFill="1" applyBorder="1" applyAlignment="1" quotePrefix="1">
      <alignment horizontal="center" vertical="center"/>
    </xf>
    <xf numFmtId="3" fontId="35" fillId="41" borderId="23" xfId="0" applyNumberFormat="1" applyFont="1" applyFill="1" applyBorder="1" applyAlignment="1">
      <alignment horizontal="right" vertical="center" wrapText="1"/>
    </xf>
    <xf numFmtId="3" fontId="35" fillId="41" borderId="23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22" xfId="0" applyFont="1" applyBorder="1" applyAlignment="1">
      <alignment horizontal="center" vertical="center"/>
    </xf>
    <xf numFmtId="3" fontId="3" fillId="44" borderId="46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/>
    </xf>
    <xf numFmtId="0" fontId="8" fillId="0" borderId="47" xfId="0" applyFont="1" applyBorder="1" applyAlignment="1" quotePrefix="1">
      <alignment horizontal="center" vertical="center"/>
    </xf>
    <xf numFmtId="3" fontId="3" fillId="0" borderId="47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0" fillId="16" borderId="13" xfId="0" applyFont="1" applyFill="1" applyBorder="1" applyAlignment="1" quotePrefix="1">
      <alignment horizontal="center" vertical="center"/>
    </xf>
    <xf numFmtId="0" fontId="10" fillId="10" borderId="10" xfId="0" applyFont="1" applyFill="1" applyBorder="1" applyAlignment="1" quotePrefix="1">
      <alignment horizontal="center" vertical="center"/>
    </xf>
    <xf numFmtId="3" fontId="3" fillId="44" borderId="48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 quotePrefix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3" fontId="3" fillId="44" borderId="0" xfId="0" applyNumberFormat="1" applyFont="1" applyFill="1" applyBorder="1" applyAlignment="1">
      <alignment horizontal="right" vertical="center" wrapText="1"/>
    </xf>
    <xf numFmtId="0" fontId="8" fillId="0" borderId="49" xfId="0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41" borderId="0" xfId="0" applyFill="1" applyBorder="1" applyAlignment="1">
      <alignment vertical="center" wrapText="1"/>
    </xf>
    <xf numFmtId="0" fontId="3" fillId="41" borderId="0" xfId="0" applyFont="1" applyFill="1" applyBorder="1" applyAlignment="1">
      <alignment/>
    </xf>
    <xf numFmtId="0" fontId="10" fillId="45" borderId="0" xfId="0" applyFont="1" applyFill="1" applyBorder="1" applyAlignment="1">
      <alignment horizontal="left" vertical="center" wrapText="1"/>
    </xf>
    <xf numFmtId="0" fontId="10" fillId="46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41" borderId="50" xfId="0" applyFont="1" applyFill="1" applyBorder="1" applyAlignment="1">
      <alignment vertical="center" wrapText="1"/>
    </xf>
    <xf numFmtId="0" fontId="0" fillId="41" borderId="0" xfId="0" applyFill="1" applyBorder="1" applyAlignment="1">
      <alignment/>
    </xf>
    <xf numFmtId="0" fontId="8" fillId="41" borderId="0" xfId="0" applyFont="1" applyFill="1" applyBorder="1" applyAlignment="1">
      <alignment vertical="center" wrapText="1"/>
    </xf>
    <xf numFmtId="0" fontId="8" fillId="41" borderId="47" xfId="0" applyFont="1" applyFill="1" applyBorder="1" applyAlignment="1">
      <alignment vertical="center" wrapText="1"/>
    </xf>
    <xf numFmtId="0" fontId="0" fillId="41" borderId="47" xfId="0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41" borderId="18" xfId="0" applyFont="1" applyFill="1" applyBorder="1" applyAlignment="1" quotePrefix="1">
      <alignment horizontal="center" vertical="center"/>
    </xf>
    <xf numFmtId="3" fontId="35" fillId="41" borderId="18" xfId="0" applyNumberFormat="1" applyFont="1" applyFill="1" applyBorder="1" applyAlignment="1">
      <alignment horizontal="right" vertical="center" wrapText="1"/>
    </xf>
    <xf numFmtId="3" fontId="35" fillId="41" borderId="18" xfId="0" applyNumberFormat="1" applyFont="1" applyFill="1" applyBorder="1" applyAlignment="1">
      <alignment horizontal="center" vertical="center" wrapText="1"/>
    </xf>
    <xf numFmtId="0" fontId="35" fillId="41" borderId="21" xfId="0" applyFont="1" applyFill="1" applyBorder="1" applyAlignment="1">
      <alignment horizontal="center" vertical="center"/>
    </xf>
    <xf numFmtId="0" fontId="10" fillId="41" borderId="12" xfId="0" applyFont="1" applyFill="1" applyBorder="1" applyAlignment="1">
      <alignment horizontal="center" vertical="center"/>
    </xf>
    <xf numFmtId="0" fontId="8" fillId="41" borderId="12" xfId="0" applyFont="1" applyFill="1" applyBorder="1" applyAlignment="1" quotePrefix="1">
      <alignment horizontal="center" vertical="center"/>
    </xf>
    <xf numFmtId="0" fontId="35" fillId="0" borderId="12" xfId="0" applyFont="1" applyBorder="1" applyAlignment="1">
      <alignment vertical="center" wrapText="1"/>
    </xf>
    <xf numFmtId="3" fontId="35" fillId="41" borderId="17" xfId="0" applyNumberFormat="1" applyFont="1" applyFill="1" applyBorder="1" applyAlignment="1">
      <alignment horizontal="right" vertical="center" wrapText="1"/>
    </xf>
    <xf numFmtId="3" fontId="35" fillId="41" borderId="17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5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2" xfId="0" applyFont="1" applyBorder="1" applyAlignment="1" quotePrefix="1">
      <alignment horizontal="center" vertical="center"/>
    </xf>
    <xf numFmtId="0" fontId="8" fillId="0" borderId="12" xfId="0" applyFont="1" applyBorder="1" applyAlignment="1">
      <alignment vertical="center" wrapText="1"/>
    </xf>
    <xf numFmtId="3" fontId="3" fillId="44" borderId="12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/>
    </xf>
    <xf numFmtId="0" fontId="8" fillId="0" borderId="34" xfId="0" applyFont="1" applyBorder="1" applyAlignment="1" quotePrefix="1">
      <alignment horizontal="center" vertical="center"/>
    </xf>
    <xf numFmtId="0" fontId="8" fillId="0" borderId="22" xfId="0" applyFont="1" applyBorder="1" applyAlignment="1" quotePrefix="1">
      <alignment horizontal="center" vertical="center"/>
    </xf>
    <xf numFmtId="3" fontId="3" fillId="44" borderId="52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/>
    </xf>
    <xf numFmtId="0" fontId="8" fillId="41" borderId="33" xfId="0" applyFont="1" applyFill="1" applyBorder="1" applyAlignment="1">
      <alignment vertical="center" wrapText="1"/>
    </xf>
    <xf numFmtId="0" fontId="0" fillId="41" borderId="43" xfId="0" applyFill="1" applyBorder="1" applyAlignment="1">
      <alignment vertical="center" wrapText="1"/>
    </xf>
    <xf numFmtId="0" fontId="0" fillId="41" borderId="24" xfId="0" applyFill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0" fillId="34" borderId="32" xfId="0" applyFont="1" applyFill="1" applyBorder="1" applyAlignment="1">
      <alignment horizontal="left" vertical="center" wrapText="1"/>
    </xf>
    <xf numFmtId="0" fontId="10" fillId="34" borderId="53" xfId="0" applyFont="1" applyFill="1" applyBorder="1" applyAlignment="1">
      <alignment horizontal="left" vertical="center" wrapText="1"/>
    </xf>
    <xf numFmtId="0" fontId="10" fillId="34" borderId="54" xfId="0" applyFont="1" applyFill="1" applyBorder="1" applyAlignment="1">
      <alignment horizontal="left" vertical="center" wrapText="1"/>
    </xf>
    <xf numFmtId="0" fontId="8" fillId="41" borderId="34" xfId="0" applyFont="1" applyFill="1" applyBorder="1" applyAlignment="1">
      <alignment vertical="center" wrapText="1"/>
    </xf>
    <xf numFmtId="0" fontId="0" fillId="41" borderId="46" xfId="0" applyFill="1" applyBorder="1" applyAlignment="1">
      <alignment vertical="center" wrapText="1"/>
    </xf>
    <xf numFmtId="0" fontId="0" fillId="41" borderId="55" xfId="0" applyFill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10" fillId="47" borderId="56" xfId="0" applyFont="1" applyFill="1" applyBorder="1" applyAlignment="1">
      <alignment vertical="center" wrapText="1"/>
    </xf>
    <xf numFmtId="0" fontId="2" fillId="48" borderId="57" xfId="0" applyFont="1" applyFill="1" applyBorder="1" applyAlignment="1">
      <alignment vertical="center" wrapText="1"/>
    </xf>
    <xf numFmtId="0" fontId="2" fillId="48" borderId="58" xfId="0" applyFont="1" applyFill="1" applyBorder="1" applyAlignment="1">
      <alignment vertical="center" wrapText="1"/>
    </xf>
    <xf numFmtId="0" fontId="10" fillId="34" borderId="59" xfId="0" applyFont="1" applyFill="1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10" fillId="40" borderId="16" xfId="0" applyFont="1" applyFill="1" applyBorder="1" applyAlignment="1">
      <alignment horizontal="left" vertical="center"/>
    </xf>
    <xf numFmtId="0" fontId="10" fillId="40" borderId="19" xfId="0" applyFont="1" applyFill="1" applyBorder="1" applyAlignment="1">
      <alignment horizontal="left" vertical="center"/>
    </xf>
    <xf numFmtId="0" fontId="10" fillId="40" borderId="20" xfId="0" applyFont="1" applyFill="1" applyBorder="1" applyAlignment="1">
      <alignment horizontal="left" vertical="center"/>
    </xf>
    <xf numFmtId="0" fontId="8" fillId="0" borderId="62" xfId="0" applyFont="1" applyBorder="1" applyAlignment="1">
      <alignment vertical="center" wrapText="1"/>
    </xf>
    <xf numFmtId="0" fontId="10" fillId="49" borderId="16" xfId="0" applyFont="1" applyFill="1" applyBorder="1" applyAlignment="1">
      <alignment vertical="center" wrapText="1"/>
    </xf>
    <xf numFmtId="0" fontId="10" fillId="49" borderId="19" xfId="0" applyFont="1" applyFill="1" applyBorder="1" applyAlignment="1">
      <alignment vertical="center" wrapText="1"/>
    </xf>
    <xf numFmtId="0" fontId="10" fillId="49" borderId="20" xfId="0" applyFont="1" applyFill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63" xfId="0" applyFont="1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39" fillId="42" borderId="64" xfId="0" applyFont="1" applyFill="1" applyBorder="1" applyAlignment="1">
      <alignment horizontal="center" vertical="center" wrapText="1"/>
    </xf>
    <xf numFmtId="0" fontId="39" fillId="42" borderId="65" xfId="0" applyFont="1" applyFill="1" applyBorder="1" applyAlignment="1">
      <alignment horizontal="center" vertical="center" wrapText="1"/>
    </xf>
    <xf numFmtId="0" fontId="35" fillId="42" borderId="32" xfId="0" applyFont="1" applyFill="1" applyBorder="1" applyAlignment="1">
      <alignment horizontal="center" vertical="center" wrapText="1"/>
    </xf>
    <xf numFmtId="0" fontId="35" fillId="42" borderId="53" xfId="0" applyFont="1" applyFill="1" applyBorder="1" applyAlignment="1">
      <alignment horizontal="center" vertical="center" wrapText="1"/>
    </xf>
    <xf numFmtId="0" fontId="35" fillId="42" borderId="54" xfId="0" applyFont="1" applyFill="1" applyBorder="1" applyAlignment="1">
      <alignment horizontal="center" vertical="center" wrapText="1"/>
    </xf>
    <xf numFmtId="0" fontId="35" fillId="43" borderId="42" xfId="0" applyFont="1" applyFill="1" applyBorder="1" applyAlignment="1">
      <alignment horizontal="center" vertical="center" wrapText="1"/>
    </xf>
    <xf numFmtId="0" fontId="35" fillId="43" borderId="66" xfId="0" applyFont="1" applyFill="1" applyBorder="1" applyAlignment="1">
      <alignment horizontal="center" vertical="center" wrapText="1"/>
    </xf>
    <xf numFmtId="0" fontId="35" fillId="43" borderId="67" xfId="0" applyFont="1" applyFill="1" applyBorder="1" applyAlignment="1">
      <alignment horizontal="center" vertical="center" wrapText="1"/>
    </xf>
    <xf numFmtId="0" fontId="35" fillId="43" borderId="68" xfId="0" applyFont="1" applyFill="1" applyBorder="1" applyAlignment="1">
      <alignment horizontal="center" vertical="center" wrapText="1"/>
    </xf>
    <xf numFmtId="0" fontId="35" fillId="42" borderId="22" xfId="0" applyFont="1" applyFill="1" applyBorder="1" applyAlignment="1">
      <alignment horizontal="center" vertical="center" wrapText="1"/>
    </xf>
    <xf numFmtId="0" fontId="35" fillId="42" borderId="17" xfId="0" applyFont="1" applyFill="1" applyBorder="1" applyAlignment="1">
      <alignment horizontal="center" vertical="center" wrapText="1"/>
    </xf>
    <xf numFmtId="0" fontId="35" fillId="42" borderId="15" xfId="0" applyFont="1" applyFill="1" applyBorder="1" applyAlignment="1">
      <alignment horizontal="center" vertical="center" wrapText="1"/>
    </xf>
    <xf numFmtId="0" fontId="35" fillId="42" borderId="18" xfId="0" applyFont="1" applyFill="1" applyBorder="1" applyAlignment="1">
      <alignment horizontal="center" vertical="center" wrapText="1"/>
    </xf>
    <xf numFmtId="0" fontId="35" fillId="42" borderId="16" xfId="0" applyFont="1" applyFill="1" applyBorder="1" applyAlignment="1">
      <alignment horizontal="center" vertical="center"/>
    </xf>
    <xf numFmtId="0" fontId="35" fillId="42" borderId="19" xfId="0" applyFont="1" applyFill="1" applyBorder="1" applyAlignment="1">
      <alignment horizontal="center" vertical="center"/>
    </xf>
    <xf numFmtId="0" fontId="35" fillId="42" borderId="20" xfId="0" applyFont="1" applyFill="1" applyBorder="1" applyAlignment="1">
      <alignment horizontal="center" vertical="center"/>
    </xf>
    <xf numFmtId="0" fontId="35" fillId="42" borderId="42" xfId="0" applyFont="1" applyFill="1" applyBorder="1" applyAlignment="1">
      <alignment horizontal="center" vertical="center"/>
    </xf>
    <xf numFmtId="0" fontId="35" fillId="42" borderId="47" xfId="0" applyFont="1" applyFill="1" applyBorder="1" applyAlignment="1">
      <alignment horizontal="center" vertical="center"/>
    </xf>
    <xf numFmtId="0" fontId="35" fillId="42" borderId="66" xfId="0" applyFont="1" applyFill="1" applyBorder="1" applyAlignment="1">
      <alignment horizontal="center" vertical="center"/>
    </xf>
    <xf numFmtId="0" fontId="35" fillId="42" borderId="11" xfId="0" applyFont="1" applyFill="1" applyBorder="1" applyAlignment="1">
      <alignment horizontal="center" vertical="center"/>
    </xf>
    <xf numFmtId="0" fontId="35" fillId="42" borderId="0" xfId="0" applyFont="1" applyFill="1" applyBorder="1" applyAlignment="1">
      <alignment horizontal="center" vertical="center"/>
    </xf>
    <xf numFmtId="0" fontId="35" fillId="42" borderId="69" xfId="0" applyFont="1" applyFill="1" applyBorder="1" applyAlignment="1">
      <alignment horizontal="center" vertical="center"/>
    </xf>
    <xf numFmtId="0" fontId="35" fillId="42" borderId="21" xfId="0" applyFont="1" applyFill="1" applyBorder="1" applyAlignment="1">
      <alignment horizontal="center" vertical="center"/>
    </xf>
    <xf numFmtId="0" fontId="35" fillId="42" borderId="12" xfId="0" applyFont="1" applyFill="1" applyBorder="1" applyAlignment="1">
      <alignment horizontal="center" vertical="center"/>
    </xf>
    <xf numFmtId="0" fontId="35" fillId="42" borderId="5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0" fillId="34" borderId="60" xfId="0" applyFont="1" applyFill="1" applyBorder="1" applyAlignment="1">
      <alignment horizontal="left" vertical="center" wrapText="1"/>
    </xf>
    <xf numFmtId="0" fontId="10" fillId="34" borderId="61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2" borderId="35" xfId="0" applyFont="1" applyFill="1" applyBorder="1" applyAlignment="1">
      <alignment horizontal="left" vertical="center" wrapText="1"/>
    </xf>
    <xf numFmtId="0" fontId="8" fillId="42" borderId="52" xfId="0" applyFont="1" applyFill="1" applyBorder="1" applyAlignment="1">
      <alignment horizontal="left" vertical="center" wrapText="1"/>
    </xf>
    <xf numFmtId="0" fontId="8" fillId="42" borderId="70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42" borderId="33" xfId="0" applyFont="1" applyFill="1" applyBorder="1" applyAlignment="1">
      <alignment horizontal="left" vertical="center" wrapText="1"/>
    </xf>
    <xf numFmtId="0" fontId="8" fillId="42" borderId="43" xfId="0" applyFont="1" applyFill="1" applyBorder="1" applyAlignment="1">
      <alignment horizontal="left" vertical="center" wrapText="1"/>
    </xf>
    <xf numFmtId="0" fontId="8" fillId="42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42" borderId="71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8" fillId="0" borderId="47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0" fillId="47" borderId="16" xfId="0" applyFont="1" applyFill="1" applyBorder="1" applyAlignment="1">
      <alignment vertical="center" wrapText="1"/>
    </xf>
    <xf numFmtId="0" fontId="2" fillId="48" borderId="19" xfId="0" applyFont="1" applyFill="1" applyBorder="1" applyAlignment="1">
      <alignment vertical="center" wrapText="1"/>
    </xf>
    <xf numFmtId="0" fontId="2" fillId="48" borderId="20" xfId="0" applyFont="1" applyFill="1" applyBorder="1" applyAlignment="1">
      <alignment vertical="center" wrapText="1"/>
    </xf>
    <xf numFmtId="0" fontId="39" fillId="42" borderId="72" xfId="0" applyFont="1" applyFill="1" applyBorder="1" applyAlignment="1">
      <alignment horizontal="center" vertical="center" wrapText="1"/>
    </xf>
    <xf numFmtId="0" fontId="39" fillId="42" borderId="73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3" fontId="6" fillId="0" borderId="42" xfId="0" applyNumberFormat="1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8" fillId="33" borderId="43" xfId="0" applyFont="1" applyFill="1" applyBorder="1" applyAlignment="1" quotePrefix="1">
      <alignment horizontal="left" vertical="top" indent="1"/>
    </xf>
    <xf numFmtId="0" fontId="8" fillId="43" borderId="43" xfId="0" applyFont="1" applyFill="1" applyBorder="1" applyAlignment="1">
      <alignment horizontal="left" vertical="top" wrapText="1"/>
    </xf>
    <xf numFmtId="0" fontId="8" fillId="43" borderId="24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3" fillId="0" borderId="42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0" xfId="0" applyFont="1" applyAlignment="1">
      <alignment/>
    </xf>
    <xf numFmtId="0" fontId="40" fillId="0" borderId="16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10" fillId="38" borderId="16" xfId="0" applyFont="1" applyFill="1" applyBorder="1" applyAlignment="1">
      <alignment horizontal="left" vertical="center"/>
    </xf>
    <xf numFmtId="0" fontId="10" fillId="38" borderId="19" xfId="0" applyFont="1" applyFill="1" applyBorder="1" applyAlignment="1">
      <alignment horizontal="left" vertical="center"/>
    </xf>
    <xf numFmtId="0" fontId="10" fillId="38" borderId="20" xfId="0" applyFont="1" applyFill="1" applyBorder="1" applyAlignment="1">
      <alignment horizontal="left" vertical="center"/>
    </xf>
    <xf numFmtId="0" fontId="8" fillId="43" borderId="52" xfId="0" applyFont="1" applyFill="1" applyBorder="1" applyAlignment="1">
      <alignment horizontal="left" vertical="top" wrapText="1"/>
    </xf>
    <xf numFmtId="0" fontId="8" fillId="43" borderId="70" xfId="0" applyFont="1" applyFill="1" applyBorder="1" applyAlignment="1">
      <alignment horizontal="left" vertical="top" wrapText="1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35" borderId="16" xfId="0" applyFont="1" applyFill="1" applyBorder="1" applyAlignment="1">
      <alignment horizontal="left" vertical="center" wrapText="1"/>
    </xf>
    <xf numFmtId="0" fontId="10" fillId="35" borderId="19" xfId="0" applyFont="1" applyFill="1" applyBorder="1" applyAlignment="1">
      <alignment horizontal="left" vertical="center" wrapText="1"/>
    </xf>
    <xf numFmtId="0" fontId="10" fillId="35" borderId="20" xfId="0" applyFont="1" applyFill="1" applyBorder="1" applyAlignment="1">
      <alignment horizontal="left" vertical="center" wrapText="1"/>
    </xf>
    <xf numFmtId="0" fontId="8" fillId="42" borderId="33" xfId="0" applyFont="1" applyFill="1" applyBorder="1" applyAlignment="1">
      <alignment horizontal="left" vertical="center"/>
    </xf>
    <xf numFmtId="0" fontId="8" fillId="42" borderId="43" xfId="0" applyFont="1" applyFill="1" applyBorder="1" applyAlignment="1">
      <alignment horizontal="left" vertical="center"/>
    </xf>
    <xf numFmtId="0" fontId="8" fillId="42" borderId="24" xfId="0" applyFont="1" applyFill="1" applyBorder="1" applyAlignment="1">
      <alignment horizontal="left" vertical="center"/>
    </xf>
    <xf numFmtId="0" fontId="8" fillId="43" borderId="43" xfId="0" applyFont="1" applyFill="1" applyBorder="1" applyAlignment="1">
      <alignment horizontal="left" vertical="top"/>
    </xf>
    <xf numFmtId="0" fontId="8" fillId="43" borderId="24" xfId="0" applyFont="1" applyFill="1" applyBorder="1" applyAlignment="1">
      <alignment horizontal="left" vertical="top"/>
    </xf>
    <xf numFmtId="0" fontId="8" fillId="42" borderId="33" xfId="0" applyFont="1" applyFill="1" applyBorder="1" applyAlignment="1">
      <alignment vertical="center" wrapText="1"/>
    </xf>
    <xf numFmtId="0" fontId="8" fillId="42" borderId="43" xfId="0" applyFont="1" applyFill="1" applyBorder="1" applyAlignment="1">
      <alignment vertical="center" wrapText="1"/>
    </xf>
    <xf numFmtId="0" fontId="8" fillId="42" borderId="24" xfId="0" applyFont="1" applyFill="1" applyBorder="1" applyAlignment="1">
      <alignment vertical="center" wrapText="1"/>
    </xf>
    <xf numFmtId="0" fontId="8" fillId="43" borderId="53" xfId="0" applyFont="1" applyFill="1" applyBorder="1" applyAlignment="1">
      <alignment horizontal="left" vertical="top"/>
    </xf>
    <xf numFmtId="0" fontId="8" fillId="43" borderId="54" xfId="0" applyFont="1" applyFill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5" fillId="42" borderId="13" xfId="0" applyFont="1" applyFill="1" applyBorder="1" applyAlignment="1">
      <alignment horizontal="center" vertical="center"/>
    </xf>
    <xf numFmtId="0" fontId="35" fillId="42" borderId="15" xfId="0" applyFont="1" applyFill="1" applyBorder="1" applyAlignment="1">
      <alignment horizontal="center" vertical="center"/>
    </xf>
    <xf numFmtId="0" fontId="35" fillId="42" borderId="17" xfId="0" applyFont="1" applyFill="1" applyBorder="1" applyAlignment="1">
      <alignment horizontal="center" vertical="center"/>
    </xf>
    <xf numFmtId="0" fontId="10" fillId="50" borderId="32" xfId="0" applyFont="1" applyFill="1" applyBorder="1" applyAlignment="1">
      <alignment horizontal="left" vertical="center" wrapText="1"/>
    </xf>
    <xf numFmtId="0" fontId="10" fillId="50" borderId="53" xfId="0" applyFont="1" applyFill="1" applyBorder="1" applyAlignment="1">
      <alignment horizontal="left" vertical="center" wrapText="1"/>
    </xf>
    <xf numFmtId="0" fontId="10" fillId="50" borderId="54" xfId="0" applyFont="1" applyFill="1" applyBorder="1" applyAlignment="1">
      <alignment horizontal="left" vertical="center" wrapText="1"/>
    </xf>
    <xf numFmtId="0" fontId="10" fillId="47" borderId="57" xfId="0" applyFont="1" applyFill="1" applyBorder="1" applyAlignment="1">
      <alignment vertical="center" wrapText="1"/>
    </xf>
    <xf numFmtId="0" fontId="10" fillId="47" borderId="58" xfId="0" applyFont="1" applyFill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8" fillId="0" borderId="74" xfId="0" applyFont="1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0" fillId="0" borderId="7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0" fillId="16" borderId="16" xfId="0" applyFont="1" applyFill="1" applyBorder="1" applyAlignment="1">
      <alignment vertical="center" wrapText="1"/>
    </xf>
    <xf numFmtId="0" fontId="0" fillId="16" borderId="19" xfId="0" applyFill="1" applyBorder="1" applyAlignment="1">
      <alignment vertical="center" wrapText="1"/>
    </xf>
    <xf numFmtId="0" fontId="0" fillId="16" borderId="20" xfId="0" applyFill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19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35" fillId="42" borderId="18" xfId="0" applyFont="1" applyFill="1" applyBorder="1" applyAlignment="1">
      <alignment horizontal="center" vertical="center"/>
    </xf>
    <xf numFmtId="0" fontId="35" fillId="42" borderId="16" xfId="0" applyFont="1" applyFill="1" applyBorder="1" applyAlignment="1">
      <alignment horizontal="center" vertical="center" wrapText="1"/>
    </xf>
    <xf numFmtId="0" fontId="35" fillId="42" borderId="19" xfId="0" applyFont="1" applyFill="1" applyBorder="1" applyAlignment="1">
      <alignment horizontal="center" vertical="center" wrapText="1"/>
    </xf>
    <xf numFmtId="0" fontId="35" fillId="42" borderId="2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5" fillId="0" borderId="13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0" xfId="0" applyFont="1" applyFill="1" applyBorder="1" applyAlignment="1">
      <alignment horizontal="center" vertical="center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53" xfId="0" applyFont="1" applyFill="1" applyBorder="1" applyAlignment="1" quotePrefix="1">
      <alignment horizontal="left" vertical="center" wrapText="1" indent="1"/>
    </xf>
    <xf numFmtId="0" fontId="5" fillId="33" borderId="54" xfId="0" applyFont="1" applyFill="1" applyBorder="1" applyAlignment="1" quotePrefix="1">
      <alignment horizontal="left" vertical="center" wrapText="1" indent="1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0" xfId="0" applyNumberFormat="1" applyFont="1" applyFill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5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3" fontId="5" fillId="33" borderId="33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43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3" fontId="36" fillId="37" borderId="16" xfId="0" applyNumberFormat="1" applyFont="1" applyFill="1" applyBorder="1" applyAlignment="1">
      <alignment horizontal="center" vertical="center"/>
    </xf>
    <xf numFmtId="3" fontId="36" fillId="37" borderId="20" xfId="0" applyNumberFormat="1" applyFont="1" applyFill="1" applyBorder="1" applyAlignment="1">
      <alignment horizontal="center" vertical="center"/>
    </xf>
    <xf numFmtId="3" fontId="36" fillId="36" borderId="16" xfId="0" applyNumberFormat="1" applyFont="1" applyFill="1" applyBorder="1" applyAlignment="1">
      <alignment horizontal="center" vertical="center"/>
    </xf>
    <xf numFmtId="3" fontId="36" fillId="36" borderId="20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5" fillId="33" borderId="35" xfId="0" applyFont="1" applyFill="1" applyBorder="1" applyAlignment="1" quotePrefix="1">
      <alignment horizontal="left" vertical="center" wrapText="1" indent="1"/>
    </xf>
    <xf numFmtId="0" fontId="5" fillId="33" borderId="52" xfId="0" applyFont="1" applyFill="1" applyBorder="1" applyAlignment="1" quotePrefix="1">
      <alignment horizontal="left" vertical="center" wrapText="1" indent="1"/>
    </xf>
    <xf numFmtId="0" fontId="5" fillId="33" borderId="70" xfId="0" applyFont="1" applyFill="1" applyBorder="1" applyAlignment="1" quotePrefix="1">
      <alignment horizontal="left" vertical="center" wrapText="1" indent="1"/>
    </xf>
    <xf numFmtId="0" fontId="36" fillId="37" borderId="16" xfId="0" applyFont="1" applyFill="1" applyBorder="1" applyAlignment="1">
      <alignment horizontal="left" vertical="center" wrapText="1"/>
    </xf>
    <xf numFmtId="0" fontId="36" fillId="37" borderId="19" xfId="0" applyFont="1" applyFill="1" applyBorder="1" applyAlignment="1">
      <alignment horizontal="left" vertical="center" wrapText="1"/>
    </xf>
    <xf numFmtId="0" fontId="36" fillId="37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36" fillId="36" borderId="16" xfId="0" applyFont="1" applyFill="1" applyBorder="1" applyAlignment="1">
      <alignment horizontal="left" vertical="center" wrapText="1"/>
    </xf>
    <xf numFmtId="0" fontId="36" fillId="36" borderId="19" xfId="0" applyFont="1" applyFill="1" applyBorder="1" applyAlignment="1">
      <alignment horizontal="left" vertical="center" wrapText="1"/>
    </xf>
    <xf numFmtId="0" fontId="36" fillId="36" borderId="20" xfId="0" applyFont="1" applyFill="1" applyBorder="1" applyAlignment="1">
      <alignment horizontal="left" vertical="center" wrapText="1"/>
    </xf>
    <xf numFmtId="3" fontId="5" fillId="33" borderId="35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6" fillId="33" borderId="16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35" fillId="0" borderId="35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10" fillId="10" borderId="32" xfId="0" applyFont="1" applyFill="1" applyBorder="1" applyAlignment="1">
      <alignment horizontal="left" vertical="center" wrapText="1"/>
    </xf>
    <xf numFmtId="0" fontId="0" fillId="10" borderId="53" xfId="0" applyFill="1" applyBorder="1" applyAlignment="1">
      <alignment horizontal="left" vertical="center" wrapText="1"/>
    </xf>
    <xf numFmtId="0" fontId="0" fillId="10" borderId="54" xfId="0" applyFill="1" applyBorder="1" applyAlignment="1">
      <alignment horizontal="left" vertical="center" wrapText="1"/>
    </xf>
    <xf numFmtId="0" fontId="35" fillId="0" borderId="33" xfId="0" applyFont="1" applyBorder="1" applyAlignment="1">
      <alignment vertical="center" wrapText="1"/>
    </xf>
    <xf numFmtId="0" fontId="0" fillId="10" borderId="53" xfId="0" applyFill="1" applyBorder="1" applyAlignment="1">
      <alignment vertical="center" wrapText="1"/>
    </xf>
    <xf numFmtId="0" fontId="0" fillId="10" borderId="54" xfId="0" applyFill="1" applyBorder="1" applyAlignment="1">
      <alignment vertical="center" wrapText="1"/>
    </xf>
    <xf numFmtId="0" fontId="10" fillId="16" borderId="16" xfId="0" applyFont="1" applyFill="1" applyBorder="1" applyAlignment="1">
      <alignment horizontal="left" vertical="center" wrapText="1"/>
    </xf>
    <xf numFmtId="0" fontId="0" fillId="16" borderId="19" xfId="0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showZeros="0" zoomScalePageLayoutView="0" workbookViewId="0" topLeftCell="A193">
      <selection activeCell="N200" sqref="N200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11.125" style="0" customWidth="1"/>
    <col min="13" max="13" width="7.25390625" style="0" customWidth="1"/>
    <col min="14" max="14" width="8.875" style="0" customWidth="1"/>
    <col min="15" max="15" width="7.375" style="0" customWidth="1"/>
    <col min="16" max="16" width="8.75390625" style="0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93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165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166</v>
      </c>
      <c r="K4" s="5"/>
      <c r="L4" s="5"/>
      <c r="M4" s="4"/>
      <c r="N4" s="4"/>
      <c r="O4" s="4"/>
      <c r="P4" s="4"/>
    </row>
    <row r="5" spans="1:16" s="2" customFormat="1" ht="6.75" customHeight="1">
      <c r="A5" s="80"/>
      <c r="B5" s="80"/>
      <c r="C5" s="80"/>
      <c r="D5" s="80"/>
      <c r="E5" s="80"/>
      <c r="F5" s="80"/>
      <c r="G5" s="80"/>
      <c r="H5" s="80"/>
      <c r="I5" s="80"/>
      <c r="J5" s="5"/>
      <c r="K5" s="5"/>
      <c r="L5" s="5"/>
      <c r="M5" s="80"/>
      <c r="N5" s="80"/>
      <c r="O5" s="80"/>
      <c r="P5" s="80"/>
    </row>
    <row r="6" spans="1:16" s="2" customFormat="1" ht="12.75" customHeight="1">
      <c r="A6" s="381" t="s">
        <v>135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4"/>
      <c r="N6" s="4"/>
      <c r="O6" s="4"/>
      <c r="P6" s="4"/>
    </row>
    <row r="7" spans="1:16" ht="5.2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14.25" customHeight="1">
      <c r="A8" s="386" t="s">
        <v>51</v>
      </c>
      <c r="B8" s="387"/>
      <c r="C8" s="388"/>
      <c r="D8" s="382" t="s">
        <v>65</v>
      </c>
      <c r="E8" s="382"/>
      <c r="F8" s="382"/>
      <c r="G8" s="382"/>
      <c r="H8" s="383"/>
      <c r="I8" s="363" t="s">
        <v>66</v>
      </c>
      <c r="J8" s="363"/>
      <c r="K8" s="363" t="s">
        <v>67</v>
      </c>
      <c r="L8" s="363"/>
      <c r="M8" s="4"/>
      <c r="N8" s="4"/>
      <c r="O8" s="4"/>
      <c r="P8" s="4"/>
    </row>
    <row r="9" spans="1:16" ht="13.5" customHeight="1">
      <c r="A9" s="85" t="s">
        <v>24</v>
      </c>
      <c r="B9" s="85" t="s">
        <v>52</v>
      </c>
      <c r="C9" s="85" t="s">
        <v>53</v>
      </c>
      <c r="D9" s="384"/>
      <c r="E9" s="384"/>
      <c r="F9" s="384"/>
      <c r="G9" s="384"/>
      <c r="H9" s="385"/>
      <c r="I9" s="168" t="s">
        <v>54</v>
      </c>
      <c r="J9" s="168" t="s">
        <v>55</v>
      </c>
      <c r="K9" s="168" t="s">
        <v>54</v>
      </c>
      <c r="L9" s="168" t="s">
        <v>55</v>
      </c>
      <c r="M9" s="4"/>
      <c r="N9" s="4"/>
      <c r="O9" s="4"/>
      <c r="P9" s="4"/>
    </row>
    <row r="10" spans="1:18" ht="13.5" customHeight="1">
      <c r="A10" s="160" t="s">
        <v>1</v>
      </c>
      <c r="B10" s="161"/>
      <c r="C10" s="161"/>
      <c r="D10" s="320" t="s">
        <v>144</v>
      </c>
      <c r="E10" s="321"/>
      <c r="F10" s="321"/>
      <c r="G10" s="321"/>
      <c r="H10" s="322"/>
      <c r="I10" s="165"/>
      <c r="J10" s="165"/>
      <c r="K10" s="165">
        <f>K13+K11</f>
        <v>170593</v>
      </c>
      <c r="L10" s="165">
        <f>L13</f>
        <v>108000</v>
      </c>
      <c r="M10" s="213"/>
      <c r="N10" s="213"/>
      <c r="O10" s="262"/>
      <c r="P10" s="213"/>
      <c r="R10" s="266"/>
    </row>
    <row r="11" spans="1:16" ht="13.5" customHeight="1">
      <c r="A11" s="162"/>
      <c r="B11" s="163" t="s">
        <v>201</v>
      </c>
      <c r="C11" s="162"/>
      <c r="D11" s="323" t="s">
        <v>202</v>
      </c>
      <c r="E11" s="324"/>
      <c r="F11" s="324"/>
      <c r="G11" s="324"/>
      <c r="H11" s="325"/>
      <c r="I11" s="13"/>
      <c r="J11" s="13"/>
      <c r="K11" s="13">
        <f>K12</f>
        <v>170000</v>
      </c>
      <c r="L11" s="13"/>
      <c r="M11" s="255"/>
      <c r="N11" s="255"/>
      <c r="O11" s="262"/>
      <c r="P11" s="255"/>
    </row>
    <row r="12" spans="1:16" ht="38.25" customHeight="1">
      <c r="A12" s="164"/>
      <c r="B12" s="79"/>
      <c r="C12" s="177">
        <v>2830</v>
      </c>
      <c r="D12" s="307" t="s">
        <v>203</v>
      </c>
      <c r="E12" s="308"/>
      <c r="F12" s="308"/>
      <c r="G12" s="308"/>
      <c r="H12" s="309"/>
      <c r="I12" s="178"/>
      <c r="J12" s="178"/>
      <c r="K12" s="178">
        <v>170000</v>
      </c>
      <c r="L12" s="178"/>
      <c r="M12" s="255"/>
      <c r="N12" s="255"/>
      <c r="O12" s="262"/>
      <c r="P12" s="255"/>
    </row>
    <row r="13" spans="1:16" ht="12.75" customHeight="1">
      <c r="A13" s="162"/>
      <c r="B13" s="163" t="s">
        <v>145</v>
      </c>
      <c r="C13" s="162"/>
      <c r="D13" s="323" t="s">
        <v>146</v>
      </c>
      <c r="E13" s="324"/>
      <c r="F13" s="324"/>
      <c r="G13" s="324"/>
      <c r="H13" s="325"/>
      <c r="I13" s="13"/>
      <c r="J13" s="13"/>
      <c r="K13" s="13">
        <f>K15</f>
        <v>593</v>
      </c>
      <c r="L13" s="13">
        <f>L14</f>
        <v>108000</v>
      </c>
      <c r="M13" s="213"/>
      <c r="N13" s="213"/>
      <c r="O13" s="263"/>
      <c r="P13" s="213"/>
    </row>
    <row r="14" spans="1:16" ht="12.75" customHeight="1">
      <c r="A14" s="164"/>
      <c r="B14" s="79"/>
      <c r="C14" s="177">
        <v>6050</v>
      </c>
      <c r="D14" s="307" t="s">
        <v>142</v>
      </c>
      <c r="E14" s="308"/>
      <c r="F14" s="308"/>
      <c r="G14" s="308"/>
      <c r="H14" s="309"/>
      <c r="I14" s="178"/>
      <c r="J14" s="178"/>
      <c r="K14" s="178"/>
      <c r="L14" s="178">
        <v>108000</v>
      </c>
      <c r="M14" s="213"/>
      <c r="N14" s="213"/>
      <c r="O14" s="264"/>
      <c r="P14" s="213"/>
    </row>
    <row r="15" spans="1:16" ht="12.75" customHeight="1">
      <c r="A15" s="164"/>
      <c r="B15" s="79"/>
      <c r="C15" s="251">
        <v>4430</v>
      </c>
      <c r="D15" s="307" t="s">
        <v>162</v>
      </c>
      <c r="E15" s="308"/>
      <c r="F15" s="308"/>
      <c r="G15" s="308"/>
      <c r="H15" s="309"/>
      <c r="I15" s="249"/>
      <c r="J15" s="249"/>
      <c r="K15" s="249">
        <v>593</v>
      </c>
      <c r="L15" s="249"/>
      <c r="M15" s="247"/>
      <c r="N15" s="247"/>
      <c r="O15" s="264"/>
      <c r="P15" s="247"/>
    </row>
    <row r="16" spans="1:16" ht="18.75" customHeight="1">
      <c r="A16" s="160" t="s">
        <v>2</v>
      </c>
      <c r="B16" s="161"/>
      <c r="C16" s="161"/>
      <c r="D16" s="320" t="s">
        <v>198</v>
      </c>
      <c r="E16" s="321"/>
      <c r="F16" s="321"/>
      <c r="G16" s="321"/>
      <c r="H16" s="322"/>
      <c r="I16" s="165"/>
      <c r="J16" s="165"/>
      <c r="K16" s="165">
        <f>K17</f>
        <v>45422</v>
      </c>
      <c r="L16" s="165"/>
      <c r="M16" s="247"/>
      <c r="N16" s="247"/>
      <c r="O16" s="262"/>
      <c r="P16" s="247"/>
    </row>
    <row r="17" spans="1:16" ht="15" customHeight="1">
      <c r="A17" s="162"/>
      <c r="B17" s="163" t="s">
        <v>197</v>
      </c>
      <c r="C17" s="162"/>
      <c r="D17" s="323" t="s">
        <v>190</v>
      </c>
      <c r="E17" s="324"/>
      <c r="F17" s="324"/>
      <c r="G17" s="324"/>
      <c r="H17" s="325"/>
      <c r="I17" s="13"/>
      <c r="J17" s="13"/>
      <c r="K17" s="13">
        <f>K18</f>
        <v>45422</v>
      </c>
      <c r="L17" s="13"/>
      <c r="M17" s="247"/>
      <c r="N17" s="247"/>
      <c r="O17" s="247"/>
      <c r="P17" s="247"/>
    </row>
    <row r="18" spans="1:16" ht="15.75" customHeight="1">
      <c r="A18" s="164"/>
      <c r="B18" s="79"/>
      <c r="C18" s="251">
        <v>4430</v>
      </c>
      <c r="D18" s="307" t="s">
        <v>162</v>
      </c>
      <c r="E18" s="308"/>
      <c r="F18" s="308"/>
      <c r="G18" s="308"/>
      <c r="H18" s="309"/>
      <c r="I18" s="178"/>
      <c r="J18" s="178"/>
      <c r="K18" s="178">
        <v>45422</v>
      </c>
      <c r="L18" s="178"/>
      <c r="M18" s="247"/>
      <c r="N18" s="247"/>
      <c r="O18" s="247"/>
      <c r="P18" s="247"/>
    </row>
    <row r="19" spans="1:16" ht="15.75" customHeight="1">
      <c r="A19" s="160">
        <v>150</v>
      </c>
      <c r="B19" s="161"/>
      <c r="C19" s="161"/>
      <c r="D19" s="320" t="s">
        <v>180</v>
      </c>
      <c r="E19" s="321"/>
      <c r="F19" s="321"/>
      <c r="G19" s="321"/>
      <c r="H19" s="322"/>
      <c r="I19" s="165"/>
      <c r="J19" s="165">
        <f>J20</f>
        <v>13293</v>
      </c>
      <c r="K19" s="165"/>
      <c r="L19" s="165"/>
      <c r="M19" s="255"/>
      <c r="N19" s="255"/>
      <c r="O19" s="255"/>
      <c r="P19" s="255"/>
    </row>
    <row r="20" spans="1:16" ht="64.5" customHeight="1">
      <c r="A20" s="162"/>
      <c r="B20" s="163">
        <v>15095</v>
      </c>
      <c r="C20" s="162"/>
      <c r="D20" s="323" t="s">
        <v>181</v>
      </c>
      <c r="E20" s="324"/>
      <c r="F20" s="324"/>
      <c r="G20" s="324"/>
      <c r="H20" s="325"/>
      <c r="I20" s="13"/>
      <c r="J20" s="13">
        <f>J21</f>
        <v>13293</v>
      </c>
      <c r="K20" s="13"/>
      <c r="L20" s="13"/>
      <c r="M20" s="255"/>
      <c r="N20" s="255"/>
      <c r="O20" s="255"/>
      <c r="P20" s="255"/>
    </row>
    <row r="21" spans="1:16" ht="40.5" customHeight="1">
      <c r="A21" s="164"/>
      <c r="B21" s="79"/>
      <c r="C21" s="177">
        <v>6639</v>
      </c>
      <c r="D21" s="307" t="s">
        <v>179</v>
      </c>
      <c r="E21" s="308"/>
      <c r="F21" s="308"/>
      <c r="G21" s="308"/>
      <c r="H21" s="309"/>
      <c r="I21" s="178"/>
      <c r="J21" s="178">
        <v>13293</v>
      </c>
      <c r="K21" s="178"/>
      <c r="L21" s="178"/>
      <c r="M21" s="255"/>
      <c r="N21" s="255"/>
      <c r="O21" s="255"/>
      <c r="P21" s="255"/>
    </row>
    <row r="22" spans="1:16" ht="12.75" customHeight="1">
      <c r="A22" s="160">
        <v>600</v>
      </c>
      <c r="B22" s="161"/>
      <c r="C22" s="161"/>
      <c r="D22" s="320" t="s">
        <v>175</v>
      </c>
      <c r="E22" s="321"/>
      <c r="F22" s="321"/>
      <c r="G22" s="321"/>
      <c r="H22" s="322"/>
      <c r="I22" s="165"/>
      <c r="J22" s="165"/>
      <c r="K22" s="165">
        <f>K23+K25</f>
        <v>1330000</v>
      </c>
      <c r="L22" s="165">
        <f>L23+L25</f>
        <v>3223085</v>
      </c>
      <c r="M22" s="246"/>
      <c r="N22" s="246"/>
      <c r="O22" s="246"/>
      <c r="P22" s="246"/>
    </row>
    <row r="23" spans="1:16" ht="12.75" customHeight="1">
      <c r="A23" s="162"/>
      <c r="B23" s="163">
        <v>60013</v>
      </c>
      <c r="C23" s="162"/>
      <c r="D23" s="323" t="s">
        <v>176</v>
      </c>
      <c r="E23" s="324"/>
      <c r="F23" s="324"/>
      <c r="G23" s="324"/>
      <c r="H23" s="325"/>
      <c r="I23" s="13"/>
      <c r="J23" s="13"/>
      <c r="K23" s="13"/>
      <c r="L23" s="13">
        <f>L24</f>
        <v>950000</v>
      </c>
      <c r="M23" s="238"/>
      <c r="N23" s="238"/>
      <c r="O23" s="238"/>
      <c r="P23" s="238"/>
    </row>
    <row r="24" spans="1:16" ht="12.75" customHeight="1">
      <c r="A24" s="164"/>
      <c r="B24" s="79"/>
      <c r="C24" s="177">
        <v>6050</v>
      </c>
      <c r="D24" s="307" t="s">
        <v>142</v>
      </c>
      <c r="E24" s="308"/>
      <c r="F24" s="308"/>
      <c r="G24" s="308"/>
      <c r="H24" s="309"/>
      <c r="I24" s="178"/>
      <c r="J24" s="178"/>
      <c r="K24" s="178"/>
      <c r="L24" s="178">
        <v>950000</v>
      </c>
      <c r="M24" s="238"/>
      <c r="N24" s="238"/>
      <c r="O24" s="238"/>
      <c r="P24" s="238"/>
    </row>
    <row r="25" spans="1:16" ht="12.75" customHeight="1">
      <c r="A25" s="162"/>
      <c r="B25" s="163">
        <v>60016</v>
      </c>
      <c r="C25" s="162"/>
      <c r="D25" s="323" t="s">
        <v>177</v>
      </c>
      <c r="E25" s="324"/>
      <c r="F25" s="324"/>
      <c r="G25" s="324"/>
      <c r="H25" s="325"/>
      <c r="I25" s="13"/>
      <c r="J25" s="13"/>
      <c r="K25" s="13">
        <f>SUM(K26:K32)</f>
        <v>1330000</v>
      </c>
      <c r="L25" s="13">
        <f>L31+L32</f>
        <v>2273085</v>
      </c>
      <c r="M25" s="246"/>
      <c r="N25" s="246"/>
      <c r="O25" s="246"/>
      <c r="P25" s="246"/>
    </row>
    <row r="26" spans="1:16" ht="12.75" customHeight="1">
      <c r="A26" s="164"/>
      <c r="B26" s="79"/>
      <c r="C26" s="177">
        <v>4210</v>
      </c>
      <c r="D26" s="310" t="s">
        <v>151</v>
      </c>
      <c r="E26" s="311"/>
      <c r="F26" s="311"/>
      <c r="G26" s="311"/>
      <c r="H26" s="312"/>
      <c r="I26" s="178"/>
      <c r="J26" s="178"/>
      <c r="K26" s="178">
        <v>15000</v>
      </c>
      <c r="L26" s="178"/>
      <c r="M26" s="247"/>
      <c r="N26" s="247"/>
      <c r="O26" s="247"/>
      <c r="P26" s="247"/>
    </row>
    <row r="27" spans="1:16" ht="12.75" customHeight="1">
      <c r="A27" s="164"/>
      <c r="B27" s="79"/>
      <c r="C27" s="177">
        <v>4270</v>
      </c>
      <c r="D27" s="310" t="s">
        <v>152</v>
      </c>
      <c r="E27" s="311"/>
      <c r="F27" s="311"/>
      <c r="G27" s="311"/>
      <c r="H27" s="312"/>
      <c r="I27" s="178"/>
      <c r="J27" s="178"/>
      <c r="K27" s="178">
        <v>970000</v>
      </c>
      <c r="L27" s="178"/>
      <c r="M27" s="247"/>
      <c r="N27" s="247"/>
      <c r="O27" s="247"/>
      <c r="P27" s="247"/>
    </row>
    <row r="28" spans="1:16" ht="12.75" customHeight="1">
      <c r="A28" s="164"/>
      <c r="B28" s="79"/>
      <c r="C28" s="177">
        <v>4300</v>
      </c>
      <c r="D28" s="310" t="s">
        <v>229</v>
      </c>
      <c r="E28" s="311"/>
      <c r="F28" s="311"/>
      <c r="G28" s="311"/>
      <c r="H28" s="312"/>
      <c r="I28" s="178"/>
      <c r="J28" s="178"/>
      <c r="K28" s="178">
        <v>300000</v>
      </c>
      <c r="L28" s="178"/>
      <c r="M28" s="247"/>
      <c r="N28" s="247"/>
      <c r="O28" s="247"/>
      <c r="P28" s="247"/>
    </row>
    <row r="29" spans="1:16" ht="12.75" customHeight="1">
      <c r="A29" s="164"/>
      <c r="B29" s="79"/>
      <c r="C29" s="177">
        <v>4300</v>
      </c>
      <c r="D29" s="310" t="s">
        <v>230</v>
      </c>
      <c r="E29" s="311"/>
      <c r="F29" s="311"/>
      <c r="G29" s="311"/>
      <c r="H29" s="312"/>
      <c r="I29" s="178"/>
      <c r="J29" s="178"/>
      <c r="K29" s="178">
        <v>10000</v>
      </c>
      <c r="L29" s="178"/>
      <c r="M29" s="275"/>
      <c r="N29" s="275"/>
      <c r="O29" s="275"/>
      <c r="P29" s="275"/>
    </row>
    <row r="30" spans="1:16" ht="12.75" customHeight="1">
      <c r="A30" s="164"/>
      <c r="B30" s="79"/>
      <c r="C30" s="177">
        <v>4520</v>
      </c>
      <c r="D30" s="310" t="s">
        <v>199</v>
      </c>
      <c r="E30" s="311"/>
      <c r="F30" s="311"/>
      <c r="G30" s="311"/>
      <c r="H30" s="312"/>
      <c r="I30" s="178"/>
      <c r="J30" s="178"/>
      <c r="K30" s="178">
        <v>35000</v>
      </c>
      <c r="L30" s="178"/>
      <c r="M30" s="250"/>
      <c r="N30" s="250"/>
      <c r="O30" s="250"/>
      <c r="P30" s="250"/>
    </row>
    <row r="31" spans="1:16" ht="12.75" customHeight="1">
      <c r="A31" s="164"/>
      <c r="B31" s="79"/>
      <c r="C31" s="177">
        <v>6050</v>
      </c>
      <c r="D31" s="307" t="s">
        <v>142</v>
      </c>
      <c r="E31" s="308"/>
      <c r="F31" s="308"/>
      <c r="G31" s="308"/>
      <c r="H31" s="309"/>
      <c r="I31" s="178"/>
      <c r="J31" s="178"/>
      <c r="K31" s="178"/>
      <c r="L31" s="178">
        <v>1250000</v>
      </c>
      <c r="M31" s="246"/>
      <c r="N31" s="246"/>
      <c r="O31" s="246"/>
      <c r="P31" s="246"/>
    </row>
    <row r="32" spans="1:16" ht="12.75" customHeight="1">
      <c r="A32" s="164"/>
      <c r="B32" s="79"/>
      <c r="C32" s="233">
        <v>6050</v>
      </c>
      <c r="D32" s="316" t="s">
        <v>150</v>
      </c>
      <c r="E32" s="317"/>
      <c r="F32" s="317"/>
      <c r="G32" s="317"/>
      <c r="H32" s="318"/>
      <c r="I32" s="235"/>
      <c r="J32" s="235"/>
      <c r="K32" s="235"/>
      <c r="L32" s="235">
        <v>1023085</v>
      </c>
      <c r="M32" s="246"/>
      <c r="N32" s="246"/>
      <c r="O32" s="246"/>
      <c r="P32" s="246"/>
    </row>
    <row r="33" spans="1:16" ht="12.75" customHeight="1">
      <c r="A33" s="236"/>
      <c r="B33" s="236"/>
      <c r="C33" s="259"/>
      <c r="D33" s="269"/>
      <c r="E33" s="270"/>
      <c r="F33" s="270"/>
      <c r="G33" s="270"/>
      <c r="H33" s="270"/>
      <c r="I33" s="237"/>
      <c r="J33" s="237"/>
      <c r="K33" s="237"/>
      <c r="L33" s="237"/>
      <c r="M33" s="255"/>
      <c r="N33" s="255"/>
      <c r="O33" s="255"/>
      <c r="P33" s="255"/>
    </row>
    <row r="34" spans="1:16" ht="12.75" customHeight="1">
      <c r="A34" s="244"/>
      <c r="B34" s="244"/>
      <c r="C34" s="265"/>
      <c r="D34" s="268"/>
      <c r="E34" s="261"/>
      <c r="F34" s="261"/>
      <c r="G34" s="261"/>
      <c r="H34" s="261"/>
      <c r="I34" s="245"/>
      <c r="J34" s="245"/>
      <c r="K34" s="245"/>
      <c r="L34" s="245"/>
      <c r="M34" s="255"/>
      <c r="N34" s="255"/>
      <c r="O34" s="255"/>
      <c r="P34" s="255"/>
    </row>
    <row r="35" spans="1:16" ht="9.75" customHeight="1">
      <c r="A35" s="244"/>
      <c r="B35" s="244"/>
      <c r="C35" s="265"/>
      <c r="D35" s="268"/>
      <c r="E35" s="261"/>
      <c r="F35" s="261"/>
      <c r="G35" s="261"/>
      <c r="H35" s="261"/>
      <c r="I35" s="245"/>
      <c r="J35" s="245"/>
      <c r="K35" s="245"/>
      <c r="L35" s="245"/>
      <c r="M35" s="255"/>
      <c r="N35" s="255"/>
      <c r="O35" s="255"/>
      <c r="P35" s="255"/>
    </row>
    <row r="36" spans="1:16" ht="3.75" customHeight="1">
      <c r="A36" s="244"/>
      <c r="B36" s="244"/>
      <c r="C36" s="265"/>
      <c r="D36" s="268"/>
      <c r="E36" s="261"/>
      <c r="F36" s="261"/>
      <c r="G36" s="261"/>
      <c r="H36" s="261"/>
      <c r="I36" s="245"/>
      <c r="J36" s="245"/>
      <c r="K36" s="245"/>
      <c r="L36" s="245"/>
      <c r="M36" s="255"/>
      <c r="N36" s="255"/>
      <c r="O36" s="255"/>
      <c r="P36" s="255"/>
    </row>
    <row r="37" spans="1:16" ht="12.75" customHeight="1">
      <c r="A37" s="244"/>
      <c r="B37" s="244"/>
      <c r="C37" s="265"/>
      <c r="D37" s="268"/>
      <c r="E37" s="261"/>
      <c r="F37" s="261"/>
      <c r="G37" s="261"/>
      <c r="H37" s="261"/>
      <c r="I37" s="245"/>
      <c r="J37" s="245"/>
      <c r="K37" s="245"/>
      <c r="L37" s="245"/>
      <c r="M37" s="255"/>
      <c r="N37" s="255"/>
      <c r="O37" s="255"/>
      <c r="P37" s="255"/>
    </row>
    <row r="38" spans="1:16" ht="10.5" customHeight="1">
      <c r="A38" s="244"/>
      <c r="B38" s="244"/>
      <c r="C38" s="265"/>
      <c r="D38" s="268"/>
      <c r="E38" s="261"/>
      <c r="F38" s="261"/>
      <c r="G38" s="261"/>
      <c r="H38" s="261"/>
      <c r="I38" s="245"/>
      <c r="J38" s="245"/>
      <c r="K38" s="245"/>
      <c r="L38" s="245"/>
      <c r="M38" s="255"/>
      <c r="N38" s="255"/>
      <c r="O38" s="255"/>
      <c r="P38" s="255"/>
    </row>
    <row r="39" spans="1:16" ht="15.75" customHeight="1">
      <c r="A39" s="386" t="s">
        <v>51</v>
      </c>
      <c r="B39" s="387"/>
      <c r="C39" s="388"/>
      <c r="D39" s="382" t="s">
        <v>65</v>
      </c>
      <c r="E39" s="382"/>
      <c r="F39" s="382"/>
      <c r="G39" s="382"/>
      <c r="H39" s="383"/>
      <c r="I39" s="363" t="s">
        <v>66</v>
      </c>
      <c r="J39" s="363"/>
      <c r="K39" s="363" t="s">
        <v>67</v>
      </c>
      <c r="L39" s="363"/>
      <c r="M39" s="255"/>
      <c r="N39" s="255"/>
      <c r="O39" s="255"/>
      <c r="P39" s="255"/>
    </row>
    <row r="40" spans="1:16" ht="15.75" customHeight="1">
      <c r="A40" s="258" t="s">
        <v>24</v>
      </c>
      <c r="B40" s="258" t="s">
        <v>52</v>
      </c>
      <c r="C40" s="258" t="s">
        <v>53</v>
      </c>
      <c r="D40" s="384"/>
      <c r="E40" s="384"/>
      <c r="F40" s="384"/>
      <c r="G40" s="384"/>
      <c r="H40" s="385"/>
      <c r="I40" s="168" t="s">
        <v>54</v>
      </c>
      <c r="J40" s="168" t="s">
        <v>55</v>
      </c>
      <c r="K40" s="168" t="s">
        <v>54</v>
      </c>
      <c r="L40" s="168" t="s">
        <v>55</v>
      </c>
      <c r="M40" s="255"/>
      <c r="N40" s="255"/>
      <c r="O40" s="255"/>
      <c r="P40" s="255"/>
    </row>
    <row r="41" spans="1:16" ht="18" customHeight="1">
      <c r="A41" s="160">
        <v>700</v>
      </c>
      <c r="B41" s="161"/>
      <c r="C41" s="161"/>
      <c r="D41" s="320" t="s">
        <v>123</v>
      </c>
      <c r="E41" s="321"/>
      <c r="F41" s="321"/>
      <c r="G41" s="321"/>
      <c r="H41" s="322"/>
      <c r="I41" s="165"/>
      <c r="J41" s="165"/>
      <c r="K41" s="165">
        <f>K42</f>
        <v>1954282</v>
      </c>
      <c r="L41" s="165">
        <f>L49</f>
        <v>155000</v>
      </c>
      <c r="M41" s="203"/>
      <c r="N41" s="203"/>
      <c r="O41" s="203"/>
      <c r="P41" s="203"/>
    </row>
    <row r="42" spans="1:16" ht="15.75" customHeight="1">
      <c r="A42" s="162"/>
      <c r="B42" s="163">
        <v>70005</v>
      </c>
      <c r="C42" s="162"/>
      <c r="D42" s="323" t="s">
        <v>124</v>
      </c>
      <c r="E42" s="324"/>
      <c r="F42" s="324"/>
      <c r="G42" s="324"/>
      <c r="H42" s="325"/>
      <c r="I42" s="13"/>
      <c r="J42" s="13"/>
      <c r="K42" s="13">
        <f>SUM(K43:K48)</f>
        <v>1954282</v>
      </c>
      <c r="L42" s="13">
        <f>L49</f>
        <v>155000</v>
      </c>
      <c r="M42" s="203"/>
      <c r="N42" s="203"/>
      <c r="O42" s="203"/>
      <c r="P42" s="203"/>
    </row>
    <row r="43" spans="1:16" ht="15.75" customHeight="1">
      <c r="A43" s="164"/>
      <c r="B43" s="79"/>
      <c r="C43" s="177">
        <v>4170</v>
      </c>
      <c r="D43" s="307" t="s">
        <v>148</v>
      </c>
      <c r="E43" s="308"/>
      <c r="F43" s="308"/>
      <c r="G43" s="308"/>
      <c r="H43" s="309"/>
      <c r="I43" s="178"/>
      <c r="J43" s="178"/>
      <c r="K43" s="178">
        <v>110000</v>
      </c>
      <c r="L43" s="178"/>
      <c r="M43" s="230"/>
      <c r="N43" s="230"/>
      <c r="O43" s="230"/>
      <c r="P43" s="230"/>
    </row>
    <row r="44" spans="1:16" ht="14.25" customHeight="1">
      <c r="A44" s="164"/>
      <c r="B44" s="79"/>
      <c r="C44" s="177">
        <v>4260</v>
      </c>
      <c r="D44" s="307" t="s">
        <v>149</v>
      </c>
      <c r="E44" s="311"/>
      <c r="F44" s="311"/>
      <c r="G44" s="311"/>
      <c r="H44" s="312"/>
      <c r="I44" s="178"/>
      <c r="J44" s="178"/>
      <c r="K44" s="178">
        <v>420000</v>
      </c>
      <c r="L44" s="178"/>
      <c r="M44" s="230"/>
      <c r="N44" s="230"/>
      <c r="O44" s="230"/>
      <c r="P44" s="230"/>
    </row>
    <row r="45" spans="1:16" ht="14.25" customHeight="1">
      <c r="A45" s="164"/>
      <c r="B45" s="79"/>
      <c r="C45" s="177">
        <v>4270</v>
      </c>
      <c r="D45" s="310" t="s">
        <v>152</v>
      </c>
      <c r="E45" s="311"/>
      <c r="F45" s="311"/>
      <c r="G45" s="311"/>
      <c r="H45" s="312"/>
      <c r="I45" s="178"/>
      <c r="J45" s="178"/>
      <c r="K45" s="178">
        <v>245000</v>
      </c>
      <c r="L45" s="178"/>
      <c r="M45" s="255"/>
      <c r="N45" s="255"/>
      <c r="O45" s="255"/>
      <c r="P45" s="255"/>
    </row>
    <row r="46" spans="1:16" ht="39" customHeight="1">
      <c r="A46" s="164"/>
      <c r="B46" s="79"/>
      <c r="C46" s="177">
        <v>4270</v>
      </c>
      <c r="D46" s="310" t="s">
        <v>235</v>
      </c>
      <c r="E46" s="311"/>
      <c r="F46" s="311"/>
      <c r="G46" s="311"/>
      <c r="H46" s="312"/>
      <c r="I46" s="178"/>
      <c r="J46" s="178"/>
      <c r="K46" s="178">
        <v>99000</v>
      </c>
      <c r="L46" s="178"/>
      <c r="M46" s="275"/>
      <c r="N46" s="275"/>
      <c r="O46" s="275"/>
      <c r="P46" s="275"/>
    </row>
    <row r="47" spans="1:16" ht="16.5" customHeight="1">
      <c r="A47" s="164"/>
      <c r="B47" s="79"/>
      <c r="C47" s="177">
        <v>4430</v>
      </c>
      <c r="D47" s="307" t="s">
        <v>162</v>
      </c>
      <c r="E47" s="308"/>
      <c r="F47" s="308"/>
      <c r="G47" s="308"/>
      <c r="H47" s="309"/>
      <c r="I47" s="178"/>
      <c r="J47" s="178"/>
      <c r="K47" s="178">
        <v>167196</v>
      </c>
      <c r="L47" s="178"/>
      <c r="M47" s="247"/>
      <c r="N47" s="247"/>
      <c r="O47" s="247"/>
      <c r="P47" s="247"/>
    </row>
    <row r="48" spans="1:16" ht="15" customHeight="1">
      <c r="A48" s="164"/>
      <c r="B48" s="79"/>
      <c r="C48" s="177">
        <v>4590</v>
      </c>
      <c r="D48" s="310" t="s">
        <v>147</v>
      </c>
      <c r="E48" s="311"/>
      <c r="F48" s="311"/>
      <c r="G48" s="311"/>
      <c r="H48" s="312"/>
      <c r="I48" s="178"/>
      <c r="J48" s="178"/>
      <c r="K48" s="178">
        <v>913086</v>
      </c>
      <c r="L48" s="178"/>
      <c r="M48" s="230"/>
      <c r="N48" s="230"/>
      <c r="O48" s="230"/>
      <c r="P48" s="230"/>
    </row>
    <row r="49" spans="1:16" ht="15.75" customHeight="1">
      <c r="A49" s="210"/>
      <c r="B49" s="211"/>
      <c r="C49" s="233">
        <v>6050</v>
      </c>
      <c r="D49" s="307" t="s">
        <v>142</v>
      </c>
      <c r="E49" s="308"/>
      <c r="F49" s="308"/>
      <c r="G49" s="308"/>
      <c r="H49" s="309"/>
      <c r="I49" s="235"/>
      <c r="J49" s="235"/>
      <c r="K49" s="235"/>
      <c r="L49" s="235">
        <v>155000</v>
      </c>
      <c r="M49" s="255"/>
      <c r="N49" s="255"/>
      <c r="O49" s="255"/>
      <c r="P49" s="255"/>
    </row>
    <row r="50" spans="1:16" ht="18" customHeight="1">
      <c r="A50" s="160">
        <v>710</v>
      </c>
      <c r="B50" s="161"/>
      <c r="C50" s="161"/>
      <c r="D50" s="320" t="s">
        <v>234</v>
      </c>
      <c r="E50" s="321"/>
      <c r="F50" s="321"/>
      <c r="G50" s="321"/>
      <c r="H50" s="322"/>
      <c r="I50" s="165"/>
      <c r="J50" s="165"/>
      <c r="K50" s="165">
        <f>K51</f>
        <v>15000</v>
      </c>
      <c r="L50" s="165">
        <f>L58</f>
        <v>0</v>
      </c>
      <c r="M50" s="275"/>
      <c r="N50" s="275"/>
      <c r="O50" s="275"/>
      <c r="P50" s="275"/>
    </row>
    <row r="51" spans="1:16" ht="15.75" customHeight="1">
      <c r="A51" s="162"/>
      <c r="B51" s="163">
        <v>71035</v>
      </c>
      <c r="C51" s="162"/>
      <c r="D51" s="323" t="s">
        <v>240</v>
      </c>
      <c r="E51" s="324"/>
      <c r="F51" s="324"/>
      <c r="G51" s="324"/>
      <c r="H51" s="325"/>
      <c r="I51" s="13"/>
      <c r="J51" s="13"/>
      <c r="K51" s="13">
        <f>K52</f>
        <v>15000</v>
      </c>
      <c r="L51" s="13">
        <f>L58</f>
        <v>0</v>
      </c>
      <c r="M51" s="275"/>
      <c r="N51" s="275"/>
      <c r="O51" s="275"/>
      <c r="P51" s="275"/>
    </row>
    <row r="52" spans="1:16" ht="15.75" customHeight="1">
      <c r="A52" s="164"/>
      <c r="B52" s="79"/>
      <c r="C52" s="177">
        <v>4270</v>
      </c>
      <c r="D52" s="307" t="s">
        <v>152</v>
      </c>
      <c r="E52" s="308"/>
      <c r="F52" s="308"/>
      <c r="G52" s="308"/>
      <c r="H52" s="309"/>
      <c r="I52" s="178"/>
      <c r="J52" s="178"/>
      <c r="K52" s="178">
        <v>15000</v>
      </c>
      <c r="L52" s="178"/>
      <c r="M52" s="275"/>
      <c r="N52" s="275"/>
      <c r="O52" s="275"/>
      <c r="P52" s="275"/>
    </row>
    <row r="53" spans="1:16" ht="18" customHeight="1">
      <c r="A53" s="160">
        <v>750</v>
      </c>
      <c r="B53" s="161"/>
      <c r="C53" s="161"/>
      <c r="D53" s="320" t="s">
        <v>134</v>
      </c>
      <c r="E53" s="456"/>
      <c r="F53" s="456"/>
      <c r="G53" s="456"/>
      <c r="H53" s="457"/>
      <c r="I53" s="165">
        <f>I54+I61</f>
        <v>42433</v>
      </c>
      <c r="J53" s="165">
        <f>J54+J65</f>
        <v>12269</v>
      </c>
      <c r="K53" s="165">
        <f>K54+K61</f>
        <v>7265777</v>
      </c>
      <c r="L53" s="165">
        <f>L54</f>
        <v>87450</v>
      </c>
      <c r="M53" s="213"/>
      <c r="N53" s="213"/>
      <c r="O53" s="213"/>
      <c r="P53" s="213"/>
    </row>
    <row r="54" spans="1:16" ht="15.75" customHeight="1">
      <c r="A54" s="162"/>
      <c r="B54" s="163">
        <v>75023</v>
      </c>
      <c r="C54" s="162"/>
      <c r="D54" s="323" t="s">
        <v>133</v>
      </c>
      <c r="E54" s="365"/>
      <c r="F54" s="365"/>
      <c r="G54" s="365"/>
      <c r="H54" s="366"/>
      <c r="I54" s="13">
        <f>I56</f>
        <v>37127</v>
      </c>
      <c r="J54" s="13"/>
      <c r="K54" s="13">
        <f>SUM(K55:K60)</f>
        <v>7260471</v>
      </c>
      <c r="L54" s="13">
        <f>L60</f>
        <v>87450</v>
      </c>
      <c r="M54" s="213"/>
      <c r="N54" s="213"/>
      <c r="O54" s="213"/>
      <c r="P54" s="213"/>
    </row>
    <row r="55" spans="1:16" ht="14.25" customHeight="1">
      <c r="A55" s="164"/>
      <c r="B55" s="79"/>
      <c r="C55" s="177">
        <v>4010</v>
      </c>
      <c r="D55" s="310" t="s">
        <v>191</v>
      </c>
      <c r="E55" s="311"/>
      <c r="F55" s="311"/>
      <c r="G55" s="311"/>
      <c r="H55" s="312"/>
      <c r="I55" s="178"/>
      <c r="J55" s="178"/>
      <c r="K55" s="178">
        <v>920000</v>
      </c>
      <c r="L55" s="178"/>
      <c r="M55" s="255"/>
      <c r="N55" s="255"/>
      <c r="O55" s="255"/>
      <c r="P55" s="255"/>
    </row>
    <row r="56" spans="1:16" ht="14.25" customHeight="1">
      <c r="A56" s="164"/>
      <c r="B56" s="79"/>
      <c r="C56" s="177">
        <v>4040</v>
      </c>
      <c r="D56" s="310" t="s">
        <v>209</v>
      </c>
      <c r="E56" s="311"/>
      <c r="F56" s="311"/>
      <c r="G56" s="311"/>
      <c r="H56" s="312"/>
      <c r="I56" s="178">
        <v>37127</v>
      </c>
      <c r="J56" s="178"/>
      <c r="K56" s="178"/>
      <c r="L56" s="178"/>
      <c r="M56" s="255"/>
      <c r="N56" s="255"/>
      <c r="O56" s="255"/>
      <c r="P56" s="255"/>
    </row>
    <row r="57" spans="1:16" ht="14.25" customHeight="1">
      <c r="A57" s="164"/>
      <c r="B57" s="79"/>
      <c r="C57" s="177">
        <v>4100</v>
      </c>
      <c r="D57" s="310" t="s">
        <v>210</v>
      </c>
      <c r="E57" s="311"/>
      <c r="F57" s="311"/>
      <c r="G57" s="311"/>
      <c r="H57" s="312"/>
      <c r="I57" s="178"/>
      <c r="J57" s="178"/>
      <c r="K57" s="178">
        <v>140000</v>
      </c>
      <c r="L57" s="178"/>
      <c r="M57" s="255"/>
      <c r="N57" s="255"/>
      <c r="O57" s="255"/>
      <c r="P57" s="255"/>
    </row>
    <row r="58" spans="1:16" ht="14.25" customHeight="1">
      <c r="A58" s="164"/>
      <c r="B58" s="79"/>
      <c r="C58" s="177">
        <v>4110</v>
      </c>
      <c r="D58" s="307" t="s">
        <v>211</v>
      </c>
      <c r="E58" s="308"/>
      <c r="F58" s="308"/>
      <c r="G58" s="308"/>
      <c r="H58" s="309"/>
      <c r="I58" s="178"/>
      <c r="J58" s="178"/>
      <c r="K58" s="178">
        <v>82471</v>
      </c>
      <c r="L58" s="178"/>
      <c r="M58" s="255"/>
      <c r="N58" s="255"/>
      <c r="O58" s="255"/>
      <c r="P58" s="255"/>
    </row>
    <row r="59" spans="1:16" ht="14.25" customHeight="1">
      <c r="A59" s="164"/>
      <c r="B59" s="79"/>
      <c r="C59" s="208">
        <v>4530</v>
      </c>
      <c r="D59" s="330" t="s">
        <v>207</v>
      </c>
      <c r="E59" s="311"/>
      <c r="F59" s="311"/>
      <c r="G59" s="311"/>
      <c r="H59" s="312"/>
      <c r="I59" s="178"/>
      <c r="J59" s="178"/>
      <c r="K59" s="178">
        <v>6118000</v>
      </c>
      <c r="L59" s="178"/>
      <c r="M59" s="213"/>
      <c r="N59" s="213"/>
      <c r="O59" s="213"/>
      <c r="P59" s="213"/>
    </row>
    <row r="60" spans="1:16" ht="14.25" customHeight="1">
      <c r="A60" s="164"/>
      <c r="B60" s="79"/>
      <c r="C60" s="177">
        <v>6060</v>
      </c>
      <c r="D60" s="307" t="s">
        <v>138</v>
      </c>
      <c r="E60" s="308"/>
      <c r="F60" s="308"/>
      <c r="G60" s="308"/>
      <c r="H60" s="309"/>
      <c r="I60" s="249"/>
      <c r="J60" s="249"/>
      <c r="K60" s="249"/>
      <c r="L60" s="249">
        <v>87450</v>
      </c>
      <c r="M60" s="246"/>
      <c r="N60" s="246"/>
      <c r="O60" s="246"/>
      <c r="P60" s="246"/>
    </row>
    <row r="61" spans="1:16" ht="29.25" customHeight="1">
      <c r="A61" s="162"/>
      <c r="B61" s="163">
        <v>75023</v>
      </c>
      <c r="C61" s="162"/>
      <c r="D61" s="323" t="s">
        <v>208</v>
      </c>
      <c r="E61" s="365"/>
      <c r="F61" s="365"/>
      <c r="G61" s="365"/>
      <c r="H61" s="366"/>
      <c r="I61" s="13">
        <f>I64</f>
        <v>5306</v>
      </c>
      <c r="J61" s="13"/>
      <c r="K61" s="13">
        <f>K62+K63</f>
        <v>5306</v>
      </c>
      <c r="L61" s="13"/>
      <c r="M61" s="255"/>
      <c r="N61" s="255"/>
      <c r="O61" s="255"/>
      <c r="P61" s="255"/>
    </row>
    <row r="62" spans="1:16" ht="14.25" customHeight="1">
      <c r="A62" s="164"/>
      <c r="B62" s="79"/>
      <c r="C62" s="177">
        <v>3020</v>
      </c>
      <c r="D62" s="310" t="s">
        <v>245</v>
      </c>
      <c r="E62" s="311"/>
      <c r="F62" s="311"/>
      <c r="G62" s="311"/>
      <c r="H62" s="312"/>
      <c r="I62" s="178"/>
      <c r="J62" s="178"/>
      <c r="K62" s="178">
        <v>2000</v>
      </c>
      <c r="L62" s="178"/>
      <c r="M62" s="255"/>
      <c r="N62" s="255"/>
      <c r="O62" s="255"/>
      <c r="P62" s="255"/>
    </row>
    <row r="63" spans="1:16" ht="14.25" customHeight="1">
      <c r="A63" s="164"/>
      <c r="B63" s="79"/>
      <c r="C63" s="177">
        <v>4010</v>
      </c>
      <c r="D63" s="310" t="s">
        <v>191</v>
      </c>
      <c r="E63" s="311"/>
      <c r="F63" s="311"/>
      <c r="G63" s="311"/>
      <c r="H63" s="312"/>
      <c r="I63" s="178"/>
      <c r="J63" s="178"/>
      <c r="K63" s="178">
        <v>3306</v>
      </c>
      <c r="L63" s="178"/>
      <c r="M63" s="298"/>
      <c r="N63" s="298"/>
      <c r="O63" s="298"/>
      <c r="P63" s="298"/>
    </row>
    <row r="64" spans="1:16" ht="14.25" customHeight="1">
      <c r="A64" s="164"/>
      <c r="B64" s="79"/>
      <c r="C64" s="177">
        <v>4040</v>
      </c>
      <c r="D64" s="467" t="s">
        <v>209</v>
      </c>
      <c r="E64" s="468"/>
      <c r="F64" s="468"/>
      <c r="G64" s="468"/>
      <c r="H64" s="469"/>
      <c r="I64" s="178">
        <v>5306</v>
      </c>
      <c r="J64" s="178"/>
      <c r="K64" s="178"/>
      <c r="L64" s="178"/>
      <c r="M64" s="255"/>
      <c r="N64" s="255"/>
      <c r="O64" s="255"/>
      <c r="P64" s="255"/>
    </row>
    <row r="65" spans="1:16" ht="51.75" customHeight="1">
      <c r="A65" s="162"/>
      <c r="B65" s="163">
        <v>75095</v>
      </c>
      <c r="C65" s="162"/>
      <c r="D65" s="323" t="s">
        <v>182</v>
      </c>
      <c r="E65" s="365"/>
      <c r="F65" s="365"/>
      <c r="G65" s="365"/>
      <c r="H65" s="366"/>
      <c r="I65" s="13"/>
      <c r="J65" s="13">
        <f>J66</f>
        <v>12269</v>
      </c>
      <c r="K65" s="13"/>
      <c r="L65" s="13"/>
      <c r="M65" s="247"/>
      <c r="N65" s="247"/>
      <c r="O65" s="247"/>
      <c r="P65" s="247"/>
    </row>
    <row r="66" spans="1:16" ht="34.5" customHeight="1">
      <c r="A66" s="164"/>
      <c r="B66" s="79"/>
      <c r="C66" s="233">
        <v>6639</v>
      </c>
      <c r="D66" s="316" t="s">
        <v>179</v>
      </c>
      <c r="E66" s="317"/>
      <c r="F66" s="317"/>
      <c r="G66" s="317"/>
      <c r="H66" s="318"/>
      <c r="I66" s="235"/>
      <c r="J66" s="235">
        <v>12269</v>
      </c>
      <c r="K66" s="235"/>
      <c r="L66" s="235"/>
      <c r="M66" s="247"/>
      <c r="N66" s="247"/>
      <c r="O66" s="247"/>
      <c r="P66" s="247"/>
    </row>
    <row r="67" spans="1:16" ht="45" customHeight="1">
      <c r="A67" s="236"/>
      <c r="B67" s="236"/>
      <c r="C67" s="286"/>
      <c r="D67" s="269"/>
      <c r="E67" s="270"/>
      <c r="F67" s="270"/>
      <c r="G67" s="270"/>
      <c r="H67" s="270"/>
      <c r="I67" s="237"/>
      <c r="J67" s="237"/>
      <c r="K67" s="237"/>
      <c r="L67" s="237"/>
      <c r="M67" s="287"/>
      <c r="N67" s="287"/>
      <c r="O67" s="287"/>
      <c r="P67" s="287"/>
    </row>
    <row r="68" spans="1:16" ht="2.25" customHeight="1">
      <c r="A68" s="244"/>
      <c r="B68" s="244"/>
      <c r="C68" s="265"/>
      <c r="D68" s="268"/>
      <c r="E68" s="261"/>
      <c r="F68" s="261"/>
      <c r="G68" s="261"/>
      <c r="H68" s="261"/>
      <c r="I68" s="245"/>
      <c r="J68" s="245"/>
      <c r="K68" s="245"/>
      <c r="L68" s="245"/>
      <c r="M68" s="287"/>
      <c r="N68" s="287"/>
      <c r="O68" s="287"/>
      <c r="P68" s="287"/>
    </row>
    <row r="69" spans="1:16" ht="15.75" customHeight="1">
      <c r="A69" s="386" t="s">
        <v>51</v>
      </c>
      <c r="B69" s="387"/>
      <c r="C69" s="388"/>
      <c r="D69" s="382" t="s">
        <v>65</v>
      </c>
      <c r="E69" s="382"/>
      <c r="F69" s="382"/>
      <c r="G69" s="382"/>
      <c r="H69" s="383"/>
      <c r="I69" s="363" t="s">
        <v>66</v>
      </c>
      <c r="J69" s="363"/>
      <c r="K69" s="363" t="s">
        <v>67</v>
      </c>
      <c r="L69" s="363"/>
      <c r="M69" s="287"/>
      <c r="N69" s="287"/>
      <c r="O69" s="287"/>
      <c r="P69" s="287"/>
    </row>
    <row r="70" spans="1:16" ht="15" customHeight="1">
      <c r="A70" s="285" t="s">
        <v>24</v>
      </c>
      <c r="B70" s="285" t="s">
        <v>52</v>
      </c>
      <c r="C70" s="285" t="s">
        <v>53</v>
      </c>
      <c r="D70" s="384"/>
      <c r="E70" s="384"/>
      <c r="F70" s="384"/>
      <c r="G70" s="384"/>
      <c r="H70" s="385"/>
      <c r="I70" s="168" t="s">
        <v>54</v>
      </c>
      <c r="J70" s="168" t="s">
        <v>55</v>
      </c>
      <c r="K70" s="168" t="s">
        <v>54</v>
      </c>
      <c r="L70" s="168" t="s">
        <v>55</v>
      </c>
      <c r="M70" s="287"/>
      <c r="N70" s="287"/>
      <c r="O70" s="287"/>
      <c r="P70" s="287"/>
    </row>
    <row r="71" spans="1:16" ht="26.25" customHeight="1">
      <c r="A71" s="160">
        <v>751</v>
      </c>
      <c r="B71" s="161"/>
      <c r="C71" s="161"/>
      <c r="D71" s="389" t="s">
        <v>238</v>
      </c>
      <c r="E71" s="470"/>
      <c r="F71" s="470"/>
      <c r="G71" s="470"/>
      <c r="H71" s="471"/>
      <c r="I71" s="165"/>
      <c r="J71" s="165"/>
      <c r="K71" s="165">
        <f>K72</f>
        <v>61880</v>
      </c>
      <c r="L71" s="165">
        <f>L72</f>
        <v>0</v>
      </c>
      <c r="M71" s="287"/>
      <c r="N71" s="287"/>
      <c r="O71" s="287"/>
      <c r="P71" s="287"/>
    </row>
    <row r="72" spans="1:16" ht="15" customHeight="1">
      <c r="A72" s="162"/>
      <c r="B72" s="163">
        <v>75113</v>
      </c>
      <c r="C72" s="162"/>
      <c r="D72" s="313" t="s">
        <v>239</v>
      </c>
      <c r="E72" s="472"/>
      <c r="F72" s="472"/>
      <c r="G72" s="472"/>
      <c r="H72" s="473"/>
      <c r="I72" s="13"/>
      <c r="J72" s="13"/>
      <c r="K72" s="13">
        <f>SUM(K73:K77)</f>
        <v>61880</v>
      </c>
      <c r="L72" s="13">
        <f>L80</f>
        <v>0</v>
      </c>
      <c r="M72" s="287"/>
      <c r="N72" s="287"/>
      <c r="O72" s="287"/>
      <c r="P72" s="287"/>
    </row>
    <row r="73" spans="1:16" ht="12" customHeight="1">
      <c r="A73" s="164"/>
      <c r="B73" s="79"/>
      <c r="C73" s="208">
        <v>4110</v>
      </c>
      <c r="D73" s="310" t="s">
        <v>192</v>
      </c>
      <c r="E73" s="319"/>
      <c r="F73" s="319"/>
      <c r="G73" s="319"/>
      <c r="H73" s="334"/>
      <c r="I73" s="209"/>
      <c r="J73" s="178"/>
      <c r="K73" s="178">
        <v>6900</v>
      </c>
      <c r="L73" s="178"/>
      <c r="M73" s="287"/>
      <c r="N73" s="287"/>
      <c r="O73" s="287"/>
      <c r="P73" s="287"/>
    </row>
    <row r="74" spans="1:16" ht="12" customHeight="1">
      <c r="A74" s="164"/>
      <c r="B74" s="79"/>
      <c r="C74" s="208">
        <v>4120</v>
      </c>
      <c r="D74" s="310" t="s">
        <v>224</v>
      </c>
      <c r="E74" s="319"/>
      <c r="F74" s="319"/>
      <c r="G74" s="319"/>
      <c r="H74" s="334"/>
      <c r="I74" s="209"/>
      <c r="J74" s="178"/>
      <c r="K74" s="178">
        <v>980</v>
      </c>
      <c r="L74" s="178"/>
      <c r="M74" s="287"/>
      <c r="N74" s="287"/>
      <c r="O74" s="287"/>
      <c r="P74" s="287"/>
    </row>
    <row r="75" spans="1:16" ht="12.75" customHeight="1">
      <c r="A75" s="164"/>
      <c r="B75" s="79"/>
      <c r="C75" s="208">
        <v>4170</v>
      </c>
      <c r="D75" s="310" t="s">
        <v>148</v>
      </c>
      <c r="E75" s="319"/>
      <c r="F75" s="319"/>
      <c r="G75" s="319"/>
      <c r="H75" s="334"/>
      <c r="I75" s="209"/>
      <c r="J75" s="178"/>
      <c r="K75" s="178">
        <v>40000</v>
      </c>
      <c r="L75" s="178"/>
      <c r="M75" s="294"/>
      <c r="N75" s="294"/>
      <c r="O75" s="294"/>
      <c r="P75" s="294"/>
    </row>
    <row r="76" spans="1:16" ht="12" customHeight="1">
      <c r="A76" s="164"/>
      <c r="B76" s="79"/>
      <c r="C76" s="208">
        <v>4210</v>
      </c>
      <c r="D76" s="310" t="s">
        <v>151</v>
      </c>
      <c r="E76" s="311"/>
      <c r="F76" s="311"/>
      <c r="G76" s="311"/>
      <c r="H76" s="312"/>
      <c r="I76" s="209"/>
      <c r="J76" s="178"/>
      <c r="K76" s="178">
        <v>4000</v>
      </c>
      <c r="L76" s="178"/>
      <c r="M76" s="294"/>
      <c r="N76" s="294"/>
      <c r="O76" s="294"/>
      <c r="P76" s="294"/>
    </row>
    <row r="77" spans="1:16" ht="12.75" customHeight="1">
      <c r="A77" s="164"/>
      <c r="B77" s="79"/>
      <c r="C77" s="260">
        <v>4300</v>
      </c>
      <c r="D77" s="335" t="s">
        <v>115</v>
      </c>
      <c r="E77" s="336"/>
      <c r="F77" s="336"/>
      <c r="G77" s="336"/>
      <c r="H77" s="337"/>
      <c r="I77" s="234"/>
      <c r="J77" s="235"/>
      <c r="K77" s="235">
        <v>10000</v>
      </c>
      <c r="L77" s="235"/>
      <c r="M77" s="287"/>
      <c r="N77" s="287"/>
      <c r="O77" s="287"/>
      <c r="P77" s="287"/>
    </row>
    <row r="78" spans="1:16" ht="24" customHeight="1">
      <c r="A78" s="160">
        <v>754</v>
      </c>
      <c r="B78" s="161"/>
      <c r="C78" s="161"/>
      <c r="D78" s="320" t="s">
        <v>156</v>
      </c>
      <c r="E78" s="321"/>
      <c r="F78" s="321"/>
      <c r="G78" s="321"/>
      <c r="H78" s="322"/>
      <c r="I78" s="165"/>
      <c r="J78" s="165"/>
      <c r="K78" s="165">
        <f>K79</f>
        <v>94000</v>
      </c>
      <c r="L78" s="165">
        <f>L79</f>
        <v>15000</v>
      </c>
      <c r="M78" s="231"/>
      <c r="N78" s="231"/>
      <c r="O78" s="231"/>
      <c r="P78" s="231"/>
    </row>
    <row r="79" spans="1:16" ht="14.25" customHeight="1">
      <c r="A79" s="162"/>
      <c r="B79" s="163">
        <v>75412</v>
      </c>
      <c r="C79" s="162"/>
      <c r="D79" s="313" t="s">
        <v>178</v>
      </c>
      <c r="E79" s="314"/>
      <c r="F79" s="314"/>
      <c r="G79" s="314"/>
      <c r="H79" s="315"/>
      <c r="I79" s="13"/>
      <c r="J79" s="13"/>
      <c r="K79" s="13">
        <f>SUM(K80:K83)</f>
        <v>94000</v>
      </c>
      <c r="L79" s="13">
        <f>L83</f>
        <v>15000</v>
      </c>
      <c r="M79" s="231"/>
      <c r="N79" s="231"/>
      <c r="O79" s="231"/>
      <c r="P79" s="231"/>
    </row>
    <row r="80" spans="1:16" ht="12.75" customHeight="1">
      <c r="A80" s="164"/>
      <c r="B80" s="79"/>
      <c r="C80" s="208">
        <v>3020</v>
      </c>
      <c r="D80" s="310" t="s">
        <v>233</v>
      </c>
      <c r="E80" s="311"/>
      <c r="F80" s="311"/>
      <c r="G80" s="311"/>
      <c r="H80" s="312"/>
      <c r="I80" s="196"/>
      <c r="J80" s="178"/>
      <c r="K80" s="178">
        <v>80000</v>
      </c>
      <c r="L80" s="178"/>
      <c r="M80" s="231"/>
      <c r="N80" s="231"/>
      <c r="O80" s="231"/>
      <c r="P80" s="231"/>
    </row>
    <row r="81" spans="1:16" ht="12" customHeight="1">
      <c r="A81" s="164"/>
      <c r="B81" s="79"/>
      <c r="C81" s="208">
        <v>4270</v>
      </c>
      <c r="D81" s="319" t="s">
        <v>152</v>
      </c>
      <c r="E81" s="311"/>
      <c r="F81" s="311"/>
      <c r="G81" s="311"/>
      <c r="H81" s="312"/>
      <c r="I81" s="209"/>
      <c r="J81" s="178"/>
      <c r="K81" s="178">
        <v>8000</v>
      </c>
      <c r="L81" s="178"/>
      <c r="M81" s="255"/>
      <c r="N81" s="255"/>
      <c r="O81" s="255"/>
      <c r="P81" s="255"/>
    </row>
    <row r="82" spans="1:16" ht="12.75" customHeight="1">
      <c r="A82" s="164"/>
      <c r="B82" s="79"/>
      <c r="C82" s="208">
        <v>4520</v>
      </c>
      <c r="D82" s="310" t="s">
        <v>199</v>
      </c>
      <c r="E82" s="311"/>
      <c r="F82" s="311"/>
      <c r="G82" s="311"/>
      <c r="H82" s="312"/>
      <c r="I82" s="209"/>
      <c r="J82" s="178"/>
      <c r="K82" s="178">
        <v>6000</v>
      </c>
      <c r="L82" s="178"/>
      <c r="M82" s="255"/>
      <c r="N82" s="255"/>
      <c r="O82" s="255"/>
      <c r="P82" s="255"/>
    </row>
    <row r="83" spans="1:16" ht="15" customHeight="1">
      <c r="A83" s="164"/>
      <c r="B83" s="79"/>
      <c r="C83" s="233">
        <v>6060</v>
      </c>
      <c r="D83" s="316" t="s">
        <v>138</v>
      </c>
      <c r="E83" s="317"/>
      <c r="F83" s="317"/>
      <c r="G83" s="317"/>
      <c r="H83" s="318"/>
      <c r="I83" s="235"/>
      <c r="J83" s="235"/>
      <c r="K83" s="235"/>
      <c r="L83" s="235">
        <v>15000</v>
      </c>
      <c r="M83" s="255"/>
      <c r="N83" s="255"/>
      <c r="O83" s="255"/>
      <c r="P83" s="255"/>
    </row>
    <row r="84" spans="1:16" ht="15" customHeight="1">
      <c r="A84" s="166">
        <v>801</v>
      </c>
      <c r="B84" s="167"/>
      <c r="C84" s="167"/>
      <c r="D84" s="389" t="s">
        <v>116</v>
      </c>
      <c r="E84" s="390"/>
      <c r="F84" s="390"/>
      <c r="G84" s="390"/>
      <c r="H84" s="391"/>
      <c r="I84" s="72">
        <f>I96</f>
        <v>0</v>
      </c>
      <c r="J84" s="72"/>
      <c r="K84" s="72">
        <f>K85+K92+K96+K102+K94</f>
        <v>1587091</v>
      </c>
      <c r="L84" s="72">
        <f>L85+L92+L96+L102</f>
        <v>500000</v>
      </c>
      <c r="M84" s="187"/>
      <c r="N84" s="187"/>
      <c r="O84" s="187"/>
      <c r="P84" s="187"/>
    </row>
    <row r="85" spans="1:16" ht="13.5" customHeight="1">
      <c r="A85" s="162"/>
      <c r="B85" s="163">
        <v>80101</v>
      </c>
      <c r="C85" s="162"/>
      <c r="D85" s="313" t="s">
        <v>139</v>
      </c>
      <c r="E85" s="314"/>
      <c r="F85" s="314"/>
      <c r="G85" s="314"/>
      <c r="H85" s="315"/>
      <c r="I85" s="13"/>
      <c r="J85" s="13"/>
      <c r="K85" s="13">
        <f>SUM(K86:K91)</f>
        <v>874091</v>
      </c>
      <c r="L85" s="13"/>
      <c r="M85" s="190"/>
      <c r="N85" s="190"/>
      <c r="O85" s="190"/>
      <c r="P85" s="190"/>
    </row>
    <row r="86" spans="1:16" ht="13.5" customHeight="1">
      <c r="A86" s="164"/>
      <c r="B86" s="79"/>
      <c r="C86" s="208">
        <v>3020</v>
      </c>
      <c r="D86" s="310" t="s">
        <v>245</v>
      </c>
      <c r="E86" s="311"/>
      <c r="F86" s="311"/>
      <c r="G86" s="311"/>
      <c r="H86" s="312"/>
      <c r="I86" s="209"/>
      <c r="J86" s="178"/>
      <c r="K86" s="178">
        <v>60000</v>
      </c>
      <c r="L86" s="178"/>
      <c r="M86" s="275"/>
      <c r="N86" s="275"/>
      <c r="O86" s="275"/>
      <c r="P86" s="275"/>
    </row>
    <row r="87" spans="1:16" ht="12.75" customHeight="1">
      <c r="A87" s="164"/>
      <c r="B87" s="79"/>
      <c r="C87" s="208">
        <v>4210</v>
      </c>
      <c r="D87" s="310" t="s">
        <v>151</v>
      </c>
      <c r="E87" s="311"/>
      <c r="F87" s="311"/>
      <c r="G87" s="311"/>
      <c r="H87" s="312"/>
      <c r="I87" s="196"/>
      <c r="J87" s="178"/>
      <c r="K87" s="178">
        <v>130000</v>
      </c>
      <c r="L87" s="178"/>
      <c r="M87" s="223"/>
      <c r="N87" s="224"/>
      <c r="O87" s="223"/>
      <c r="P87" s="223"/>
    </row>
    <row r="88" spans="1:16" ht="12.75" customHeight="1">
      <c r="A88" s="164"/>
      <c r="B88" s="79"/>
      <c r="C88" s="208">
        <v>4260</v>
      </c>
      <c r="D88" s="319" t="s">
        <v>149</v>
      </c>
      <c r="E88" s="311"/>
      <c r="F88" s="311"/>
      <c r="G88" s="311"/>
      <c r="H88" s="312"/>
      <c r="I88" s="209"/>
      <c r="J88" s="178"/>
      <c r="K88" s="178">
        <v>150000</v>
      </c>
      <c r="L88" s="178"/>
      <c r="M88" s="275"/>
      <c r="N88" s="273"/>
      <c r="O88" s="275"/>
      <c r="P88" s="275"/>
    </row>
    <row r="89" spans="1:16" ht="13.5" customHeight="1">
      <c r="A89" s="164"/>
      <c r="B89" s="79"/>
      <c r="C89" s="208">
        <v>4270</v>
      </c>
      <c r="D89" s="319" t="s">
        <v>231</v>
      </c>
      <c r="E89" s="311"/>
      <c r="F89" s="311"/>
      <c r="G89" s="311"/>
      <c r="H89" s="312"/>
      <c r="I89" s="209"/>
      <c r="J89" s="178"/>
      <c r="K89" s="178">
        <v>36178</v>
      </c>
      <c r="L89" s="178"/>
      <c r="M89" s="226"/>
      <c r="N89" s="225"/>
      <c r="O89" s="226"/>
      <c r="P89" s="226"/>
    </row>
    <row r="90" spans="1:16" ht="12.75" customHeight="1">
      <c r="A90" s="164"/>
      <c r="B90" s="79"/>
      <c r="C90" s="208">
        <v>4270</v>
      </c>
      <c r="D90" s="319" t="s">
        <v>152</v>
      </c>
      <c r="E90" s="311"/>
      <c r="F90" s="311"/>
      <c r="G90" s="311"/>
      <c r="H90" s="312"/>
      <c r="I90" s="209"/>
      <c r="J90" s="178"/>
      <c r="K90" s="178">
        <v>297913</v>
      </c>
      <c r="L90" s="178"/>
      <c r="M90" s="275"/>
      <c r="N90" s="273"/>
      <c r="O90" s="275"/>
      <c r="P90" s="275"/>
    </row>
    <row r="91" spans="1:16" ht="13.5" customHeight="1">
      <c r="A91" s="164"/>
      <c r="B91" s="79"/>
      <c r="C91" s="208">
        <v>4300</v>
      </c>
      <c r="D91" s="330" t="s">
        <v>115</v>
      </c>
      <c r="E91" s="311"/>
      <c r="F91" s="311"/>
      <c r="G91" s="311"/>
      <c r="H91" s="312"/>
      <c r="I91" s="209"/>
      <c r="J91" s="178"/>
      <c r="K91" s="178">
        <v>200000</v>
      </c>
      <c r="L91" s="178"/>
      <c r="M91" s="230"/>
      <c r="N91" s="229"/>
      <c r="O91" s="230"/>
      <c r="P91" s="230"/>
    </row>
    <row r="92" spans="1:16" ht="13.5" customHeight="1">
      <c r="A92" s="162"/>
      <c r="B92" s="163">
        <v>80104</v>
      </c>
      <c r="C92" s="162"/>
      <c r="D92" s="313" t="s">
        <v>157</v>
      </c>
      <c r="E92" s="314"/>
      <c r="F92" s="314"/>
      <c r="G92" s="314"/>
      <c r="H92" s="315"/>
      <c r="I92" s="13"/>
      <c r="J92" s="13"/>
      <c r="K92" s="13">
        <f>K93</f>
        <v>463000</v>
      </c>
      <c r="L92" s="13">
        <f>L93</f>
        <v>0</v>
      </c>
      <c r="M92" s="275"/>
      <c r="N92" s="273"/>
      <c r="O92" s="275"/>
      <c r="P92" s="275"/>
    </row>
    <row r="93" spans="1:16" ht="13.5" customHeight="1">
      <c r="A93" s="164"/>
      <c r="B93" s="79"/>
      <c r="C93" s="208">
        <v>4330</v>
      </c>
      <c r="D93" s="310" t="s">
        <v>225</v>
      </c>
      <c r="E93" s="311"/>
      <c r="F93" s="311"/>
      <c r="G93" s="311"/>
      <c r="H93" s="312"/>
      <c r="I93" s="196"/>
      <c r="J93" s="178"/>
      <c r="K93" s="178">
        <v>463000</v>
      </c>
      <c r="L93" s="178"/>
      <c r="M93" s="275"/>
      <c r="N93" s="273"/>
      <c r="O93" s="275"/>
      <c r="P93" s="275"/>
    </row>
    <row r="94" spans="1:16" ht="13.5" customHeight="1">
      <c r="A94" s="162"/>
      <c r="B94" s="163">
        <v>80110</v>
      </c>
      <c r="C94" s="162"/>
      <c r="D94" s="313" t="s">
        <v>244</v>
      </c>
      <c r="E94" s="314"/>
      <c r="F94" s="314"/>
      <c r="G94" s="314"/>
      <c r="H94" s="315"/>
      <c r="I94" s="13"/>
      <c r="J94" s="13"/>
      <c r="K94" s="13">
        <f>K95</f>
        <v>100000</v>
      </c>
      <c r="L94" s="13"/>
      <c r="M94" s="297"/>
      <c r="N94" s="295"/>
      <c r="O94" s="297"/>
      <c r="P94" s="297"/>
    </row>
    <row r="95" spans="1:16" ht="13.5" customHeight="1">
      <c r="A95" s="164"/>
      <c r="B95" s="79"/>
      <c r="C95" s="208">
        <v>3020</v>
      </c>
      <c r="D95" s="310" t="s">
        <v>245</v>
      </c>
      <c r="E95" s="311"/>
      <c r="F95" s="311"/>
      <c r="G95" s="311"/>
      <c r="H95" s="312"/>
      <c r="I95" s="209"/>
      <c r="J95" s="178"/>
      <c r="K95" s="178">
        <v>100000</v>
      </c>
      <c r="L95" s="178"/>
      <c r="M95" s="297"/>
      <c r="N95" s="295"/>
      <c r="O95" s="297"/>
      <c r="P95" s="297"/>
    </row>
    <row r="96" spans="1:16" ht="15.75" customHeight="1">
      <c r="A96" s="162"/>
      <c r="B96" s="163">
        <v>80114</v>
      </c>
      <c r="C96" s="162"/>
      <c r="D96" s="313" t="s">
        <v>158</v>
      </c>
      <c r="E96" s="314"/>
      <c r="F96" s="314"/>
      <c r="G96" s="314"/>
      <c r="H96" s="315"/>
      <c r="I96" s="13">
        <f>I97+I98</f>
        <v>0</v>
      </c>
      <c r="J96" s="13"/>
      <c r="K96" s="13">
        <f>SUM(K97:K101)</f>
        <v>150000</v>
      </c>
      <c r="L96" s="13"/>
      <c r="M96" s="231"/>
      <c r="N96" s="232"/>
      <c r="O96" s="231"/>
      <c r="P96" s="231"/>
    </row>
    <row r="97" spans="1:16" ht="12.75" customHeight="1">
      <c r="A97" s="164"/>
      <c r="B97" s="79"/>
      <c r="C97" s="208">
        <v>4010</v>
      </c>
      <c r="D97" s="310" t="s">
        <v>191</v>
      </c>
      <c r="E97" s="311"/>
      <c r="F97" s="311"/>
      <c r="G97" s="311"/>
      <c r="H97" s="312"/>
      <c r="I97" s="196"/>
      <c r="J97" s="178"/>
      <c r="K97" s="178">
        <v>70000</v>
      </c>
      <c r="L97" s="178"/>
      <c r="M97" s="231"/>
      <c r="N97" s="256"/>
      <c r="O97" s="231"/>
      <c r="P97" s="231"/>
    </row>
    <row r="98" spans="1:16" ht="12.75" customHeight="1">
      <c r="A98" s="164"/>
      <c r="B98" s="79"/>
      <c r="C98" s="208">
        <v>4110</v>
      </c>
      <c r="D98" s="310" t="s">
        <v>192</v>
      </c>
      <c r="E98" s="311"/>
      <c r="F98" s="311"/>
      <c r="G98" s="311"/>
      <c r="H98" s="312"/>
      <c r="I98" s="209"/>
      <c r="J98" s="178"/>
      <c r="K98" s="178">
        <v>35000</v>
      </c>
      <c r="L98" s="178"/>
      <c r="M98" s="238"/>
      <c r="N98" s="243"/>
      <c r="O98" s="238"/>
      <c r="P98" s="238"/>
    </row>
    <row r="99" spans="1:16" ht="12.75" customHeight="1">
      <c r="A99" s="164"/>
      <c r="B99" s="79"/>
      <c r="C99" s="208">
        <v>4120</v>
      </c>
      <c r="D99" s="310" t="s">
        <v>224</v>
      </c>
      <c r="E99" s="311"/>
      <c r="F99" s="311"/>
      <c r="G99" s="311"/>
      <c r="H99" s="312"/>
      <c r="I99" s="209"/>
      <c r="J99" s="178"/>
      <c r="K99" s="178">
        <v>5000</v>
      </c>
      <c r="L99" s="178"/>
      <c r="M99" s="238"/>
      <c r="N99" s="256"/>
      <c r="O99" s="238"/>
      <c r="P99" s="238"/>
    </row>
    <row r="100" spans="1:16" ht="12" customHeight="1">
      <c r="A100" s="164"/>
      <c r="B100" s="79"/>
      <c r="C100" s="260">
        <v>4170</v>
      </c>
      <c r="D100" s="310" t="s">
        <v>148</v>
      </c>
      <c r="E100" s="311"/>
      <c r="F100" s="311"/>
      <c r="G100" s="311"/>
      <c r="H100" s="312"/>
      <c r="I100" s="234"/>
      <c r="J100" s="235"/>
      <c r="K100" s="235">
        <v>25000</v>
      </c>
      <c r="L100" s="235"/>
      <c r="M100" s="275"/>
      <c r="N100" s="274"/>
      <c r="O100" s="275"/>
      <c r="P100" s="275"/>
    </row>
    <row r="101" spans="1:16" ht="13.5" customHeight="1">
      <c r="A101" s="164"/>
      <c r="B101" s="79"/>
      <c r="C101" s="260">
        <v>4300</v>
      </c>
      <c r="D101" s="335" t="s">
        <v>115</v>
      </c>
      <c r="E101" s="336"/>
      <c r="F101" s="336"/>
      <c r="G101" s="336"/>
      <c r="H101" s="337"/>
      <c r="I101" s="234"/>
      <c r="J101" s="235"/>
      <c r="K101" s="235">
        <v>15000</v>
      </c>
      <c r="L101" s="235"/>
      <c r="M101" s="231"/>
      <c r="N101" s="256"/>
      <c r="O101" s="231"/>
      <c r="P101" s="231"/>
    </row>
    <row r="102" spans="1:16" ht="13.5" customHeight="1">
      <c r="A102" s="162"/>
      <c r="B102" s="163">
        <v>80148</v>
      </c>
      <c r="C102" s="162"/>
      <c r="D102" s="313" t="s">
        <v>232</v>
      </c>
      <c r="E102" s="314"/>
      <c r="F102" s="314"/>
      <c r="G102" s="314"/>
      <c r="H102" s="315"/>
      <c r="I102" s="13"/>
      <c r="J102" s="13"/>
      <c r="K102" s="13"/>
      <c r="L102" s="13">
        <f>L103</f>
        <v>500000</v>
      </c>
      <c r="M102" s="275"/>
      <c r="N102" s="274"/>
      <c r="O102" s="275"/>
      <c r="P102" s="275"/>
    </row>
    <row r="103" spans="1:16" ht="13.5" customHeight="1">
      <c r="A103" s="164"/>
      <c r="B103" s="79"/>
      <c r="C103" s="233">
        <v>6060</v>
      </c>
      <c r="D103" s="316" t="s">
        <v>138</v>
      </c>
      <c r="E103" s="317"/>
      <c r="F103" s="317"/>
      <c r="G103" s="317"/>
      <c r="H103" s="318"/>
      <c r="I103" s="235"/>
      <c r="J103" s="235"/>
      <c r="K103" s="235"/>
      <c r="L103" s="235">
        <v>500000</v>
      </c>
      <c r="M103" s="275"/>
      <c r="N103" s="274"/>
      <c r="O103" s="275"/>
      <c r="P103" s="275"/>
    </row>
    <row r="104" spans="1:16" ht="13.5" customHeight="1">
      <c r="A104" s="166">
        <v>852</v>
      </c>
      <c r="B104" s="167"/>
      <c r="C104" s="167"/>
      <c r="D104" s="389" t="s">
        <v>184</v>
      </c>
      <c r="E104" s="390"/>
      <c r="F104" s="390"/>
      <c r="G104" s="390"/>
      <c r="H104" s="391"/>
      <c r="I104" s="72">
        <f>I122</f>
        <v>0</v>
      </c>
      <c r="J104" s="72">
        <f>J105+J120</f>
        <v>0</v>
      </c>
      <c r="K104" s="72">
        <f>K105+K117+K122+K114+K131+K120</f>
        <v>711900</v>
      </c>
      <c r="L104" s="72"/>
      <c r="M104" s="247"/>
      <c r="N104" s="248"/>
      <c r="O104" s="247"/>
      <c r="P104" s="247"/>
    </row>
    <row r="105" spans="1:16" ht="13.5" customHeight="1">
      <c r="A105" s="162"/>
      <c r="B105" s="163">
        <v>85201</v>
      </c>
      <c r="C105" s="162"/>
      <c r="D105" s="313" t="s">
        <v>185</v>
      </c>
      <c r="E105" s="314"/>
      <c r="F105" s="314"/>
      <c r="G105" s="314"/>
      <c r="H105" s="315"/>
      <c r="I105" s="13"/>
      <c r="J105" s="13">
        <f>J109</f>
        <v>0</v>
      </c>
      <c r="K105" s="13">
        <f>SUM(K106:K109)</f>
        <v>55000</v>
      </c>
      <c r="L105" s="13"/>
      <c r="M105" s="247"/>
      <c r="N105" s="248"/>
      <c r="O105" s="247"/>
      <c r="P105" s="247"/>
    </row>
    <row r="106" spans="1:16" ht="13.5" customHeight="1">
      <c r="A106" s="303"/>
      <c r="B106" s="304"/>
      <c r="C106" s="208">
        <v>4010</v>
      </c>
      <c r="D106" s="310" t="s">
        <v>191</v>
      </c>
      <c r="E106" s="311"/>
      <c r="F106" s="311"/>
      <c r="G106" s="311"/>
      <c r="H106" s="312"/>
      <c r="I106" s="196"/>
      <c r="J106" s="178"/>
      <c r="K106" s="178">
        <v>40000</v>
      </c>
      <c r="L106" s="178"/>
      <c r="M106" s="247"/>
      <c r="N106" s="248"/>
      <c r="O106" s="247"/>
      <c r="P106" s="247"/>
    </row>
    <row r="107" spans="1:16" ht="13.5" customHeight="1">
      <c r="A107" s="164"/>
      <c r="B107" s="79"/>
      <c r="C107" s="208">
        <v>4170</v>
      </c>
      <c r="D107" s="310" t="s">
        <v>148</v>
      </c>
      <c r="E107" s="311"/>
      <c r="F107" s="311"/>
      <c r="G107" s="311"/>
      <c r="H107" s="312"/>
      <c r="I107" s="209"/>
      <c r="J107" s="178"/>
      <c r="K107" s="178">
        <v>6000</v>
      </c>
      <c r="L107" s="178"/>
      <c r="M107" s="247"/>
      <c r="N107" s="248"/>
      <c r="O107" s="247"/>
      <c r="P107" s="247"/>
    </row>
    <row r="108" spans="1:16" ht="13.5" customHeight="1">
      <c r="A108" s="164"/>
      <c r="B108" s="79"/>
      <c r="C108" s="208">
        <v>4260</v>
      </c>
      <c r="D108" s="310" t="s">
        <v>149</v>
      </c>
      <c r="E108" s="311"/>
      <c r="F108" s="311"/>
      <c r="G108" s="311"/>
      <c r="H108" s="312"/>
      <c r="I108" s="209"/>
      <c r="J108" s="178"/>
      <c r="K108" s="178">
        <v>5000</v>
      </c>
      <c r="L108" s="178"/>
      <c r="M108" s="247"/>
      <c r="N108" s="248"/>
      <c r="O108" s="247"/>
      <c r="P108" s="247"/>
    </row>
    <row r="109" spans="1:16" ht="13.5" customHeight="1">
      <c r="A109" s="210"/>
      <c r="B109" s="211"/>
      <c r="C109" s="120">
        <v>4300</v>
      </c>
      <c r="D109" s="458" t="s">
        <v>115</v>
      </c>
      <c r="E109" s="459"/>
      <c r="F109" s="459"/>
      <c r="G109" s="459"/>
      <c r="H109" s="460"/>
      <c r="I109" s="305"/>
      <c r="J109" s="306"/>
      <c r="K109" s="306">
        <v>4000</v>
      </c>
      <c r="L109" s="306"/>
      <c r="M109" s="247"/>
      <c r="N109" s="248"/>
      <c r="O109" s="247"/>
      <c r="P109" s="247"/>
    </row>
    <row r="110" spans="1:16" ht="4.5" customHeight="1">
      <c r="A110" s="244"/>
      <c r="B110" s="244"/>
      <c r="C110" s="265"/>
      <c r="D110" s="243"/>
      <c r="E110" s="243"/>
      <c r="F110" s="243"/>
      <c r="G110" s="243"/>
      <c r="H110" s="243"/>
      <c r="I110" s="252"/>
      <c r="J110" s="245"/>
      <c r="K110" s="245"/>
      <c r="L110" s="245"/>
      <c r="M110" s="287"/>
      <c r="N110" s="288"/>
      <c r="O110" s="287"/>
      <c r="P110" s="287"/>
    </row>
    <row r="111" spans="1:16" ht="4.5" customHeight="1">
      <c r="A111" s="299"/>
      <c r="B111" s="299"/>
      <c r="C111" s="296"/>
      <c r="D111" s="300"/>
      <c r="E111" s="300"/>
      <c r="F111" s="300"/>
      <c r="G111" s="300"/>
      <c r="H111" s="300"/>
      <c r="I111" s="301"/>
      <c r="J111" s="302"/>
      <c r="K111" s="302"/>
      <c r="L111" s="302"/>
      <c r="M111" s="291"/>
      <c r="N111" s="289"/>
      <c r="O111" s="291"/>
      <c r="P111" s="291"/>
    </row>
    <row r="112" spans="1:16" ht="13.5" customHeight="1">
      <c r="A112" s="386" t="s">
        <v>51</v>
      </c>
      <c r="B112" s="387"/>
      <c r="C112" s="388"/>
      <c r="D112" s="382" t="s">
        <v>65</v>
      </c>
      <c r="E112" s="382"/>
      <c r="F112" s="382"/>
      <c r="G112" s="382"/>
      <c r="H112" s="383"/>
      <c r="I112" s="363" t="s">
        <v>66</v>
      </c>
      <c r="J112" s="363"/>
      <c r="K112" s="363" t="s">
        <v>67</v>
      </c>
      <c r="L112" s="363"/>
      <c r="M112" s="287"/>
      <c r="N112" s="288"/>
      <c r="O112" s="287"/>
      <c r="P112" s="287"/>
    </row>
    <row r="113" spans="1:16" ht="13.5" customHeight="1">
      <c r="A113" s="290" t="s">
        <v>24</v>
      </c>
      <c r="B113" s="290" t="s">
        <v>52</v>
      </c>
      <c r="C113" s="290" t="s">
        <v>53</v>
      </c>
      <c r="D113" s="384"/>
      <c r="E113" s="384"/>
      <c r="F113" s="384"/>
      <c r="G113" s="384"/>
      <c r="H113" s="385"/>
      <c r="I113" s="168" t="s">
        <v>54</v>
      </c>
      <c r="J113" s="168" t="s">
        <v>55</v>
      </c>
      <c r="K113" s="168" t="s">
        <v>54</v>
      </c>
      <c r="L113" s="168" t="s">
        <v>55</v>
      </c>
      <c r="M113" s="287"/>
      <c r="N113" s="288"/>
      <c r="O113" s="287"/>
      <c r="P113" s="287"/>
    </row>
    <row r="114" spans="1:16" ht="38.25" customHeight="1">
      <c r="A114" s="162"/>
      <c r="B114" s="163">
        <v>85212</v>
      </c>
      <c r="C114" s="162"/>
      <c r="D114" s="313" t="s">
        <v>186</v>
      </c>
      <c r="E114" s="314"/>
      <c r="F114" s="314"/>
      <c r="G114" s="314"/>
      <c r="H114" s="315"/>
      <c r="I114" s="13"/>
      <c r="J114" s="13"/>
      <c r="K114" s="13">
        <f>K115+K116</f>
        <v>4400</v>
      </c>
      <c r="L114" s="13">
        <f>L115</f>
        <v>0</v>
      </c>
      <c r="M114" s="247"/>
      <c r="N114" s="248"/>
      <c r="O114" s="247"/>
      <c r="P114" s="247"/>
    </row>
    <row r="115" spans="1:16" ht="13.5" customHeight="1">
      <c r="A115" s="164"/>
      <c r="B115" s="79"/>
      <c r="C115" s="177">
        <v>4210</v>
      </c>
      <c r="D115" s="310" t="s">
        <v>151</v>
      </c>
      <c r="E115" s="311"/>
      <c r="F115" s="311"/>
      <c r="G115" s="311"/>
      <c r="H115" s="312"/>
      <c r="I115" s="196"/>
      <c r="J115" s="178"/>
      <c r="K115" s="178">
        <v>3000</v>
      </c>
      <c r="L115" s="178"/>
      <c r="M115" s="247"/>
      <c r="N115" s="248"/>
      <c r="O115" s="247"/>
      <c r="P115" s="247"/>
    </row>
    <row r="116" spans="1:16" ht="13.5" customHeight="1">
      <c r="A116" s="164"/>
      <c r="B116" s="79"/>
      <c r="C116" s="251">
        <v>4300</v>
      </c>
      <c r="D116" s="461" t="s">
        <v>115</v>
      </c>
      <c r="E116" s="462"/>
      <c r="F116" s="462"/>
      <c r="G116" s="462"/>
      <c r="H116" s="463"/>
      <c r="I116" s="252"/>
      <c r="J116" s="249"/>
      <c r="K116" s="249">
        <v>1400</v>
      </c>
      <c r="L116" s="249"/>
      <c r="M116" s="247"/>
      <c r="N116" s="248"/>
      <c r="O116" s="247"/>
      <c r="P116" s="247"/>
    </row>
    <row r="117" spans="1:16" ht="26.25" customHeight="1">
      <c r="A117" s="162"/>
      <c r="B117" s="163">
        <v>85214</v>
      </c>
      <c r="C117" s="162"/>
      <c r="D117" s="313" t="s">
        <v>187</v>
      </c>
      <c r="E117" s="314"/>
      <c r="F117" s="314"/>
      <c r="G117" s="314"/>
      <c r="H117" s="315"/>
      <c r="I117" s="13"/>
      <c r="J117" s="13"/>
      <c r="K117" s="13">
        <f>SUM(K118:K119)</f>
        <v>228000</v>
      </c>
      <c r="L117" s="13"/>
      <c r="M117" s="247"/>
      <c r="N117" s="248"/>
      <c r="O117" s="247"/>
      <c r="P117" s="247"/>
    </row>
    <row r="118" spans="1:16" ht="13.5" customHeight="1">
      <c r="A118" s="164"/>
      <c r="B118" s="79"/>
      <c r="C118" s="233">
        <v>3110</v>
      </c>
      <c r="D118" s="335" t="s">
        <v>195</v>
      </c>
      <c r="E118" s="336"/>
      <c r="F118" s="336"/>
      <c r="G118" s="336"/>
      <c r="H118" s="337"/>
      <c r="I118" s="241"/>
      <c r="J118" s="235"/>
      <c r="K118" s="235">
        <v>128000</v>
      </c>
      <c r="L118" s="235"/>
      <c r="M118" s="247"/>
      <c r="N118" s="248"/>
      <c r="O118" s="247"/>
      <c r="P118" s="247"/>
    </row>
    <row r="119" spans="1:16" ht="13.5" customHeight="1">
      <c r="A119" s="164"/>
      <c r="B119" s="79"/>
      <c r="C119" s="251">
        <v>4330</v>
      </c>
      <c r="D119" s="464" t="s">
        <v>196</v>
      </c>
      <c r="E119" s="465"/>
      <c r="F119" s="465"/>
      <c r="G119" s="465"/>
      <c r="H119" s="466"/>
      <c r="I119" s="252"/>
      <c r="J119" s="249"/>
      <c r="K119" s="249">
        <v>100000</v>
      </c>
      <c r="L119" s="249"/>
      <c r="M119" s="247"/>
      <c r="N119" s="248"/>
      <c r="O119" s="247"/>
      <c r="P119" s="247"/>
    </row>
    <row r="120" spans="1:16" ht="13.5" customHeight="1">
      <c r="A120" s="162"/>
      <c r="B120" s="163">
        <v>85215</v>
      </c>
      <c r="C120" s="162"/>
      <c r="D120" s="313" t="s">
        <v>188</v>
      </c>
      <c r="E120" s="314"/>
      <c r="F120" s="314"/>
      <c r="G120" s="314"/>
      <c r="H120" s="315"/>
      <c r="I120" s="13"/>
      <c r="J120" s="13">
        <f>J121</f>
        <v>0</v>
      </c>
      <c r="K120" s="13">
        <f>SUM(K121:K121)</f>
        <v>40000</v>
      </c>
      <c r="L120" s="13"/>
      <c r="M120" s="247"/>
      <c r="N120" s="248"/>
      <c r="O120" s="247"/>
      <c r="P120" s="247"/>
    </row>
    <row r="121" spans="1:16" ht="13.5" customHeight="1">
      <c r="A121" s="164"/>
      <c r="B121" s="79"/>
      <c r="C121" s="233">
        <v>3110</v>
      </c>
      <c r="D121" s="335" t="s">
        <v>195</v>
      </c>
      <c r="E121" s="336"/>
      <c r="F121" s="336"/>
      <c r="G121" s="336"/>
      <c r="H121" s="337"/>
      <c r="I121" s="234"/>
      <c r="J121" s="235"/>
      <c r="K121" s="235">
        <v>40000</v>
      </c>
      <c r="L121" s="235"/>
      <c r="M121" s="247"/>
      <c r="N121" s="248"/>
      <c r="O121" s="247"/>
      <c r="P121" s="247"/>
    </row>
    <row r="122" spans="1:16" ht="13.5" customHeight="1">
      <c r="A122" s="162"/>
      <c r="B122" s="163">
        <v>85219</v>
      </c>
      <c r="C122" s="162"/>
      <c r="D122" s="313" t="s">
        <v>189</v>
      </c>
      <c r="E122" s="314"/>
      <c r="F122" s="314"/>
      <c r="G122" s="314"/>
      <c r="H122" s="315"/>
      <c r="I122" s="13">
        <f>I123+I124</f>
        <v>0</v>
      </c>
      <c r="J122" s="13"/>
      <c r="K122" s="13">
        <f>SUM(K123:K130)</f>
        <v>315000</v>
      </c>
      <c r="L122" s="13"/>
      <c r="M122" s="247"/>
      <c r="N122" s="248"/>
      <c r="O122" s="247"/>
      <c r="P122" s="247"/>
    </row>
    <row r="123" spans="1:16" ht="13.5" customHeight="1">
      <c r="A123" s="164"/>
      <c r="B123" s="79"/>
      <c r="C123" s="208">
        <v>4010</v>
      </c>
      <c r="D123" s="310" t="s">
        <v>191</v>
      </c>
      <c r="E123" s="311"/>
      <c r="F123" s="311"/>
      <c r="G123" s="311"/>
      <c r="H123" s="312"/>
      <c r="I123" s="196"/>
      <c r="J123" s="178"/>
      <c r="K123" s="178">
        <v>216000</v>
      </c>
      <c r="L123" s="178"/>
      <c r="M123" s="247"/>
      <c r="N123" s="248"/>
      <c r="O123" s="247"/>
      <c r="P123" s="247"/>
    </row>
    <row r="124" spans="1:16" ht="13.5" customHeight="1">
      <c r="A124" s="164"/>
      <c r="B124" s="79"/>
      <c r="C124" s="208">
        <v>4110</v>
      </c>
      <c r="D124" s="310" t="s">
        <v>192</v>
      </c>
      <c r="E124" s="311"/>
      <c r="F124" s="311"/>
      <c r="G124" s="311"/>
      <c r="H124" s="312"/>
      <c r="I124" s="209"/>
      <c r="J124" s="178"/>
      <c r="K124" s="178">
        <v>20000</v>
      </c>
      <c r="L124" s="178"/>
      <c r="M124" s="247"/>
      <c r="N124" s="248"/>
      <c r="O124" s="247"/>
      <c r="P124" s="247"/>
    </row>
    <row r="125" spans="1:16" ht="13.5" customHeight="1">
      <c r="A125" s="164"/>
      <c r="B125" s="79"/>
      <c r="C125" s="208">
        <v>4170</v>
      </c>
      <c r="D125" s="310" t="s">
        <v>148</v>
      </c>
      <c r="E125" s="311"/>
      <c r="F125" s="311"/>
      <c r="G125" s="311"/>
      <c r="H125" s="312"/>
      <c r="I125" s="209"/>
      <c r="J125" s="178"/>
      <c r="K125" s="178">
        <v>13000</v>
      </c>
      <c r="L125" s="178"/>
      <c r="M125" s="247"/>
      <c r="N125" s="248"/>
      <c r="O125" s="247"/>
      <c r="P125" s="247"/>
    </row>
    <row r="126" spans="1:16" ht="13.5" customHeight="1">
      <c r="A126" s="164"/>
      <c r="B126" s="79"/>
      <c r="C126" s="208">
        <v>4210</v>
      </c>
      <c r="D126" s="310" t="s">
        <v>127</v>
      </c>
      <c r="E126" s="311"/>
      <c r="F126" s="311"/>
      <c r="G126" s="311"/>
      <c r="H126" s="312"/>
      <c r="I126" s="209"/>
      <c r="J126" s="178"/>
      <c r="K126" s="178">
        <v>15000</v>
      </c>
      <c r="L126" s="178"/>
      <c r="M126" s="247"/>
      <c r="N126" s="248"/>
      <c r="O126" s="247"/>
      <c r="P126" s="247"/>
    </row>
    <row r="127" spans="1:16" ht="13.5" customHeight="1">
      <c r="A127" s="164"/>
      <c r="B127" s="79"/>
      <c r="C127" s="208">
        <v>4260</v>
      </c>
      <c r="D127" s="310" t="s">
        <v>149</v>
      </c>
      <c r="E127" s="311"/>
      <c r="F127" s="311"/>
      <c r="G127" s="311"/>
      <c r="H127" s="312"/>
      <c r="I127" s="209"/>
      <c r="J127" s="178"/>
      <c r="K127" s="178">
        <v>5000</v>
      </c>
      <c r="L127" s="178"/>
      <c r="M127" s="247"/>
      <c r="N127" s="248"/>
      <c r="O127" s="247"/>
      <c r="P127" s="247"/>
    </row>
    <row r="128" spans="1:16" ht="13.5" customHeight="1">
      <c r="A128" s="164"/>
      <c r="B128" s="79"/>
      <c r="C128" s="208">
        <v>4300</v>
      </c>
      <c r="D128" s="310" t="s">
        <v>115</v>
      </c>
      <c r="E128" s="319"/>
      <c r="F128" s="319"/>
      <c r="G128" s="319"/>
      <c r="H128" s="334"/>
      <c r="I128" s="209"/>
      <c r="J128" s="178"/>
      <c r="K128" s="178">
        <v>26200</v>
      </c>
      <c r="L128" s="178"/>
      <c r="M128" s="247"/>
      <c r="N128" s="248"/>
      <c r="O128" s="247"/>
      <c r="P128" s="247"/>
    </row>
    <row r="129" spans="1:16" ht="13.5" customHeight="1">
      <c r="A129" s="164"/>
      <c r="B129" s="79"/>
      <c r="C129" s="208">
        <v>4410</v>
      </c>
      <c r="D129" s="310" t="s">
        <v>193</v>
      </c>
      <c r="E129" s="311"/>
      <c r="F129" s="311"/>
      <c r="G129" s="311"/>
      <c r="H129" s="312"/>
      <c r="I129" s="209"/>
      <c r="J129" s="178"/>
      <c r="K129" s="178">
        <v>14800</v>
      </c>
      <c r="L129" s="178"/>
      <c r="M129" s="247"/>
      <c r="N129" s="248"/>
      <c r="O129" s="247"/>
      <c r="P129" s="247"/>
    </row>
    <row r="130" spans="1:19" ht="24.75" customHeight="1">
      <c r="A130" s="164"/>
      <c r="B130" s="79"/>
      <c r="C130" s="208">
        <v>4700</v>
      </c>
      <c r="D130" s="330" t="s">
        <v>194</v>
      </c>
      <c r="E130" s="311"/>
      <c r="F130" s="311"/>
      <c r="G130" s="311"/>
      <c r="H130" s="312"/>
      <c r="I130" s="209"/>
      <c r="J130" s="178"/>
      <c r="K130" s="178">
        <v>5000</v>
      </c>
      <c r="L130" s="178"/>
      <c r="M130" s="247"/>
      <c r="N130" s="248"/>
      <c r="O130" s="247"/>
      <c r="P130" s="247"/>
      <c r="S130" s="267"/>
    </row>
    <row r="131" spans="1:19" ht="13.5" customHeight="1">
      <c r="A131" s="162"/>
      <c r="B131" s="163">
        <v>85295</v>
      </c>
      <c r="C131" s="162"/>
      <c r="D131" s="313" t="s">
        <v>190</v>
      </c>
      <c r="E131" s="314"/>
      <c r="F131" s="314"/>
      <c r="G131" s="314"/>
      <c r="H131" s="315"/>
      <c r="I131" s="13"/>
      <c r="J131" s="13"/>
      <c r="K131" s="13">
        <f>K132</f>
        <v>69500</v>
      </c>
      <c r="L131" s="13"/>
      <c r="M131" s="247"/>
      <c r="N131" s="248"/>
      <c r="O131" s="247"/>
      <c r="P131" s="247"/>
      <c r="S131" s="263"/>
    </row>
    <row r="132" spans="1:19" ht="13.5" customHeight="1">
      <c r="A132" s="164"/>
      <c r="B132" s="79"/>
      <c r="C132" s="208">
        <v>3110</v>
      </c>
      <c r="D132" s="335" t="s">
        <v>195</v>
      </c>
      <c r="E132" s="336"/>
      <c r="F132" s="336"/>
      <c r="G132" s="336"/>
      <c r="H132" s="337"/>
      <c r="I132" s="196"/>
      <c r="J132" s="178"/>
      <c r="K132" s="178">
        <v>69500</v>
      </c>
      <c r="L132" s="178"/>
      <c r="M132" s="247"/>
      <c r="N132" s="248"/>
      <c r="O132" s="247"/>
      <c r="P132" s="247"/>
      <c r="S132" s="264"/>
    </row>
    <row r="133" spans="1:19" ht="18" customHeight="1">
      <c r="A133" s="166">
        <v>854</v>
      </c>
      <c r="B133" s="167"/>
      <c r="C133" s="167"/>
      <c r="D133" s="331" t="s">
        <v>153</v>
      </c>
      <c r="E133" s="332"/>
      <c r="F133" s="332"/>
      <c r="G133" s="332"/>
      <c r="H133" s="333"/>
      <c r="I133" s="72"/>
      <c r="J133" s="72"/>
      <c r="K133" s="72">
        <f>K134+K137</f>
        <v>110000</v>
      </c>
      <c r="L133" s="72"/>
      <c r="M133" s="227"/>
      <c r="N133" s="227"/>
      <c r="O133" s="227"/>
      <c r="P133" s="227"/>
      <c r="S133" s="268"/>
    </row>
    <row r="134" spans="1:19" ht="18" customHeight="1">
      <c r="A134" s="162"/>
      <c r="B134" s="163">
        <v>85401</v>
      </c>
      <c r="C134" s="162"/>
      <c r="D134" s="453" t="s">
        <v>226</v>
      </c>
      <c r="E134" s="454"/>
      <c r="F134" s="454"/>
      <c r="G134" s="454"/>
      <c r="H134" s="455"/>
      <c r="I134" s="13">
        <f>SUM(I135:I135)</f>
        <v>0</v>
      </c>
      <c r="J134" s="13"/>
      <c r="K134" s="13">
        <f>SUM(K135:K136)</f>
        <v>60000</v>
      </c>
      <c r="L134" s="13"/>
      <c r="M134" s="275"/>
      <c r="N134" s="275"/>
      <c r="O134" s="275"/>
      <c r="P134" s="275"/>
      <c r="S134" s="268"/>
    </row>
    <row r="135" spans="1:19" ht="13.5" customHeight="1">
      <c r="A135" s="164"/>
      <c r="B135" s="79"/>
      <c r="C135" s="177">
        <v>4010</v>
      </c>
      <c r="D135" s="310" t="s">
        <v>191</v>
      </c>
      <c r="E135" s="311"/>
      <c r="F135" s="311"/>
      <c r="G135" s="311"/>
      <c r="H135" s="312"/>
      <c r="I135" s="178"/>
      <c r="J135" s="178"/>
      <c r="K135" s="178">
        <v>50000</v>
      </c>
      <c r="L135" s="178"/>
      <c r="M135" s="275"/>
      <c r="N135" s="275"/>
      <c r="O135" s="275"/>
      <c r="P135" s="275"/>
      <c r="S135" s="268"/>
    </row>
    <row r="136" spans="1:19" ht="13.5" customHeight="1">
      <c r="A136" s="164"/>
      <c r="B136" s="79"/>
      <c r="C136" s="253">
        <v>4110</v>
      </c>
      <c r="D136" s="310" t="s">
        <v>192</v>
      </c>
      <c r="E136" s="311"/>
      <c r="F136" s="311"/>
      <c r="G136" s="311"/>
      <c r="H136" s="312"/>
      <c r="I136" s="254"/>
      <c r="J136" s="254"/>
      <c r="K136" s="254">
        <v>10000</v>
      </c>
      <c r="L136" s="254"/>
      <c r="M136" s="275"/>
      <c r="N136" s="275"/>
      <c r="O136" s="275"/>
      <c r="P136" s="275"/>
      <c r="S136" s="268"/>
    </row>
    <row r="137" spans="1:19" ht="17.25" customHeight="1">
      <c r="A137" s="162"/>
      <c r="B137" s="163">
        <v>85415</v>
      </c>
      <c r="C137" s="162"/>
      <c r="D137" s="453" t="s">
        <v>154</v>
      </c>
      <c r="E137" s="454"/>
      <c r="F137" s="454"/>
      <c r="G137" s="454"/>
      <c r="H137" s="455"/>
      <c r="I137" s="13">
        <f>SUM(I138:I138)</f>
        <v>0</v>
      </c>
      <c r="J137" s="13"/>
      <c r="K137" s="13">
        <f>SUM(K138:K138)</f>
        <v>50000</v>
      </c>
      <c r="L137" s="13"/>
      <c r="M137" s="227"/>
      <c r="N137" s="227"/>
      <c r="O137" s="227"/>
      <c r="P137" s="227"/>
      <c r="S137" s="264"/>
    </row>
    <row r="138" spans="1:19" ht="12.75" customHeight="1">
      <c r="A138" s="164"/>
      <c r="B138" s="79"/>
      <c r="C138" s="177">
        <v>3240</v>
      </c>
      <c r="D138" s="310" t="s">
        <v>155</v>
      </c>
      <c r="E138" s="319"/>
      <c r="F138" s="319"/>
      <c r="G138" s="319"/>
      <c r="H138" s="334"/>
      <c r="I138" s="178"/>
      <c r="J138" s="178"/>
      <c r="K138" s="178">
        <v>50000</v>
      </c>
      <c r="L138" s="178"/>
      <c r="M138" s="227"/>
      <c r="N138" s="228"/>
      <c r="O138" s="227"/>
      <c r="P138" s="227"/>
      <c r="S138" s="268"/>
    </row>
    <row r="139" spans="1:16" ht="12.75" customHeight="1">
      <c r="A139" s="160">
        <v>900</v>
      </c>
      <c r="B139" s="161"/>
      <c r="C139" s="161"/>
      <c r="D139" s="320" t="s">
        <v>237</v>
      </c>
      <c r="E139" s="321"/>
      <c r="F139" s="321"/>
      <c r="G139" s="321"/>
      <c r="H139" s="322"/>
      <c r="I139" s="165"/>
      <c r="J139" s="165"/>
      <c r="K139" s="165">
        <f>K140+K142</f>
        <v>530000</v>
      </c>
      <c r="L139" s="165">
        <f>L142</f>
        <v>260000</v>
      </c>
      <c r="M139" s="247"/>
      <c r="N139" s="248"/>
      <c r="O139" s="247"/>
      <c r="P139" s="247"/>
    </row>
    <row r="140" spans="1:16" ht="12.75" customHeight="1">
      <c r="A140" s="162"/>
      <c r="B140" s="163">
        <v>90004</v>
      </c>
      <c r="C140" s="162"/>
      <c r="D140" s="323" t="s">
        <v>228</v>
      </c>
      <c r="E140" s="324"/>
      <c r="F140" s="324"/>
      <c r="G140" s="324"/>
      <c r="H140" s="325"/>
      <c r="I140" s="13">
        <f>SUM(I141:I141)</f>
        <v>0</v>
      </c>
      <c r="J140" s="13"/>
      <c r="K140" s="13">
        <f>K141</f>
        <v>200000</v>
      </c>
      <c r="L140" s="13"/>
      <c r="M140" s="255"/>
      <c r="N140" s="257"/>
      <c r="O140" s="255"/>
      <c r="P140" s="255"/>
    </row>
    <row r="141" spans="1:16" ht="12.75" customHeight="1">
      <c r="A141" s="79"/>
      <c r="B141" s="79"/>
      <c r="C141" s="233">
        <v>4300</v>
      </c>
      <c r="D141" s="310" t="s">
        <v>115</v>
      </c>
      <c r="E141" s="319"/>
      <c r="F141" s="319"/>
      <c r="G141" s="319"/>
      <c r="H141" s="334"/>
      <c r="I141" s="178"/>
      <c r="J141" s="178"/>
      <c r="K141" s="178">
        <v>200000</v>
      </c>
      <c r="L141" s="178"/>
      <c r="M141" s="255"/>
      <c r="N141" s="257"/>
      <c r="O141" s="255"/>
      <c r="P141" s="255"/>
    </row>
    <row r="142" spans="1:16" ht="12.75" customHeight="1">
      <c r="A142" s="162"/>
      <c r="B142" s="163">
        <v>90015</v>
      </c>
      <c r="C142" s="162"/>
      <c r="D142" s="323" t="s">
        <v>183</v>
      </c>
      <c r="E142" s="324"/>
      <c r="F142" s="324"/>
      <c r="G142" s="324"/>
      <c r="H142" s="325"/>
      <c r="I142" s="13">
        <f>SUM(I145:I145)</f>
        <v>0</v>
      </c>
      <c r="J142" s="13"/>
      <c r="K142" s="13">
        <f>K143+K144</f>
        <v>330000</v>
      </c>
      <c r="L142" s="13">
        <f>L145</f>
        <v>260000</v>
      </c>
      <c r="M142" s="247"/>
      <c r="N142" s="248"/>
      <c r="O142" s="247"/>
      <c r="P142" s="247"/>
    </row>
    <row r="143" spans="1:16" ht="12.75" customHeight="1">
      <c r="A143" s="79"/>
      <c r="B143" s="79"/>
      <c r="C143" s="233">
        <v>4260</v>
      </c>
      <c r="D143" s="310" t="s">
        <v>149</v>
      </c>
      <c r="E143" s="311"/>
      <c r="F143" s="311"/>
      <c r="G143" s="311"/>
      <c r="H143" s="312"/>
      <c r="I143" s="178"/>
      <c r="J143" s="178"/>
      <c r="K143" s="178">
        <v>280000</v>
      </c>
      <c r="L143" s="178"/>
      <c r="M143" s="255"/>
      <c r="N143" s="257"/>
      <c r="O143" s="255"/>
      <c r="P143" s="255"/>
    </row>
    <row r="144" spans="1:16" ht="12.75" customHeight="1">
      <c r="A144" s="79"/>
      <c r="B144" s="79"/>
      <c r="C144" s="233">
        <v>4270</v>
      </c>
      <c r="D144" s="310" t="s">
        <v>152</v>
      </c>
      <c r="E144" s="311"/>
      <c r="F144" s="311"/>
      <c r="G144" s="311"/>
      <c r="H144" s="312"/>
      <c r="I144" s="178"/>
      <c r="J144" s="178"/>
      <c r="K144" s="178">
        <v>50000</v>
      </c>
      <c r="L144" s="178"/>
      <c r="M144" s="255"/>
      <c r="N144" s="257"/>
      <c r="O144" s="255"/>
      <c r="P144" s="255"/>
    </row>
    <row r="145" spans="1:16" ht="12.75" customHeight="1">
      <c r="A145" s="79"/>
      <c r="B145" s="79"/>
      <c r="C145" s="233">
        <v>6050</v>
      </c>
      <c r="D145" s="316" t="s">
        <v>142</v>
      </c>
      <c r="E145" s="317"/>
      <c r="F145" s="317"/>
      <c r="G145" s="317"/>
      <c r="H145" s="318"/>
      <c r="I145" s="178"/>
      <c r="J145" s="178"/>
      <c r="K145" s="178"/>
      <c r="L145" s="178">
        <v>260000</v>
      </c>
      <c r="M145" s="247"/>
      <c r="N145" s="248"/>
      <c r="O145" s="247"/>
      <c r="P145" s="247"/>
    </row>
    <row r="146" spans="1:16" ht="12.75" customHeight="1">
      <c r="A146" s="160">
        <v>921</v>
      </c>
      <c r="B146" s="161"/>
      <c r="C146" s="161"/>
      <c r="D146" s="320" t="s">
        <v>204</v>
      </c>
      <c r="E146" s="456"/>
      <c r="F146" s="456"/>
      <c r="G146" s="456"/>
      <c r="H146" s="457"/>
      <c r="I146" s="165"/>
      <c r="J146" s="165"/>
      <c r="K146" s="165">
        <f>K147</f>
        <v>150000</v>
      </c>
      <c r="L146" s="165">
        <f>L147</f>
        <v>0</v>
      </c>
      <c r="M146" s="255"/>
      <c r="N146" s="257"/>
      <c r="O146" s="255"/>
      <c r="P146" s="255"/>
    </row>
    <row r="147" spans="1:16" ht="12.75" customHeight="1">
      <c r="A147" s="162"/>
      <c r="B147" s="163">
        <v>92116</v>
      </c>
      <c r="C147" s="162"/>
      <c r="D147" s="323" t="s">
        <v>206</v>
      </c>
      <c r="E147" s="365"/>
      <c r="F147" s="365"/>
      <c r="G147" s="365"/>
      <c r="H147" s="366"/>
      <c r="I147" s="13">
        <f>SUM(I153:I153)</f>
        <v>0</v>
      </c>
      <c r="J147" s="13"/>
      <c r="K147" s="13">
        <f>K148</f>
        <v>150000</v>
      </c>
      <c r="L147" s="13">
        <f>L153</f>
        <v>0</v>
      </c>
      <c r="M147" s="255"/>
      <c r="N147" s="257"/>
      <c r="O147" s="255"/>
      <c r="P147" s="255"/>
    </row>
    <row r="148" spans="1:16" ht="12.75" customHeight="1">
      <c r="A148" s="79"/>
      <c r="B148" s="79"/>
      <c r="C148" s="233">
        <v>2480</v>
      </c>
      <c r="D148" s="461" t="s">
        <v>205</v>
      </c>
      <c r="E148" s="462"/>
      <c r="F148" s="462"/>
      <c r="G148" s="462"/>
      <c r="H148" s="463"/>
      <c r="I148" s="235"/>
      <c r="J148" s="235"/>
      <c r="K148" s="235">
        <v>150000</v>
      </c>
      <c r="L148" s="235"/>
      <c r="M148" s="255"/>
      <c r="N148" s="257"/>
      <c r="O148" s="255"/>
      <c r="P148" s="255"/>
    </row>
    <row r="149" spans="1:16" ht="12.75" customHeight="1">
      <c r="A149" s="236"/>
      <c r="B149" s="236"/>
      <c r="C149" s="286"/>
      <c r="D149" s="293"/>
      <c r="E149" s="293"/>
      <c r="F149" s="293"/>
      <c r="G149" s="293"/>
      <c r="H149" s="293"/>
      <c r="I149" s="237"/>
      <c r="J149" s="237"/>
      <c r="K149" s="237"/>
      <c r="L149" s="237"/>
      <c r="M149" s="287"/>
      <c r="N149" s="288"/>
      <c r="O149" s="287"/>
      <c r="P149" s="287"/>
    </row>
    <row r="150" spans="1:16" ht="12.75" customHeight="1">
      <c r="A150" s="386" t="s">
        <v>51</v>
      </c>
      <c r="B150" s="387"/>
      <c r="C150" s="388"/>
      <c r="D150" s="382" t="s">
        <v>65</v>
      </c>
      <c r="E150" s="382"/>
      <c r="F150" s="382"/>
      <c r="G150" s="382"/>
      <c r="H150" s="383"/>
      <c r="I150" s="363" t="s">
        <v>66</v>
      </c>
      <c r="J150" s="363"/>
      <c r="K150" s="363" t="s">
        <v>67</v>
      </c>
      <c r="L150" s="363"/>
      <c r="M150" s="287"/>
      <c r="N150" s="288"/>
      <c r="O150" s="287"/>
      <c r="P150" s="287"/>
    </row>
    <row r="151" spans="1:16" ht="12.75" customHeight="1">
      <c r="A151" s="285" t="s">
        <v>24</v>
      </c>
      <c r="B151" s="285" t="s">
        <v>52</v>
      </c>
      <c r="C151" s="285" t="s">
        <v>53</v>
      </c>
      <c r="D151" s="384"/>
      <c r="E151" s="384"/>
      <c r="F151" s="384"/>
      <c r="G151" s="384"/>
      <c r="H151" s="385"/>
      <c r="I151" s="168" t="s">
        <v>54</v>
      </c>
      <c r="J151" s="168" t="s">
        <v>55</v>
      </c>
      <c r="K151" s="168" t="s">
        <v>54</v>
      </c>
      <c r="L151" s="168" t="s">
        <v>55</v>
      </c>
      <c r="M151" s="287"/>
      <c r="N151" s="288"/>
      <c r="O151" s="287"/>
      <c r="P151" s="287"/>
    </row>
    <row r="152" spans="1:16" s="3" customFormat="1" ht="15" customHeight="1">
      <c r="A152" s="160">
        <v>926</v>
      </c>
      <c r="B152" s="161"/>
      <c r="C152" s="161"/>
      <c r="D152" s="320" t="s">
        <v>140</v>
      </c>
      <c r="E152" s="321"/>
      <c r="F152" s="321"/>
      <c r="G152" s="321"/>
      <c r="H152" s="322"/>
      <c r="I152" s="165"/>
      <c r="J152" s="165"/>
      <c r="K152" s="165">
        <f>K153</f>
        <v>834000</v>
      </c>
      <c r="L152" s="165"/>
      <c r="M152" s="8"/>
      <c r="N152" s="198"/>
      <c r="O152" s="198"/>
      <c r="P152" s="198"/>
    </row>
    <row r="153" spans="1:16" s="3" customFormat="1" ht="15.75" customHeight="1">
      <c r="A153" s="162"/>
      <c r="B153" s="163">
        <v>92605</v>
      </c>
      <c r="C153" s="162"/>
      <c r="D153" s="323" t="s">
        <v>141</v>
      </c>
      <c r="E153" s="324"/>
      <c r="F153" s="324"/>
      <c r="G153" s="324"/>
      <c r="H153" s="325"/>
      <c r="I153" s="13">
        <f>SUM(I154:I154)</f>
        <v>0</v>
      </c>
      <c r="J153" s="13"/>
      <c r="K153" s="13">
        <f>SUM(K154:K162)</f>
        <v>834000</v>
      </c>
      <c r="L153" s="13"/>
      <c r="M153" s="8"/>
      <c r="N153" s="200"/>
      <c r="O153" s="200"/>
      <c r="P153" s="200"/>
    </row>
    <row r="154" spans="1:16" s="3" customFormat="1" ht="55.5" customHeight="1">
      <c r="A154" s="79"/>
      <c r="B154" s="79"/>
      <c r="C154" s="212">
        <v>2360</v>
      </c>
      <c r="D154" s="310" t="s">
        <v>200</v>
      </c>
      <c r="E154" s="311"/>
      <c r="F154" s="311"/>
      <c r="G154" s="311"/>
      <c r="H154" s="312"/>
      <c r="I154" s="178"/>
      <c r="J154" s="178"/>
      <c r="K154" s="178">
        <v>200000</v>
      </c>
      <c r="L154" s="178"/>
      <c r="M154" s="8"/>
      <c r="N154" s="207"/>
      <c r="O154" s="207"/>
      <c r="P154" s="207"/>
    </row>
    <row r="155" spans="1:16" s="3" customFormat="1" ht="15" customHeight="1">
      <c r="A155" s="164"/>
      <c r="B155" s="79"/>
      <c r="C155" s="208">
        <v>4010</v>
      </c>
      <c r="D155" s="310" t="s">
        <v>191</v>
      </c>
      <c r="E155" s="311"/>
      <c r="F155" s="311"/>
      <c r="G155" s="311"/>
      <c r="H155" s="312"/>
      <c r="I155" s="196"/>
      <c r="J155" s="178"/>
      <c r="K155" s="178">
        <v>50000</v>
      </c>
      <c r="L155" s="178"/>
      <c r="M155" s="8"/>
      <c r="N155" s="255"/>
      <c r="O155" s="255"/>
      <c r="P155" s="255"/>
    </row>
    <row r="156" spans="1:16" s="3" customFormat="1" ht="15" customHeight="1">
      <c r="A156" s="164"/>
      <c r="B156" s="79"/>
      <c r="C156" s="208">
        <v>4110</v>
      </c>
      <c r="D156" s="310" t="s">
        <v>192</v>
      </c>
      <c r="E156" s="311"/>
      <c r="F156" s="311"/>
      <c r="G156" s="311"/>
      <c r="H156" s="312"/>
      <c r="I156" s="209"/>
      <c r="J156" s="178"/>
      <c r="K156" s="178">
        <v>18000</v>
      </c>
      <c r="L156" s="178"/>
      <c r="M156" s="8"/>
      <c r="N156" s="275"/>
      <c r="O156" s="275"/>
      <c r="P156" s="275"/>
    </row>
    <row r="157" spans="1:16" s="3" customFormat="1" ht="15" customHeight="1">
      <c r="A157" s="164"/>
      <c r="B157" s="79"/>
      <c r="C157" s="208">
        <v>4120</v>
      </c>
      <c r="D157" s="310" t="s">
        <v>224</v>
      </c>
      <c r="E157" s="311"/>
      <c r="F157" s="311"/>
      <c r="G157" s="311"/>
      <c r="H157" s="312"/>
      <c r="I157" s="209"/>
      <c r="J157" s="178"/>
      <c r="K157" s="178">
        <v>6000</v>
      </c>
      <c r="L157" s="178"/>
      <c r="M157" s="8"/>
      <c r="N157" s="275"/>
      <c r="O157" s="275"/>
      <c r="P157" s="275"/>
    </row>
    <row r="158" spans="1:16" s="3" customFormat="1" ht="15" customHeight="1">
      <c r="A158" s="164"/>
      <c r="B158" s="79"/>
      <c r="C158" s="208">
        <v>4170</v>
      </c>
      <c r="D158" s="310" t="s">
        <v>148</v>
      </c>
      <c r="E158" s="311"/>
      <c r="F158" s="311"/>
      <c r="G158" s="311"/>
      <c r="H158" s="312"/>
      <c r="I158" s="209"/>
      <c r="J158" s="178"/>
      <c r="K158" s="178">
        <v>80000</v>
      </c>
      <c r="L158" s="178"/>
      <c r="M158" s="8"/>
      <c r="N158" s="275"/>
      <c r="O158" s="275"/>
      <c r="P158" s="275"/>
    </row>
    <row r="159" spans="1:16" s="3" customFormat="1" ht="15" customHeight="1">
      <c r="A159" s="164"/>
      <c r="B159" s="79"/>
      <c r="C159" s="208">
        <v>4210</v>
      </c>
      <c r="D159" s="310" t="s">
        <v>127</v>
      </c>
      <c r="E159" s="311"/>
      <c r="F159" s="311"/>
      <c r="G159" s="311"/>
      <c r="H159" s="312"/>
      <c r="I159" s="209"/>
      <c r="J159" s="178"/>
      <c r="K159" s="178">
        <v>180000</v>
      </c>
      <c r="L159" s="178"/>
      <c r="M159" s="8"/>
      <c r="N159" s="275"/>
      <c r="O159" s="275"/>
      <c r="P159" s="275"/>
    </row>
    <row r="160" spans="1:16" s="3" customFormat="1" ht="15" customHeight="1">
      <c r="A160" s="164"/>
      <c r="B160" s="79"/>
      <c r="C160" s="208">
        <v>4270</v>
      </c>
      <c r="D160" s="310" t="s">
        <v>152</v>
      </c>
      <c r="E160" s="311"/>
      <c r="F160" s="311"/>
      <c r="G160" s="311"/>
      <c r="H160" s="312"/>
      <c r="I160" s="209"/>
      <c r="J160" s="178"/>
      <c r="K160" s="178">
        <v>40000</v>
      </c>
      <c r="L160" s="178"/>
      <c r="M160" s="8"/>
      <c r="N160" s="275"/>
      <c r="O160" s="275"/>
      <c r="P160" s="275"/>
    </row>
    <row r="161" spans="1:16" s="3" customFormat="1" ht="15" customHeight="1">
      <c r="A161" s="164"/>
      <c r="B161" s="79"/>
      <c r="C161" s="208">
        <v>4300</v>
      </c>
      <c r="D161" s="310" t="s">
        <v>115</v>
      </c>
      <c r="E161" s="319"/>
      <c r="F161" s="319"/>
      <c r="G161" s="319"/>
      <c r="H161" s="334"/>
      <c r="I161" s="209"/>
      <c r="J161" s="178"/>
      <c r="K161" s="178">
        <v>250000</v>
      </c>
      <c r="L161" s="178"/>
      <c r="M161" s="8"/>
      <c r="N161" s="275"/>
      <c r="O161" s="275"/>
      <c r="P161" s="275"/>
    </row>
    <row r="162" spans="1:16" s="3" customFormat="1" ht="15" customHeight="1">
      <c r="A162" s="164"/>
      <c r="B162" s="79"/>
      <c r="C162" s="208">
        <v>4520</v>
      </c>
      <c r="D162" s="310" t="s">
        <v>199</v>
      </c>
      <c r="E162" s="311"/>
      <c r="F162" s="311"/>
      <c r="G162" s="311"/>
      <c r="H162" s="312"/>
      <c r="I162" s="209"/>
      <c r="J162" s="178"/>
      <c r="K162" s="178">
        <v>10000</v>
      </c>
      <c r="L162" s="178"/>
      <c r="M162" s="8"/>
      <c r="N162" s="275"/>
      <c r="O162" s="275"/>
      <c r="P162" s="275"/>
    </row>
    <row r="163" spans="1:16" ht="15.75" customHeight="1">
      <c r="A163" s="327" t="s">
        <v>68</v>
      </c>
      <c r="B163" s="328"/>
      <c r="C163" s="328"/>
      <c r="D163" s="328"/>
      <c r="E163" s="328"/>
      <c r="F163" s="328"/>
      <c r="G163" s="328"/>
      <c r="H163" s="329"/>
      <c r="I163" s="72">
        <f>I53</f>
        <v>42433</v>
      </c>
      <c r="J163" s="72">
        <f>J53+J19</f>
        <v>25562</v>
      </c>
      <c r="K163" s="72">
        <f>K152+K139+K133+K104+K84+K78+K53+K41+K22+K16+K10+K146+K50+K71</f>
        <v>14859945</v>
      </c>
      <c r="L163" s="72">
        <f>L152+L139+L133+L104+L84+L78+L53+L41+L22+L16+L10</f>
        <v>4348535</v>
      </c>
      <c r="M163" s="399"/>
      <c r="N163" s="400"/>
      <c r="O163" s="326"/>
      <c r="P163" s="326"/>
    </row>
    <row r="164" spans="1:16" ht="9" customHeight="1">
      <c r="A164" s="67"/>
      <c r="B164" s="67"/>
      <c r="C164" s="67"/>
      <c r="D164" s="67"/>
      <c r="E164" s="67"/>
      <c r="F164" s="67"/>
      <c r="G164" s="67"/>
      <c r="H164" s="67"/>
      <c r="I164" s="68"/>
      <c r="J164" s="68"/>
      <c r="K164" s="68"/>
      <c r="L164" s="68" t="s">
        <v>97</v>
      </c>
      <c r="M164" s="69"/>
      <c r="N164" s="70"/>
      <c r="O164" s="70"/>
      <c r="P164" s="188"/>
    </row>
    <row r="165" spans="1:16" ht="57" customHeight="1">
      <c r="A165" s="67"/>
      <c r="B165" s="67"/>
      <c r="C165" s="67"/>
      <c r="D165" s="67"/>
      <c r="E165" s="67"/>
      <c r="F165" s="67"/>
      <c r="G165" s="67"/>
      <c r="H165" s="67"/>
      <c r="I165" s="68"/>
      <c r="J165" s="68"/>
      <c r="K165" s="68"/>
      <c r="L165" s="68"/>
      <c r="M165" s="69"/>
      <c r="N165" s="70"/>
      <c r="O165" s="70"/>
      <c r="P165" s="232"/>
    </row>
    <row r="166" spans="1:16" ht="57" customHeight="1">
      <c r="A166" s="67"/>
      <c r="B166" s="67"/>
      <c r="C166" s="67"/>
      <c r="D166" s="67"/>
      <c r="E166" s="67"/>
      <c r="F166" s="67"/>
      <c r="G166" s="67"/>
      <c r="H166" s="67"/>
      <c r="I166" s="68"/>
      <c r="J166" s="68"/>
      <c r="K166" s="68"/>
      <c r="L166" s="68"/>
      <c r="M166" s="69"/>
      <c r="N166" s="70"/>
      <c r="O166" s="70"/>
      <c r="P166" s="273"/>
    </row>
    <row r="167" spans="1:16" ht="57" customHeight="1">
      <c r="A167" s="67"/>
      <c r="B167" s="67"/>
      <c r="C167" s="67"/>
      <c r="D167" s="67"/>
      <c r="E167" s="67"/>
      <c r="F167" s="67"/>
      <c r="G167" s="67"/>
      <c r="H167" s="67"/>
      <c r="I167" s="68"/>
      <c r="J167" s="68"/>
      <c r="K167" s="68"/>
      <c r="L167" s="68"/>
      <c r="M167" s="69"/>
      <c r="N167" s="70"/>
      <c r="O167" s="70"/>
      <c r="P167" s="273"/>
    </row>
    <row r="168" spans="1:16" ht="87.75" customHeight="1">
      <c r="A168" s="67"/>
      <c r="B168" s="67"/>
      <c r="C168" s="67"/>
      <c r="D168" s="67"/>
      <c r="E168" s="67"/>
      <c r="F168" s="67"/>
      <c r="G168" s="67"/>
      <c r="H168" s="67"/>
      <c r="I168" s="68"/>
      <c r="J168" s="68"/>
      <c r="K168" s="68"/>
      <c r="L168" s="68"/>
      <c r="M168" s="69"/>
      <c r="N168" s="70"/>
      <c r="O168" s="70"/>
      <c r="P168" s="273"/>
    </row>
    <row r="169" spans="1:16" ht="32.25" customHeight="1">
      <c r="A169" s="67"/>
      <c r="B169" s="67"/>
      <c r="C169" s="67"/>
      <c r="D169" s="67"/>
      <c r="E169" s="67"/>
      <c r="F169" s="67"/>
      <c r="G169" s="67"/>
      <c r="H169" s="67"/>
      <c r="I169" s="68"/>
      <c r="J169" s="68"/>
      <c r="K169" s="68"/>
      <c r="L169" s="68"/>
      <c r="M169" s="69"/>
      <c r="N169" s="70"/>
      <c r="O169" s="70"/>
      <c r="P169" s="273"/>
    </row>
    <row r="170" spans="1:16" ht="3.75" customHeight="1">
      <c r="A170" s="67"/>
      <c r="B170" s="67"/>
      <c r="C170" s="67"/>
      <c r="D170" s="67"/>
      <c r="E170" s="67"/>
      <c r="F170" s="67"/>
      <c r="G170" s="67"/>
      <c r="H170" s="67"/>
      <c r="I170" s="68"/>
      <c r="J170" s="68"/>
      <c r="K170" s="68"/>
      <c r="L170" s="68"/>
      <c r="M170" s="69"/>
      <c r="N170" s="70"/>
      <c r="O170" s="70"/>
      <c r="P170" s="273"/>
    </row>
    <row r="171" spans="1:16" ht="8.25" customHeight="1">
      <c r="A171" s="67"/>
      <c r="B171" s="67"/>
      <c r="C171" s="67"/>
      <c r="D171" s="67"/>
      <c r="E171" s="67"/>
      <c r="F171" s="67"/>
      <c r="G171" s="67"/>
      <c r="H171" s="67"/>
      <c r="I171" s="68"/>
      <c r="J171" s="68"/>
      <c r="K171" s="68"/>
      <c r="L171" s="68"/>
      <c r="M171" s="69"/>
      <c r="N171" s="70"/>
      <c r="O171" s="70"/>
      <c r="P171" s="273"/>
    </row>
    <row r="172" spans="1:16" ht="9.75" customHeight="1">
      <c r="A172" s="67"/>
      <c r="B172" s="67"/>
      <c r="C172" s="67"/>
      <c r="D172" s="67"/>
      <c r="E172" s="67"/>
      <c r="F172" s="67"/>
      <c r="G172" s="67"/>
      <c r="H172" s="67"/>
      <c r="I172" s="68"/>
      <c r="J172" s="68"/>
      <c r="K172" s="68"/>
      <c r="L172" s="68"/>
      <c r="M172" s="69"/>
      <c r="N172" s="70"/>
      <c r="O172" s="70"/>
      <c r="P172" s="273"/>
    </row>
    <row r="173" spans="1:16" ht="12.75" customHeight="1">
      <c r="A173" s="378" t="s">
        <v>120</v>
      </c>
      <c r="B173" s="378"/>
      <c r="C173" s="378"/>
      <c r="D173" s="378"/>
      <c r="E173" s="378"/>
      <c r="F173" s="378"/>
      <c r="G173" s="378"/>
      <c r="H173" s="378"/>
      <c r="I173" s="378"/>
      <c r="J173" s="378"/>
      <c r="K173" s="378"/>
      <c r="L173" s="378"/>
      <c r="M173" s="378"/>
      <c r="N173" s="378"/>
      <c r="O173" s="378"/>
      <c r="P173" s="378"/>
    </row>
    <row r="174" spans="1:16" ht="6" customHeight="1">
      <c r="A174" s="67"/>
      <c r="B174" s="67"/>
      <c r="C174" s="67"/>
      <c r="D174" s="67"/>
      <c r="E174" s="67"/>
      <c r="F174" s="67"/>
      <c r="G174" s="67"/>
      <c r="H174" s="67"/>
      <c r="I174" s="68"/>
      <c r="J174" s="68"/>
      <c r="K174" s="68"/>
      <c r="L174" s="68"/>
      <c r="M174" s="69"/>
      <c r="N174" s="70"/>
      <c r="O174" s="70"/>
      <c r="P174" s="181"/>
    </row>
    <row r="175" spans="1:16" ht="11.25" customHeight="1">
      <c r="A175" s="450" t="s">
        <v>24</v>
      </c>
      <c r="B175" s="354" t="s">
        <v>0</v>
      </c>
      <c r="C175" s="355"/>
      <c r="D175" s="356"/>
      <c r="E175" s="349" t="s">
        <v>241</v>
      </c>
      <c r="F175" s="343" t="s">
        <v>16</v>
      </c>
      <c r="G175" s="344"/>
      <c r="H175" s="349" t="s">
        <v>62</v>
      </c>
      <c r="I175" s="351" t="s">
        <v>25</v>
      </c>
      <c r="J175" s="352"/>
      <c r="K175" s="352"/>
      <c r="L175" s="352"/>
      <c r="M175" s="352"/>
      <c r="N175" s="352"/>
      <c r="O175" s="352"/>
      <c r="P175" s="353"/>
    </row>
    <row r="176" spans="1:22" ht="11.25" customHeight="1">
      <c r="A176" s="450"/>
      <c r="B176" s="357"/>
      <c r="C176" s="358"/>
      <c r="D176" s="359"/>
      <c r="E176" s="350"/>
      <c r="F176" s="345"/>
      <c r="G176" s="346"/>
      <c r="H176" s="350"/>
      <c r="I176" s="349" t="s">
        <v>27</v>
      </c>
      <c r="J176" s="340" t="s">
        <v>33</v>
      </c>
      <c r="K176" s="341"/>
      <c r="L176" s="341"/>
      <c r="M176" s="341"/>
      <c r="N176" s="341"/>
      <c r="O176" s="342"/>
      <c r="P176" s="349" t="s">
        <v>30</v>
      </c>
      <c r="V176" t="s">
        <v>97</v>
      </c>
    </row>
    <row r="177" spans="1:16" ht="12" customHeight="1">
      <c r="A177" s="451"/>
      <c r="B177" s="357"/>
      <c r="C177" s="358"/>
      <c r="D177" s="359"/>
      <c r="E177" s="350"/>
      <c r="F177" s="347" t="s">
        <v>99</v>
      </c>
      <c r="G177" s="347" t="s">
        <v>100</v>
      </c>
      <c r="H177" s="350"/>
      <c r="I177" s="350"/>
      <c r="J177" s="392" t="s">
        <v>94</v>
      </c>
      <c r="K177" s="338" t="s">
        <v>28</v>
      </c>
      <c r="L177" s="338" t="s">
        <v>34</v>
      </c>
      <c r="M177" s="338" t="s">
        <v>29</v>
      </c>
      <c r="N177" s="379" t="s">
        <v>33</v>
      </c>
      <c r="O177" s="380"/>
      <c r="P177" s="350"/>
    </row>
    <row r="178" spans="1:16" ht="65.25" customHeight="1">
      <c r="A178" s="452"/>
      <c r="B178" s="360"/>
      <c r="C178" s="361"/>
      <c r="D178" s="362"/>
      <c r="E178" s="348"/>
      <c r="F178" s="348"/>
      <c r="G178" s="348"/>
      <c r="H178" s="348"/>
      <c r="I178" s="348"/>
      <c r="J178" s="393"/>
      <c r="K178" s="339"/>
      <c r="L178" s="339"/>
      <c r="M178" s="339"/>
      <c r="N178" s="185" t="s">
        <v>121</v>
      </c>
      <c r="O178" s="114" t="s">
        <v>91</v>
      </c>
      <c r="P178" s="348"/>
    </row>
    <row r="179" spans="1:16" ht="13.5" customHeight="1">
      <c r="A179" s="118" t="s">
        <v>1</v>
      </c>
      <c r="B179" s="117" t="s">
        <v>3</v>
      </c>
      <c r="C179" s="115"/>
      <c r="D179" s="116"/>
      <c r="E179" s="99">
        <v>713803</v>
      </c>
      <c r="F179" s="98">
        <f>J10</f>
        <v>0</v>
      </c>
      <c r="G179" s="98">
        <f>L10+K10</f>
        <v>278593</v>
      </c>
      <c r="H179" s="99">
        <f aca="true" t="shared" si="0" ref="H179:H184">E179-F179+G179</f>
        <v>992396</v>
      </c>
      <c r="I179" s="98">
        <f>H179-P179</f>
        <v>238316</v>
      </c>
      <c r="J179" s="131"/>
      <c r="K179" s="132">
        <v>200000</v>
      </c>
      <c r="L179" s="132"/>
      <c r="M179" s="133"/>
      <c r="N179" s="132">
        <v>28723</v>
      </c>
      <c r="O179" s="134"/>
      <c r="P179" s="98">
        <v>754080</v>
      </c>
    </row>
    <row r="180" spans="1:16" ht="13.5" customHeight="1">
      <c r="A180" s="33" t="s">
        <v>2</v>
      </c>
      <c r="B180" s="439" t="s">
        <v>6</v>
      </c>
      <c r="C180" s="440"/>
      <c r="D180" s="441"/>
      <c r="E180" s="135">
        <v>40000</v>
      </c>
      <c r="F180" s="136"/>
      <c r="G180" s="136">
        <f>K16</f>
        <v>45422</v>
      </c>
      <c r="H180" s="135">
        <f t="shared" si="0"/>
        <v>85422</v>
      </c>
      <c r="I180" s="136">
        <f>H180-P180</f>
        <v>85422</v>
      </c>
      <c r="J180" s="137"/>
      <c r="K180" s="138"/>
      <c r="L180" s="138"/>
      <c r="M180" s="138"/>
      <c r="N180" s="138"/>
      <c r="O180" s="139"/>
      <c r="P180" s="136"/>
    </row>
    <row r="181" spans="1:16" ht="13.5" customHeight="1">
      <c r="A181" s="33">
        <v>150</v>
      </c>
      <c r="B181" s="375" t="s">
        <v>92</v>
      </c>
      <c r="C181" s="376"/>
      <c r="D181" s="377"/>
      <c r="E181" s="135">
        <v>18601</v>
      </c>
      <c r="F181" s="136">
        <f>J19</f>
        <v>13293</v>
      </c>
      <c r="G181" s="136"/>
      <c r="H181" s="135">
        <f t="shared" si="0"/>
        <v>5308</v>
      </c>
      <c r="I181" s="136"/>
      <c r="J181" s="137"/>
      <c r="K181" s="140"/>
      <c r="L181" s="138"/>
      <c r="M181" s="138"/>
      <c r="N181" s="138"/>
      <c r="O181" s="139"/>
      <c r="P181" s="136">
        <f>H181</f>
        <v>5308</v>
      </c>
    </row>
    <row r="182" spans="1:16" ht="13.5" customHeight="1">
      <c r="A182" s="119">
        <v>600</v>
      </c>
      <c r="B182" s="439" t="s">
        <v>7</v>
      </c>
      <c r="C182" s="440"/>
      <c r="D182" s="441"/>
      <c r="E182" s="135">
        <v>11909530</v>
      </c>
      <c r="F182" s="136"/>
      <c r="G182" s="136">
        <f>K22+L22</f>
        <v>4553085</v>
      </c>
      <c r="H182" s="135">
        <f t="shared" si="0"/>
        <v>16462615</v>
      </c>
      <c r="I182" s="136">
        <f aca="true" t="shared" si="1" ref="I182:I199">H182-P182</f>
        <v>9316788</v>
      </c>
      <c r="J182" s="141"/>
      <c r="K182" s="140">
        <v>2268000</v>
      </c>
      <c r="L182" s="140"/>
      <c r="M182" s="138"/>
      <c r="N182" s="138"/>
      <c r="O182" s="139">
        <v>2268000</v>
      </c>
      <c r="P182" s="136">
        <v>7145827</v>
      </c>
    </row>
    <row r="183" spans="1:16" ht="13.5" customHeight="1">
      <c r="A183" s="119">
        <v>630</v>
      </c>
      <c r="B183" s="439" t="s">
        <v>32</v>
      </c>
      <c r="C183" s="440"/>
      <c r="D183" s="441"/>
      <c r="E183" s="135">
        <v>40000</v>
      </c>
      <c r="F183" s="136"/>
      <c r="G183" s="136"/>
      <c r="H183" s="135">
        <f t="shared" si="0"/>
        <v>40000</v>
      </c>
      <c r="I183" s="136">
        <f t="shared" si="1"/>
        <v>40000</v>
      </c>
      <c r="J183" s="141"/>
      <c r="K183" s="140">
        <f>I183</f>
        <v>40000</v>
      </c>
      <c r="L183" s="140"/>
      <c r="M183" s="138"/>
      <c r="N183" s="138"/>
      <c r="O183" s="139"/>
      <c r="P183" s="136"/>
    </row>
    <row r="184" spans="1:16" ht="13.5" customHeight="1">
      <c r="A184" s="119">
        <v>700</v>
      </c>
      <c r="B184" s="375" t="s">
        <v>69</v>
      </c>
      <c r="C184" s="376"/>
      <c r="D184" s="377"/>
      <c r="E184" s="135">
        <v>8217658</v>
      </c>
      <c r="F184" s="136">
        <f>I41</f>
        <v>0</v>
      </c>
      <c r="G184" s="136">
        <f>K41+L41</f>
        <v>2109282</v>
      </c>
      <c r="H184" s="135">
        <f t="shared" si="0"/>
        <v>10326940</v>
      </c>
      <c r="I184" s="136">
        <f t="shared" si="1"/>
        <v>10171940</v>
      </c>
      <c r="J184" s="141">
        <v>292000</v>
      </c>
      <c r="K184" s="140">
        <v>507680</v>
      </c>
      <c r="L184" s="138"/>
      <c r="M184" s="138"/>
      <c r="N184" s="138"/>
      <c r="O184" s="142"/>
      <c r="P184" s="136">
        <v>155000</v>
      </c>
    </row>
    <row r="185" spans="1:16" ht="13.5" customHeight="1">
      <c r="A185" s="119">
        <v>710</v>
      </c>
      <c r="B185" s="439" t="s">
        <v>15</v>
      </c>
      <c r="C185" s="440"/>
      <c r="D185" s="441"/>
      <c r="E185" s="135">
        <v>377000</v>
      </c>
      <c r="F185" s="136"/>
      <c r="G185" s="136">
        <f>K50</f>
        <v>15000</v>
      </c>
      <c r="H185" s="135">
        <f>E185-F185+G185</f>
        <v>392000</v>
      </c>
      <c r="I185" s="136">
        <f t="shared" si="1"/>
        <v>392000</v>
      </c>
      <c r="J185" s="141">
        <v>27000</v>
      </c>
      <c r="K185" s="140"/>
      <c r="L185" s="140"/>
      <c r="M185" s="138"/>
      <c r="N185" s="138"/>
      <c r="O185" s="142"/>
      <c r="P185" s="136"/>
    </row>
    <row r="186" spans="1:16" ht="13.5" customHeight="1">
      <c r="A186" s="119">
        <v>720</v>
      </c>
      <c r="B186" s="439" t="s">
        <v>35</v>
      </c>
      <c r="C186" s="440"/>
      <c r="D186" s="441"/>
      <c r="E186" s="135">
        <v>1305619</v>
      </c>
      <c r="F186" s="136"/>
      <c r="G186" s="136"/>
      <c r="H186" s="135">
        <f>E186-F186+G186</f>
        <v>1305619</v>
      </c>
      <c r="I186" s="136">
        <f t="shared" si="1"/>
        <v>217278</v>
      </c>
      <c r="J186" s="141">
        <v>74281</v>
      </c>
      <c r="K186" s="138"/>
      <c r="L186" s="140"/>
      <c r="M186" s="138"/>
      <c r="N186" s="138"/>
      <c r="O186" s="142"/>
      <c r="P186" s="136">
        <v>1088341</v>
      </c>
    </row>
    <row r="187" spans="1:16" ht="15" customHeight="1">
      <c r="A187" s="119">
        <v>750</v>
      </c>
      <c r="B187" s="439" t="s">
        <v>31</v>
      </c>
      <c r="C187" s="440"/>
      <c r="D187" s="441"/>
      <c r="E187" s="135">
        <v>14496704</v>
      </c>
      <c r="F187" s="136">
        <f>J53+I53</f>
        <v>54702</v>
      </c>
      <c r="G187" s="136">
        <f>K53+L53</f>
        <v>7353227</v>
      </c>
      <c r="H187" s="135">
        <f>E187-F187+G187</f>
        <v>21795229</v>
      </c>
      <c r="I187" s="136">
        <f t="shared" si="1"/>
        <v>21486179</v>
      </c>
      <c r="J187" s="141">
        <v>8352771</v>
      </c>
      <c r="K187" s="140">
        <v>204000</v>
      </c>
      <c r="L187" s="140">
        <v>226000</v>
      </c>
      <c r="M187" s="138"/>
      <c r="N187" s="140">
        <v>164284</v>
      </c>
      <c r="O187" s="143"/>
      <c r="P187" s="136">
        <v>309050</v>
      </c>
    </row>
    <row r="188" spans="1:16" ht="58.5" customHeight="1">
      <c r="A188" s="119">
        <v>751</v>
      </c>
      <c r="B188" s="375" t="s">
        <v>23</v>
      </c>
      <c r="C188" s="376"/>
      <c r="D188" s="377"/>
      <c r="E188" s="135">
        <v>61380</v>
      </c>
      <c r="F188" s="136"/>
      <c r="G188" s="136">
        <f>K71</f>
        <v>61880</v>
      </c>
      <c r="H188" s="135">
        <f aca="true" t="shared" si="2" ref="H188:H193">E188-F188+G188</f>
        <v>123260</v>
      </c>
      <c r="I188" s="136">
        <f t="shared" si="1"/>
        <v>123260</v>
      </c>
      <c r="J188" s="141">
        <v>57377</v>
      </c>
      <c r="K188" s="140"/>
      <c r="L188" s="140">
        <v>16520</v>
      </c>
      <c r="M188" s="138"/>
      <c r="N188" s="140">
        <v>41247</v>
      </c>
      <c r="O188" s="142"/>
      <c r="P188" s="136"/>
    </row>
    <row r="189" spans="1:16" ht="38.25" customHeight="1">
      <c r="A189" s="119">
        <v>754</v>
      </c>
      <c r="B189" s="375" t="s">
        <v>26</v>
      </c>
      <c r="C189" s="376"/>
      <c r="D189" s="377"/>
      <c r="E189" s="135">
        <v>445000</v>
      </c>
      <c r="F189" s="136"/>
      <c r="G189" s="136">
        <f>L78+K78</f>
        <v>109000</v>
      </c>
      <c r="H189" s="135">
        <f t="shared" si="2"/>
        <v>554000</v>
      </c>
      <c r="I189" s="136">
        <f t="shared" si="1"/>
        <v>496500</v>
      </c>
      <c r="J189" s="141">
        <v>0</v>
      </c>
      <c r="K189" s="140">
        <v>122500</v>
      </c>
      <c r="L189" s="140">
        <v>110000</v>
      </c>
      <c r="M189" s="138"/>
      <c r="N189" s="138"/>
      <c r="O189" s="142"/>
      <c r="P189" s="136">
        <v>57500</v>
      </c>
    </row>
    <row r="190" spans="1:16" ht="24" customHeight="1">
      <c r="A190" s="119">
        <v>757</v>
      </c>
      <c r="B190" s="375" t="s">
        <v>8</v>
      </c>
      <c r="C190" s="376"/>
      <c r="D190" s="377"/>
      <c r="E190" s="135">
        <v>3300713</v>
      </c>
      <c r="F190" s="136"/>
      <c r="G190" s="136"/>
      <c r="H190" s="144">
        <f t="shared" si="2"/>
        <v>3300713</v>
      </c>
      <c r="I190" s="136">
        <f t="shared" si="1"/>
        <v>3300713</v>
      </c>
      <c r="J190" s="137"/>
      <c r="K190" s="138"/>
      <c r="L190" s="138"/>
      <c r="M190" s="140">
        <v>3129213</v>
      </c>
      <c r="N190" s="140"/>
      <c r="O190" s="142"/>
      <c r="P190" s="136"/>
    </row>
    <row r="191" spans="1:16" ht="12.75" customHeight="1">
      <c r="A191" s="119">
        <v>758</v>
      </c>
      <c r="B191" s="375" t="s">
        <v>9</v>
      </c>
      <c r="C191" s="376"/>
      <c r="D191" s="377"/>
      <c r="E191" s="170">
        <v>7149153</v>
      </c>
      <c r="F191" s="197"/>
      <c r="G191" s="146"/>
      <c r="H191" s="145">
        <f t="shared" si="2"/>
        <v>7149153</v>
      </c>
      <c r="I191" s="146">
        <f t="shared" si="1"/>
        <v>7149153</v>
      </c>
      <c r="J191" s="147"/>
      <c r="K191" s="148"/>
      <c r="L191" s="148"/>
      <c r="M191" s="149"/>
      <c r="N191" s="149"/>
      <c r="O191" s="150"/>
      <c r="P191" s="136"/>
    </row>
    <row r="192" spans="1:16" ht="12.75" customHeight="1">
      <c r="A192" s="119">
        <v>801</v>
      </c>
      <c r="B192" s="375" t="s">
        <v>10</v>
      </c>
      <c r="C192" s="376"/>
      <c r="D192" s="377"/>
      <c r="E192" s="170">
        <v>53234844</v>
      </c>
      <c r="F192" s="146">
        <f>I84+J84</f>
        <v>0</v>
      </c>
      <c r="G192" s="146">
        <f>K84+L84</f>
        <v>2087091</v>
      </c>
      <c r="H192" s="145">
        <f t="shared" si="2"/>
        <v>55321935</v>
      </c>
      <c r="I192" s="146">
        <f t="shared" si="1"/>
        <v>49431553</v>
      </c>
      <c r="J192" s="151">
        <v>24731850</v>
      </c>
      <c r="K192" s="152">
        <v>13921547</v>
      </c>
      <c r="L192" s="152">
        <v>1281415</v>
      </c>
      <c r="M192" s="148"/>
      <c r="N192" s="148"/>
      <c r="O192" s="150"/>
      <c r="P192" s="136">
        <v>5890382</v>
      </c>
    </row>
    <row r="193" spans="1:16" ht="12.75" customHeight="1">
      <c r="A193" s="119">
        <v>851</v>
      </c>
      <c r="B193" s="375" t="s">
        <v>11</v>
      </c>
      <c r="C193" s="376"/>
      <c r="D193" s="377"/>
      <c r="E193" s="135">
        <v>465000</v>
      </c>
      <c r="F193" s="136"/>
      <c r="G193" s="136"/>
      <c r="H193" s="144">
        <f t="shared" si="2"/>
        <v>465000</v>
      </c>
      <c r="I193" s="146">
        <f t="shared" si="1"/>
        <v>465000</v>
      </c>
      <c r="J193" s="141">
        <v>174100</v>
      </c>
      <c r="K193" s="140">
        <v>40000</v>
      </c>
      <c r="L193" s="140"/>
      <c r="M193" s="138"/>
      <c r="N193" s="138"/>
      <c r="O193" s="150"/>
      <c r="P193" s="136"/>
    </row>
    <row r="194" spans="1:16" ht="12" customHeight="1">
      <c r="A194" s="119">
        <v>852</v>
      </c>
      <c r="B194" s="375" t="s">
        <v>12</v>
      </c>
      <c r="C194" s="376"/>
      <c r="D194" s="377"/>
      <c r="E194" s="135">
        <v>4516785</v>
      </c>
      <c r="F194" s="136"/>
      <c r="G194" s="136">
        <f>K104</f>
        <v>711900</v>
      </c>
      <c r="H194" s="144">
        <f aca="true" t="shared" si="3" ref="H194:H199">E194-F194+G194</f>
        <v>5228685</v>
      </c>
      <c r="I194" s="146">
        <f t="shared" si="1"/>
        <v>5228685</v>
      </c>
      <c r="J194" s="141">
        <v>1473925</v>
      </c>
      <c r="K194" s="140"/>
      <c r="L194" s="140">
        <v>3093057</v>
      </c>
      <c r="M194" s="138"/>
      <c r="N194" s="140">
        <v>2352718</v>
      </c>
      <c r="O194" s="150"/>
      <c r="P194" s="136"/>
    </row>
    <row r="195" spans="1:16" ht="38.25" customHeight="1">
      <c r="A195" s="119">
        <v>853</v>
      </c>
      <c r="B195" s="444" t="s">
        <v>95</v>
      </c>
      <c r="C195" s="445"/>
      <c r="D195" s="446"/>
      <c r="E195" s="135">
        <v>413389</v>
      </c>
      <c r="F195" s="136"/>
      <c r="G195" s="136"/>
      <c r="H195" s="144">
        <f t="shared" si="3"/>
        <v>413389</v>
      </c>
      <c r="I195" s="146">
        <f t="shared" si="1"/>
        <v>413389</v>
      </c>
      <c r="J195" s="141">
        <v>74249</v>
      </c>
      <c r="K195" s="140">
        <v>252800</v>
      </c>
      <c r="L195" s="140">
        <v>16366</v>
      </c>
      <c r="M195" s="138"/>
      <c r="N195" s="140"/>
      <c r="O195" s="150"/>
      <c r="P195" s="136"/>
    </row>
    <row r="196" spans="1:16" ht="23.25" customHeight="1">
      <c r="A196" s="119">
        <v>854</v>
      </c>
      <c r="B196" s="375" t="s">
        <v>13</v>
      </c>
      <c r="C196" s="376"/>
      <c r="D196" s="377"/>
      <c r="E196" s="135">
        <v>2605130</v>
      </c>
      <c r="F196" s="136"/>
      <c r="G196" s="136">
        <f>K133</f>
        <v>110000</v>
      </c>
      <c r="H196" s="144">
        <f t="shared" si="3"/>
        <v>2715130</v>
      </c>
      <c r="I196" s="146">
        <f t="shared" si="1"/>
        <v>2715130</v>
      </c>
      <c r="J196" s="141">
        <v>2145872</v>
      </c>
      <c r="K196" s="140">
        <v>35000</v>
      </c>
      <c r="L196" s="140">
        <v>286062</v>
      </c>
      <c r="M196" s="138"/>
      <c r="N196" s="138"/>
      <c r="O196" s="150"/>
      <c r="P196" s="136"/>
    </row>
    <row r="197" spans="1:16" ht="24.75" customHeight="1">
      <c r="A197" s="119">
        <v>900</v>
      </c>
      <c r="B197" s="375" t="s">
        <v>85</v>
      </c>
      <c r="C197" s="376"/>
      <c r="D197" s="377"/>
      <c r="E197" s="135">
        <v>5658311</v>
      </c>
      <c r="F197" s="136"/>
      <c r="G197" s="136">
        <f>L139+K139</f>
        <v>790000</v>
      </c>
      <c r="H197" s="144">
        <f>E197-F197+G197</f>
        <v>6448311</v>
      </c>
      <c r="I197" s="146">
        <f t="shared" si="1"/>
        <v>5916233</v>
      </c>
      <c r="J197" s="141"/>
      <c r="K197" s="138"/>
      <c r="L197" s="138"/>
      <c r="M197" s="138"/>
      <c r="N197" s="138"/>
      <c r="O197" s="150"/>
      <c r="P197" s="136">
        <v>532078</v>
      </c>
    </row>
    <row r="198" spans="1:16" ht="25.5" customHeight="1">
      <c r="A198" s="119">
        <v>921</v>
      </c>
      <c r="B198" s="375" t="s">
        <v>57</v>
      </c>
      <c r="C198" s="376"/>
      <c r="D198" s="377"/>
      <c r="E198" s="135">
        <v>2525500</v>
      </c>
      <c r="F198" s="136"/>
      <c r="G198" s="136">
        <f>K146</f>
        <v>150000</v>
      </c>
      <c r="H198" s="144">
        <f t="shared" si="3"/>
        <v>2675500</v>
      </c>
      <c r="I198" s="146">
        <f t="shared" si="1"/>
        <v>2675500</v>
      </c>
      <c r="J198" s="137"/>
      <c r="K198" s="140">
        <v>2660000</v>
      </c>
      <c r="L198" s="140"/>
      <c r="M198" s="138"/>
      <c r="N198" s="138"/>
      <c r="O198" s="150"/>
      <c r="P198" s="136">
        <v>0</v>
      </c>
    </row>
    <row r="199" spans="1:16" ht="12.75" customHeight="1">
      <c r="A199" s="120">
        <v>926</v>
      </c>
      <c r="B199" s="369" t="s">
        <v>96</v>
      </c>
      <c r="C199" s="370"/>
      <c r="D199" s="371"/>
      <c r="E199" s="153">
        <v>1622832</v>
      </c>
      <c r="F199" s="159"/>
      <c r="G199" s="159">
        <f>K152</f>
        <v>834000</v>
      </c>
      <c r="H199" s="153">
        <f t="shared" si="3"/>
        <v>2456832</v>
      </c>
      <c r="I199" s="154">
        <f t="shared" si="1"/>
        <v>2387832</v>
      </c>
      <c r="J199" s="155">
        <v>705732</v>
      </c>
      <c r="K199" s="156">
        <v>400000</v>
      </c>
      <c r="L199" s="156">
        <v>1000</v>
      </c>
      <c r="M199" s="157"/>
      <c r="N199" s="157"/>
      <c r="O199" s="158"/>
      <c r="P199" s="159">
        <v>69000</v>
      </c>
    </row>
    <row r="200" spans="1:16" ht="18.75" customHeight="1">
      <c r="A200" s="84" t="s">
        <v>17</v>
      </c>
      <c r="B200" s="429" t="s">
        <v>21</v>
      </c>
      <c r="C200" s="430"/>
      <c r="D200" s="431"/>
      <c r="E200" s="48">
        <f>SUM(E179:E187,E188:E199)</f>
        <v>119116952</v>
      </c>
      <c r="F200" s="48">
        <f>SUM(F179:F187,F188:F199)</f>
        <v>67995</v>
      </c>
      <c r="G200" s="48">
        <f>SUM(G179:G199)</f>
        <v>19208480</v>
      </c>
      <c r="H200" s="48">
        <f>SUM(H179:H187,H188:H199)</f>
        <v>138257437</v>
      </c>
      <c r="I200" s="48">
        <f>SUM(I179:I199)</f>
        <v>122250871</v>
      </c>
      <c r="J200" s="113">
        <f aca="true" t="shared" si="4" ref="J200:P200">SUM(J179:J187,J188:J199)</f>
        <v>38109157</v>
      </c>
      <c r="K200" s="121">
        <f t="shared" si="4"/>
        <v>20651527</v>
      </c>
      <c r="L200" s="121">
        <f t="shared" si="4"/>
        <v>5030420</v>
      </c>
      <c r="M200" s="121">
        <f t="shared" si="4"/>
        <v>3129213</v>
      </c>
      <c r="N200" s="121">
        <f t="shared" si="4"/>
        <v>2586972</v>
      </c>
      <c r="O200" s="122">
        <f t="shared" si="4"/>
        <v>2268000</v>
      </c>
      <c r="P200" s="48">
        <f t="shared" si="4"/>
        <v>16006566</v>
      </c>
    </row>
    <row r="201" spans="1:16" ht="6" customHeight="1">
      <c r="A201" s="47"/>
      <c r="B201" s="47"/>
      <c r="C201" s="47"/>
      <c r="D201" s="47"/>
      <c r="E201" s="367" t="s">
        <v>97</v>
      </c>
      <c r="F201" s="449"/>
      <c r="G201" s="46"/>
      <c r="H201" s="47"/>
      <c r="I201" s="7"/>
      <c r="J201" s="7"/>
      <c r="K201" s="6"/>
      <c r="L201" s="6"/>
      <c r="M201" s="6"/>
      <c r="N201" s="6"/>
      <c r="O201" s="4"/>
      <c r="P201" s="4"/>
    </row>
    <row r="202" spans="1:16" ht="12" customHeight="1">
      <c r="A202" s="65"/>
      <c r="B202" s="65"/>
      <c r="C202" s="65"/>
      <c r="D202" s="65"/>
      <c r="E202" s="64"/>
      <c r="F202" s="66">
        <f>F200-I163-J163</f>
        <v>0</v>
      </c>
      <c r="G202" s="64">
        <f>G200-K163-L163</f>
        <v>0</v>
      </c>
      <c r="H202" s="65"/>
      <c r="I202" s="65"/>
      <c r="J202" s="65"/>
      <c r="K202" s="6"/>
      <c r="L202" s="6"/>
      <c r="M202" s="6"/>
      <c r="N202" s="6"/>
      <c r="O202" s="63"/>
      <c r="P202" s="63"/>
    </row>
    <row r="203" spans="1:16" ht="6.75" customHeight="1">
      <c r="A203" s="57"/>
      <c r="B203" s="57"/>
      <c r="C203" s="57"/>
      <c r="D203" s="57"/>
      <c r="E203" s="56"/>
      <c r="F203" s="58"/>
      <c r="G203" s="56"/>
      <c r="H203" s="57"/>
      <c r="I203" s="57"/>
      <c r="J203" s="57"/>
      <c r="K203" s="6"/>
      <c r="L203" s="6"/>
      <c r="M203" s="6"/>
      <c r="N203" s="6"/>
      <c r="O203" s="55"/>
      <c r="P203" s="55"/>
    </row>
    <row r="204" spans="1:16" ht="12" customHeight="1">
      <c r="A204" s="123" t="s">
        <v>36</v>
      </c>
      <c r="B204" s="447" t="s">
        <v>64</v>
      </c>
      <c r="C204" s="447"/>
      <c r="D204" s="447"/>
      <c r="E204" s="447"/>
      <c r="F204" s="447"/>
      <c r="G204" s="448"/>
      <c r="H204" s="109">
        <f>H206+H205</f>
        <v>92469365</v>
      </c>
      <c r="I204" s="14"/>
      <c r="J204" s="15"/>
      <c r="K204" s="40"/>
      <c r="L204" s="6"/>
      <c r="M204" s="6"/>
      <c r="N204" s="6"/>
      <c r="O204" s="4"/>
      <c r="P204" s="4"/>
    </row>
    <row r="205" spans="1:16" ht="11.25" customHeight="1">
      <c r="A205" s="124"/>
      <c r="B205" s="394" t="s">
        <v>101</v>
      </c>
      <c r="C205" s="394"/>
      <c r="D205" s="394"/>
      <c r="E205" s="394"/>
      <c r="F205" s="394"/>
      <c r="G205" s="395"/>
      <c r="H205" s="110">
        <f>J200</f>
        <v>38109157</v>
      </c>
      <c r="I205" s="14"/>
      <c r="J205" s="367"/>
      <c r="K205" s="367"/>
      <c r="L205" s="6"/>
      <c r="M205" s="6"/>
      <c r="N205" s="6"/>
      <c r="O205" s="4"/>
      <c r="P205" s="4"/>
    </row>
    <row r="206" spans="1:16" ht="12" customHeight="1">
      <c r="A206" s="124"/>
      <c r="B206" s="394" t="s">
        <v>102</v>
      </c>
      <c r="C206" s="394"/>
      <c r="D206" s="394"/>
      <c r="E206" s="394"/>
      <c r="F206" s="394"/>
      <c r="G206" s="395"/>
      <c r="H206" s="110">
        <f>I200-J200-K200-L200-M200-H213</f>
        <v>54360208</v>
      </c>
      <c r="I206" s="16" t="e">
        <f>H204+H207+H210+H214+H216+H217+#REF!+H219</f>
        <v>#REF!</v>
      </c>
      <c r="J206" s="367"/>
      <c r="K206" s="368"/>
      <c r="L206" s="6"/>
      <c r="M206" s="6"/>
      <c r="N206" s="6"/>
      <c r="O206" s="4"/>
      <c r="P206" s="4"/>
    </row>
    <row r="207" spans="1:16" ht="12" customHeight="1">
      <c r="A207" s="125" t="s">
        <v>37</v>
      </c>
      <c r="B207" s="442" t="s">
        <v>38</v>
      </c>
      <c r="C207" s="442"/>
      <c r="D207" s="442"/>
      <c r="E207" s="442"/>
      <c r="F207" s="442"/>
      <c r="G207" s="443"/>
      <c r="H207" s="107">
        <f>H208+H209</f>
        <v>22422439</v>
      </c>
      <c r="I207" s="14"/>
      <c r="J207" s="7"/>
      <c r="K207" s="6"/>
      <c r="L207" s="6"/>
      <c r="M207" s="6"/>
      <c r="N207" s="6"/>
      <c r="O207" s="4"/>
      <c r="P207" s="4"/>
    </row>
    <row r="208" spans="1:16" ht="12" customHeight="1">
      <c r="A208" s="124"/>
      <c r="B208" s="410" t="s">
        <v>58</v>
      </c>
      <c r="C208" s="410"/>
      <c r="D208" s="410"/>
      <c r="E208" s="410"/>
      <c r="F208" s="410"/>
      <c r="G208" s="111"/>
      <c r="H208" s="110">
        <v>1770912</v>
      </c>
      <c r="I208" s="14"/>
      <c r="J208" s="7"/>
      <c r="K208" s="6"/>
      <c r="L208" s="6"/>
      <c r="M208" s="6"/>
      <c r="N208" s="6"/>
      <c r="O208" s="4"/>
      <c r="P208" s="4"/>
    </row>
    <row r="209" spans="1:16" ht="12" customHeight="1">
      <c r="A209" s="124"/>
      <c r="B209" s="410" t="s">
        <v>59</v>
      </c>
      <c r="C209" s="410"/>
      <c r="D209" s="410"/>
      <c r="E209" s="410"/>
      <c r="F209" s="410"/>
      <c r="G209" s="111"/>
      <c r="H209" s="110">
        <f>K200</f>
        <v>20651527</v>
      </c>
      <c r="I209" s="14"/>
      <c r="J209" s="7"/>
      <c r="K209" s="40"/>
      <c r="L209" s="6"/>
      <c r="M209" s="6"/>
      <c r="N209" s="6"/>
      <c r="O209" s="4"/>
      <c r="P209" s="4"/>
    </row>
    <row r="210" spans="1:16" ht="12" customHeight="1">
      <c r="A210" s="125" t="s">
        <v>39</v>
      </c>
      <c r="B210" s="442" t="s">
        <v>34</v>
      </c>
      <c r="C210" s="442"/>
      <c r="D210" s="442"/>
      <c r="E210" s="442"/>
      <c r="F210" s="442"/>
      <c r="G210" s="443"/>
      <c r="H210" s="107">
        <f>L200</f>
        <v>5030420</v>
      </c>
      <c r="I210" s="14"/>
      <c r="J210" s="7"/>
      <c r="K210" s="6"/>
      <c r="L210" s="6"/>
      <c r="M210" s="6"/>
      <c r="N210" s="6"/>
      <c r="O210" s="4"/>
      <c r="P210" s="4"/>
    </row>
    <row r="211" spans="1:16" ht="12" customHeight="1">
      <c r="A211" s="126" t="s">
        <v>40</v>
      </c>
      <c r="B211" s="411" t="s">
        <v>90</v>
      </c>
      <c r="C211" s="411"/>
      <c r="D211" s="411"/>
      <c r="E211" s="411"/>
      <c r="F211" s="411"/>
      <c r="G211" s="412"/>
      <c r="H211" s="106">
        <f>H213+H212</f>
        <v>1895436</v>
      </c>
      <c r="I211" s="14"/>
      <c r="J211" s="7"/>
      <c r="K211" s="6"/>
      <c r="L211" s="6"/>
      <c r="M211" s="6"/>
      <c r="N211" s="6"/>
      <c r="O211" s="4"/>
      <c r="P211" s="4"/>
    </row>
    <row r="212" spans="1:16" ht="12" customHeight="1">
      <c r="A212" s="124"/>
      <c r="B212" s="410" t="s">
        <v>60</v>
      </c>
      <c r="C212" s="410"/>
      <c r="D212" s="410"/>
      <c r="E212" s="410"/>
      <c r="F212" s="410"/>
      <c r="G212" s="111"/>
      <c r="H212" s="112">
        <v>925090</v>
      </c>
      <c r="I212" s="14"/>
      <c r="J212" s="7"/>
      <c r="K212" s="6"/>
      <c r="L212" s="6"/>
      <c r="M212" s="6"/>
      <c r="N212" s="6"/>
      <c r="O212" s="4"/>
      <c r="P212" s="4"/>
    </row>
    <row r="213" spans="1:16" ht="12" customHeight="1">
      <c r="A213" s="124"/>
      <c r="B213" s="410" t="s">
        <v>61</v>
      </c>
      <c r="C213" s="410"/>
      <c r="D213" s="410"/>
      <c r="E213" s="410"/>
      <c r="F213" s="410"/>
      <c r="G213" s="111"/>
      <c r="H213" s="112">
        <v>970346</v>
      </c>
      <c r="I213" s="14"/>
      <c r="J213" s="7"/>
      <c r="K213" s="6"/>
      <c r="L213" s="6"/>
      <c r="M213" s="6"/>
      <c r="N213" s="6"/>
      <c r="O213" s="4"/>
      <c r="P213" s="4"/>
    </row>
    <row r="214" spans="1:16" ht="12" customHeight="1">
      <c r="A214" s="127" t="s">
        <v>41</v>
      </c>
      <c r="B214" s="411" t="s">
        <v>29</v>
      </c>
      <c r="C214" s="411"/>
      <c r="D214" s="411"/>
      <c r="E214" s="411"/>
      <c r="F214" s="411"/>
      <c r="G214" s="412"/>
      <c r="H214" s="106">
        <f>M200</f>
        <v>3129213</v>
      </c>
      <c r="I214" s="14"/>
      <c r="J214" s="8"/>
      <c r="K214" s="4"/>
      <c r="L214" s="4"/>
      <c r="M214" s="4"/>
      <c r="N214" s="4"/>
      <c r="O214" s="4"/>
      <c r="P214" s="4"/>
    </row>
    <row r="215" spans="1:16" ht="12" customHeight="1">
      <c r="A215" s="127" t="s">
        <v>42</v>
      </c>
      <c r="B215" s="411" t="s">
        <v>103</v>
      </c>
      <c r="C215" s="411"/>
      <c r="D215" s="411"/>
      <c r="E215" s="411"/>
      <c r="F215" s="411"/>
      <c r="G215" s="412"/>
      <c r="H215" s="106"/>
      <c r="I215" s="14"/>
      <c r="J215" s="8"/>
      <c r="K215" s="4"/>
      <c r="L215" s="4"/>
      <c r="M215" s="4"/>
      <c r="N215" s="4"/>
      <c r="O215" s="4"/>
      <c r="P215" s="4"/>
    </row>
    <row r="216" spans="1:16" ht="24" customHeight="1">
      <c r="A216" s="128" t="s">
        <v>43</v>
      </c>
      <c r="B216" s="411" t="s">
        <v>121</v>
      </c>
      <c r="C216" s="411"/>
      <c r="D216" s="411"/>
      <c r="E216" s="411"/>
      <c r="F216" s="411"/>
      <c r="G216" s="412"/>
      <c r="H216" s="106">
        <f>N200</f>
        <v>2586972</v>
      </c>
      <c r="I216" s="14"/>
      <c r="J216" s="8"/>
      <c r="K216" s="4"/>
      <c r="L216" s="186"/>
      <c r="M216" s="186"/>
      <c r="N216" s="186"/>
      <c r="O216" s="186"/>
      <c r="P216" s="186"/>
    </row>
    <row r="217" spans="1:16" ht="26.25" customHeight="1">
      <c r="A217" s="126" t="s">
        <v>44</v>
      </c>
      <c r="B217" s="411" t="s">
        <v>122</v>
      </c>
      <c r="C217" s="411"/>
      <c r="D217" s="411"/>
      <c r="E217" s="411"/>
      <c r="F217" s="411"/>
      <c r="G217" s="412"/>
      <c r="H217" s="107">
        <f>O200</f>
        <v>2268000</v>
      </c>
      <c r="I217" s="14"/>
      <c r="J217" s="8"/>
      <c r="K217" s="4"/>
      <c r="L217" s="4"/>
      <c r="M217" s="4"/>
      <c r="N217" s="4"/>
      <c r="O217" s="4"/>
      <c r="P217" s="4"/>
    </row>
    <row r="218" spans="1:16" ht="25.5" customHeight="1">
      <c r="A218" s="125" t="s">
        <v>45</v>
      </c>
      <c r="B218" s="411" t="s">
        <v>47</v>
      </c>
      <c r="C218" s="411"/>
      <c r="D218" s="411"/>
      <c r="E218" s="411"/>
      <c r="F218" s="411"/>
      <c r="G218" s="412"/>
      <c r="H218" s="107">
        <v>0</v>
      </c>
      <c r="I218" s="14"/>
      <c r="J218" s="8"/>
      <c r="K218" s="4"/>
      <c r="L218" s="4"/>
      <c r="M218" s="4"/>
      <c r="N218" s="4"/>
      <c r="O218" s="4"/>
      <c r="P218" s="4"/>
    </row>
    <row r="219" spans="1:16" ht="39.75" customHeight="1">
      <c r="A219" s="129" t="s">
        <v>46</v>
      </c>
      <c r="B219" s="432" t="s">
        <v>48</v>
      </c>
      <c r="C219" s="432"/>
      <c r="D219" s="432"/>
      <c r="E219" s="432"/>
      <c r="F219" s="432"/>
      <c r="G219" s="433"/>
      <c r="H219" s="108">
        <v>410000</v>
      </c>
      <c r="I219" s="14"/>
      <c r="J219" s="8"/>
      <c r="K219" s="4"/>
      <c r="L219" s="4"/>
      <c r="M219" s="4"/>
      <c r="N219" s="4"/>
      <c r="O219" s="4"/>
      <c r="P219" s="4"/>
    </row>
    <row r="220" spans="1:16" ht="4.5" customHeight="1">
      <c r="A220" s="61"/>
      <c r="B220" s="62"/>
      <c r="C220" s="62"/>
      <c r="D220" s="62"/>
      <c r="E220" s="62"/>
      <c r="F220" s="62"/>
      <c r="G220" s="62"/>
      <c r="H220" s="19"/>
      <c r="I220" s="19"/>
      <c r="J220" s="8"/>
      <c r="K220" s="54"/>
      <c r="L220" s="54"/>
      <c r="M220" s="54"/>
      <c r="N220" s="54"/>
      <c r="O220" s="54"/>
      <c r="P220" s="54"/>
    </row>
    <row r="221" spans="1:16" ht="6" customHeight="1">
      <c r="A221" s="17"/>
      <c r="B221" s="59"/>
      <c r="C221" s="59"/>
      <c r="D221" s="59"/>
      <c r="E221" s="59"/>
      <c r="F221" s="59"/>
      <c r="G221" s="59"/>
      <c r="H221" s="18"/>
      <c r="I221" s="19"/>
      <c r="J221" s="8"/>
      <c r="K221" s="60"/>
      <c r="L221" s="60"/>
      <c r="M221" s="60"/>
      <c r="N221" s="60"/>
      <c r="O221" s="60"/>
      <c r="P221" s="60"/>
    </row>
    <row r="222" spans="1:16" ht="15.75" customHeight="1">
      <c r="A222" s="78" t="s">
        <v>20</v>
      </c>
      <c r="B222" s="413" t="s">
        <v>128</v>
      </c>
      <c r="C222" s="414"/>
      <c r="D222" s="414"/>
      <c r="E222" s="414"/>
      <c r="F222" s="414"/>
      <c r="G222" s="415"/>
      <c r="H222" s="87">
        <v>5006453</v>
      </c>
      <c r="I222" s="20"/>
      <c r="J222" s="8"/>
      <c r="K222" s="4"/>
      <c r="L222" s="4"/>
      <c r="M222" s="4"/>
      <c r="N222" s="4"/>
      <c r="O222" s="4"/>
      <c r="P222" s="4"/>
    </row>
    <row r="223" spans="1:16" ht="14.25" customHeight="1">
      <c r="A223" s="85" t="s">
        <v>20</v>
      </c>
      <c r="B223" s="413" t="s">
        <v>129</v>
      </c>
      <c r="C223" s="414"/>
      <c r="D223" s="414"/>
      <c r="E223" s="414"/>
      <c r="F223" s="414"/>
      <c r="G223" s="415"/>
      <c r="H223" s="88">
        <v>650000</v>
      </c>
      <c r="I223" s="21"/>
      <c r="J223" s="8"/>
      <c r="K223" s="4"/>
      <c r="L223" s="4"/>
      <c r="M223" s="4"/>
      <c r="N223" s="4"/>
      <c r="O223" s="4"/>
      <c r="P223" s="4"/>
    </row>
    <row r="224" spans="1:16" ht="27.75" customHeight="1">
      <c r="A224" s="85" t="s">
        <v>83</v>
      </c>
      <c r="B224" s="413" t="s">
        <v>84</v>
      </c>
      <c r="C224" s="414"/>
      <c r="D224" s="414"/>
      <c r="E224" s="414"/>
      <c r="F224" s="414"/>
      <c r="G224" s="415"/>
      <c r="H224" s="88">
        <v>6000000</v>
      </c>
      <c r="I224" s="21"/>
      <c r="J224" s="8"/>
      <c r="K224" s="4"/>
      <c r="L224" s="4"/>
      <c r="M224" s="4"/>
      <c r="N224" s="4"/>
      <c r="O224" s="4"/>
      <c r="P224" s="4"/>
    </row>
    <row r="225" spans="1:16" ht="14.25" customHeight="1">
      <c r="A225" s="84" t="s">
        <v>18</v>
      </c>
      <c r="B225" s="429" t="s">
        <v>22</v>
      </c>
      <c r="C225" s="430"/>
      <c r="D225" s="430"/>
      <c r="E225" s="430"/>
      <c r="F225" s="430"/>
      <c r="G225" s="431"/>
      <c r="H225" s="83">
        <f>H222+H223+H224</f>
        <v>11656453</v>
      </c>
      <c r="I225" s="22"/>
      <c r="J225" s="8"/>
      <c r="K225" s="4"/>
      <c r="L225" s="4"/>
      <c r="M225" s="4"/>
      <c r="N225" s="4"/>
      <c r="O225" s="4"/>
      <c r="P225" s="4"/>
    </row>
    <row r="226" spans="1:16" ht="14.25" customHeight="1">
      <c r="A226" s="86" t="s">
        <v>19</v>
      </c>
      <c r="B226" s="436" t="s">
        <v>63</v>
      </c>
      <c r="C226" s="437"/>
      <c r="D226" s="437"/>
      <c r="E226" s="437"/>
      <c r="F226" s="437"/>
      <c r="G226" s="438"/>
      <c r="H226" s="26">
        <f>H225+H200</f>
        <v>149913890</v>
      </c>
      <c r="I226" s="9"/>
      <c r="J226" s="8"/>
      <c r="K226" s="171"/>
      <c r="L226" s="4"/>
      <c r="M226" s="4"/>
      <c r="N226" s="4"/>
      <c r="O226" s="4"/>
      <c r="P226" s="4"/>
    </row>
    <row r="227" spans="1:16" ht="9.75" customHeight="1">
      <c r="A227" s="23"/>
      <c r="B227" s="24"/>
      <c r="C227" s="24"/>
      <c r="D227" s="24"/>
      <c r="E227" s="24"/>
      <c r="F227" s="24"/>
      <c r="G227" s="24"/>
      <c r="H227" s="25"/>
      <c r="I227" s="9"/>
      <c r="J227" s="8"/>
      <c r="K227" s="4"/>
      <c r="L227" s="4"/>
      <c r="M227" s="4"/>
      <c r="N227" s="4"/>
      <c r="O227" s="4"/>
      <c r="P227" s="4"/>
    </row>
    <row r="228" ht="10.5" customHeight="1"/>
    <row r="229" ht="10.5" customHeight="1"/>
    <row r="230" ht="27.75" customHeight="1"/>
    <row r="231" ht="42" customHeight="1"/>
    <row r="232" ht="10.5" customHeight="1"/>
    <row r="233" ht="10.5" customHeight="1"/>
    <row r="234" ht="10.5" customHeight="1"/>
    <row r="235" ht="33.75" customHeight="1"/>
    <row r="236" ht="10.5" customHeight="1"/>
    <row r="237" ht="10.5" customHeight="1"/>
    <row r="238" ht="10.5" customHeight="1"/>
    <row r="239" ht="10.5" customHeight="1"/>
    <row r="240" spans="11:12" ht="18.75" customHeight="1">
      <c r="K240" s="184" t="s">
        <v>54</v>
      </c>
      <c r="L240" s="184" t="s">
        <v>55</v>
      </c>
    </row>
    <row r="241" spans="1:14" ht="17.25" customHeight="1">
      <c r="A241" s="172" t="s">
        <v>4</v>
      </c>
      <c r="B241" s="372" t="s">
        <v>242</v>
      </c>
      <c r="C241" s="373"/>
      <c r="D241" s="373"/>
      <c r="E241" s="373"/>
      <c r="F241" s="373"/>
      <c r="G241" s="373"/>
      <c r="H241" s="374"/>
      <c r="I241" s="398">
        <f>K241+L241</f>
        <v>130025932</v>
      </c>
      <c r="J241" s="373"/>
      <c r="K241" s="191">
        <v>121554426</v>
      </c>
      <c r="L241" s="191">
        <v>8471506</v>
      </c>
      <c r="M241" s="1"/>
      <c r="N241" s="220">
        <f>I241-Dochody!E69</f>
        <v>0</v>
      </c>
    </row>
    <row r="242" spans="1:14" ht="12.75">
      <c r="A242" s="172"/>
      <c r="B242" s="401" t="s">
        <v>104</v>
      </c>
      <c r="C242" s="402"/>
      <c r="D242" s="402"/>
      <c r="E242" s="402"/>
      <c r="F242" s="402"/>
      <c r="G242" s="402"/>
      <c r="H242" s="403"/>
      <c r="I242" s="404">
        <f>Dochody!F69+Dochody!G69</f>
        <v>4200000</v>
      </c>
      <c r="J242" s="402"/>
      <c r="K242" s="191">
        <f>Dochody!F69</f>
        <v>0</v>
      </c>
      <c r="L242" s="191">
        <f>Dochody!G69</f>
        <v>4200000</v>
      </c>
      <c r="N242" s="221"/>
    </row>
    <row r="243" spans="1:14" ht="12.75">
      <c r="A243" s="172"/>
      <c r="B243" s="401" t="s">
        <v>105</v>
      </c>
      <c r="C243" s="402"/>
      <c r="D243" s="402"/>
      <c r="E243" s="402"/>
      <c r="F243" s="402"/>
      <c r="G243" s="402"/>
      <c r="H243" s="403"/>
      <c r="I243" s="404">
        <f>Dochody!H69+Dochody!I69</f>
        <v>23340485</v>
      </c>
      <c r="J243" s="402"/>
      <c r="K243" s="191">
        <f>Dochody!H69</f>
        <v>23340485</v>
      </c>
      <c r="L243" s="191">
        <f>Dochody!I69</f>
        <v>0</v>
      </c>
      <c r="N243" s="221"/>
    </row>
    <row r="244" spans="1:14" ht="12.75">
      <c r="A244" s="172" t="s">
        <v>5</v>
      </c>
      <c r="B244" s="401" t="s">
        <v>106</v>
      </c>
      <c r="C244" s="402"/>
      <c r="D244" s="402"/>
      <c r="E244" s="402"/>
      <c r="F244" s="402"/>
      <c r="G244" s="402"/>
      <c r="H244" s="403"/>
      <c r="I244" s="398">
        <f>I241+I243-I242</f>
        <v>149166417</v>
      </c>
      <c r="J244" s="373"/>
      <c r="K244" s="191">
        <f>K241-K242+K243</f>
        <v>144894911</v>
      </c>
      <c r="L244" s="191">
        <f>L241-L242+L243</f>
        <v>4271506</v>
      </c>
      <c r="N244" s="221"/>
    </row>
    <row r="245" spans="1:14" ht="45" customHeight="1">
      <c r="A245" s="182" t="s">
        <v>107</v>
      </c>
      <c r="B245" s="416" t="s">
        <v>86</v>
      </c>
      <c r="C245" s="417"/>
      <c r="D245" s="417"/>
      <c r="E245" s="417"/>
      <c r="F245" s="417"/>
      <c r="G245" s="417"/>
      <c r="H245" s="418"/>
      <c r="I245" s="396">
        <v>747473</v>
      </c>
      <c r="J245" s="397"/>
      <c r="K245" s="192"/>
      <c r="L245" s="192"/>
      <c r="N245" s="221"/>
    </row>
    <row r="246" spans="1:14" ht="5.25" customHeight="1">
      <c r="A246" s="183"/>
      <c r="B246" s="423"/>
      <c r="C246" s="424"/>
      <c r="D246" s="424"/>
      <c r="E246" s="424"/>
      <c r="F246" s="424"/>
      <c r="G246" s="424"/>
      <c r="H246" s="425"/>
      <c r="I246" s="434"/>
      <c r="J246" s="435"/>
      <c r="K246" s="193"/>
      <c r="L246" s="193"/>
      <c r="N246" s="221"/>
    </row>
    <row r="247" spans="1:14" ht="6" customHeight="1">
      <c r="A247" s="173"/>
      <c r="B247" s="426"/>
      <c r="C247" s="427"/>
      <c r="D247" s="427"/>
      <c r="E247" s="427"/>
      <c r="F247" s="427"/>
      <c r="G247" s="427"/>
      <c r="H247" s="428"/>
      <c r="I247" s="406"/>
      <c r="J247" s="407"/>
      <c r="K247" s="194"/>
      <c r="L247" s="194"/>
      <c r="N247" s="221"/>
    </row>
    <row r="248" spans="1:14" ht="12.75">
      <c r="A248" s="172"/>
      <c r="B248" s="372" t="s">
        <v>130</v>
      </c>
      <c r="C248" s="373"/>
      <c r="D248" s="373"/>
      <c r="E248" s="373"/>
      <c r="F248" s="373"/>
      <c r="G248" s="373"/>
      <c r="H248" s="374"/>
      <c r="I248" s="398">
        <f>I244+I245+I247+I246</f>
        <v>149913890</v>
      </c>
      <c r="J248" s="373"/>
      <c r="K248" s="195"/>
      <c r="L248" s="195"/>
      <c r="N248" s="221"/>
    </row>
    <row r="249" spans="1:14" ht="8.25" customHeight="1">
      <c r="A249" s="172"/>
      <c r="B249" s="401"/>
      <c r="C249" s="402"/>
      <c r="D249" s="402"/>
      <c r="E249" s="402"/>
      <c r="F249" s="402"/>
      <c r="G249" s="402"/>
      <c r="H249" s="403"/>
      <c r="I249" s="401"/>
      <c r="J249" s="402"/>
      <c r="K249" s="195"/>
      <c r="L249" s="195"/>
      <c r="N249" s="221"/>
    </row>
    <row r="250" spans="1:14" ht="17.25" customHeight="1">
      <c r="A250" s="172" t="s">
        <v>4</v>
      </c>
      <c r="B250" s="372" t="s">
        <v>243</v>
      </c>
      <c r="C250" s="373"/>
      <c r="D250" s="373"/>
      <c r="E250" s="373"/>
      <c r="F250" s="373"/>
      <c r="G250" s="373"/>
      <c r="H250" s="374"/>
      <c r="I250" s="398">
        <f>K250+L250</f>
        <v>119116952</v>
      </c>
      <c r="J250" s="373"/>
      <c r="K250" s="191">
        <v>107433359</v>
      </c>
      <c r="L250" s="191">
        <v>11683593</v>
      </c>
      <c r="N250" s="220">
        <f>I250-E200</f>
        <v>0</v>
      </c>
    </row>
    <row r="251" spans="1:12" ht="12.75">
      <c r="A251" s="172"/>
      <c r="B251" s="401" t="s">
        <v>109</v>
      </c>
      <c r="C251" s="402"/>
      <c r="D251" s="402"/>
      <c r="E251" s="402"/>
      <c r="F251" s="402"/>
      <c r="G251" s="402"/>
      <c r="H251" s="403"/>
      <c r="I251" s="404">
        <f>F200</f>
        <v>67995</v>
      </c>
      <c r="J251" s="402"/>
      <c r="K251" s="191">
        <f>I163</f>
        <v>42433</v>
      </c>
      <c r="L251" s="191">
        <f>J163</f>
        <v>25562</v>
      </c>
    </row>
    <row r="252" spans="1:12" ht="12.75">
      <c r="A252" s="172"/>
      <c r="B252" s="401" t="s">
        <v>110</v>
      </c>
      <c r="C252" s="402"/>
      <c r="D252" s="402"/>
      <c r="E252" s="402"/>
      <c r="F252" s="402"/>
      <c r="G252" s="402"/>
      <c r="H252" s="403"/>
      <c r="I252" s="404">
        <f>G200</f>
        <v>19208480</v>
      </c>
      <c r="J252" s="402"/>
      <c r="K252" s="191">
        <f>K163</f>
        <v>14859945</v>
      </c>
      <c r="L252" s="191">
        <f>L163</f>
        <v>4348535</v>
      </c>
    </row>
    <row r="253" spans="1:15" ht="12.75">
      <c r="A253" s="172" t="s">
        <v>5</v>
      </c>
      <c r="B253" s="401" t="s">
        <v>111</v>
      </c>
      <c r="C253" s="402"/>
      <c r="D253" s="402"/>
      <c r="E253" s="402"/>
      <c r="F253" s="402"/>
      <c r="G253" s="402"/>
      <c r="H253" s="403"/>
      <c r="I253" s="398">
        <f>I250+I252-I251</f>
        <v>138257437</v>
      </c>
      <c r="J253" s="373"/>
      <c r="K253" s="191">
        <f>K250-K251+K252</f>
        <v>122250871</v>
      </c>
      <c r="L253" s="191">
        <f>L250-L251+L252</f>
        <v>16006566</v>
      </c>
      <c r="O253" t="s">
        <v>125</v>
      </c>
    </row>
    <row r="254" spans="1:12" ht="12.75">
      <c r="A254" s="172" t="s">
        <v>107</v>
      </c>
      <c r="B254" s="401" t="s">
        <v>112</v>
      </c>
      <c r="C254" s="402"/>
      <c r="D254" s="402"/>
      <c r="E254" s="402"/>
      <c r="F254" s="402"/>
      <c r="G254" s="402"/>
      <c r="H254" s="403"/>
      <c r="I254" s="404">
        <v>5006453</v>
      </c>
      <c r="J254" s="402"/>
      <c r="K254" s="195"/>
      <c r="L254" s="195"/>
    </row>
    <row r="255" spans="1:12" ht="12.75">
      <c r="A255" s="172" t="s">
        <v>113</v>
      </c>
      <c r="B255" s="401" t="s">
        <v>114</v>
      </c>
      <c r="C255" s="402"/>
      <c r="D255" s="402"/>
      <c r="E255" s="402"/>
      <c r="F255" s="402"/>
      <c r="G255" s="402"/>
      <c r="H255" s="403"/>
      <c r="I255" s="404">
        <v>650000</v>
      </c>
      <c r="J255" s="402"/>
      <c r="K255" s="195"/>
      <c r="L255" s="195"/>
    </row>
    <row r="256" spans="1:12" ht="12.75">
      <c r="A256" s="172" t="s">
        <v>108</v>
      </c>
      <c r="B256" s="401" t="s">
        <v>84</v>
      </c>
      <c r="C256" s="402"/>
      <c r="D256" s="402"/>
      <c r="E256" s="402"/>
      <c r="F256" s="402"/>
      <c r="G256" s="402"/>
      <c r="H256" s="403"/>
      <c r="I256" s="404">
        <v>6000000</v>
      </c>
      <c r="J256" s="405"/>
      <c r="K256" s="195"/>
      <c r="L256" s="195"/>
    </row>
    <row r="257" spans="1:12" ht="12.75">
      <c r="A257" s="172" t="s">
        <v>119</v>
      </c>
      <c r="B257" s="420" t="s">
        <v>132</v>
      </c>
      <c r="C257" s="421"/>
      <c r="D257" s="421"/>
      <c r="E257" s="421"/>
      <c r="F257" s="421"/>
      <c r="G257" s="421"/>
      <c r="H257" s="422"/>
      <c r="I257" s="408">
        <f>SUM(I254:J256)</f>
        <v>11656453</v>
      </c>
      <c r="J257" s="409"/>
      <c r="K257" s="195"/>
      <c r="L257" s="195"/>
    </row>
    <row r="258" spans="1:12" ht="18" customHeight="1">
      <c r="A258" s="174"/>
      <c r="B258" s="372" t="s">
        <v>131</v>
      </c>
      <c r="C258" s="373"/>
      <c r="D258" s="373"/>
      <c r="E258" s="373"/>
      <c r="F258" s="373"/>
      <c r="G258" s="373"/>
      <c r="H258" s="374"/>
      <c r="I258" s="398">
        <f>I253+I257</f>
        <v>149913890</v>
      </c>
      <c r="J258" s="373"/>
      <c r="K258" s="195"/>
      <c r="L258" s="195"/>
    </row>
    <row r="259" spans="1:18" ht="13.5" customHeight="1">
      <c r="A259" s="10"/>
      <c r="B259" s="80"/>
      <c r="C259" s="80"/>
      <c r="D259" s="80"/>
      <c r="E259" s="175"/>
      <c r="F259" s="8"/>
      <c r="G259" s="80"/>
      <c r="H259" s="80"/>
      <c r="I259" s="80"/>
      <c r="J259" s="80"/>
      <c r="R259" s="1">
        <f>L253-P200</f>
        <v>0</v>
      </c>
    </row>
    <row r="260" spans="1:12" ht="13.5" customHeight="1">
      <c r="A260" s="364" t="s">
        <v>159</v>
      </c>
      <c r="B260" s="364"/>
      <c r="C260" s="364"/>
      <c r="D260" s="364"/>
      <c r="E260" s="364"/>
      <c r="F260" s="364"/>
      <c r="G260" s="364"/>
      <c r="H260" s="364"/>
      <c r="I260" s="364"/>
      <c r="J260" s="364"/>
      <c r="K260" s="364"/>
      <c r="L260" s="364"/>
    </row>
    <row r="261" spans="1:12" ht="12.75">
      <c r="A261" s="419" t="s">
        <v>160</v>
      </c>
      <c r="B261" s="419"/>
      <c r="C261" s="419"/>
      <c r="D261" s="419"/>
      <c r="E261" s="419"/>
      <c r="F261" s="419"/>
      <c r="G261" s="419"/>
      <c r="H261" s="419"/>
      <c r="I261" s="419"/>
      <c r="J261" s="419"/>
      <c r="L261" s="1">
        <f>I248-I258</f>
        <v>0</v>
      </c>
    </row>
    <row r="262" spans="1:10" ht="12.75">
      <c r="A262" s="204" t="s">
        <v>136</v>
      </c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1:10" ht="12.75">
      <c r="A263" s="204" t="s">
        <v>137</v>
      </c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1:12" ht="12.75" customHeight="1">
      <c r="A264" s="364" t="s">
        <v>161</v>
      </c>
      <c r="B264" s="364"/>
      <c r="C264" s="364"/>
      <c r="D264" s="364"/>
      <c r="E264" s="364"/>
      <c r="F264" s="364"/>
      <c r="G264" s="364"/>
      <c r="H264" s="364"/>
      <c r="I264" s="364"/>
      <c r="J264" s="364"/>
      <c r="K264" s="364"/>
      <c r="L264" s="364"/>
    </row>
    <row r="265" ht="12.75" customHeight="1"/>
  </sheetData>
  <sheetProtection/>
  <mergeCells count="260">
    <mergeCell ref="D74:H74"/>
    <mergeCell ref="D77:H77"/>
    <mergeCell ref="D112:H113"/>
    <mergeCell ref="I112:J112"/>
    <mergeCell ref="K112:L112"/>
    <mergeCell ref="D83:H83"/>
    <mergeCell ref="D81:H81"/>
    <mergeCell ref="A150:C150"/>
    <mergeCell ref="D147:H147"/>
    <mergeCell ref="D148:H148"/>
    <mergeCell ref="D122:H122"/>
    <mergeCell ref="D123:H123"/>
    <mergeCell ref="A112:C112"/>
    <mergeCell ref="A39:C39"/>
    <mergeCell ref="D39:H40"/>
    <mergeCell ref="I39:J39"/>
    <mergeCell ref="D55:H55"/>
    <mergeCell ref="D56:H56"/>
    <mergeCell ref="A69:C69"/>
    <mergeCell ref="D69:H70"/>
    <mergeCell ref="I69:J69"/>
    <mergeCell ref="D48:H48"/>
    <mergeCell ref="D42:H42"/>
    <mergeCell ref="K39:L39"/>
    <mergeCell ref="D61:H61"/>
    <mergeCell ref="D62:H62"/>
    <mergeCell ref="D64:H64"/>
    <mergeCell ref="D49:H49"/>
    <mergeCell ref="D65:H65"/>
    <mergeCell ref="D45:H45"/>
    <mergeCell ref="D41:H41"/>
    <mergeCell ref="D53:H53"/>
    <mergeCell ref="D63:H63"/>
    <mergeCell ref="D17:H17"/>
    <mergeCell ref="D18:H18"/>
    <mergeCell ref="D47:H47"/>
    <mergeCell ref="D26:H26"/>
    <mergeCell ref="D32:H32"/>
    <mergeCell ref="D121:H121"/>
    <mergeCell ref="D89:H89"/>
    <mergeCell ref="D115:H115"/>
    <mergeCell ref="D57:H57"/>
    <mergeCell ref="D71:H71"/>
    <mergeCell ref="K69:L69"/>
    <mergeCell ref="D120:H120"/>
    <mergeCell ref="D119:H119"/>
    <mergeCell ref="D108:H108"/>
    <mergeCell ref="D98:H98"/>
    <mergeCell ref="D150:H151"/>
    <mergeCell ref="D72:H72"/>
    <mergeCell ref="D75:H75"/>
    <mergeCell ref="D76:H76"/>
    <mergeCell ref="K150:L150"/>
    <mergeCell ref="D139:H139"/>
    <mergeCell ref="D66:H66"/>
    <mergeCell ref="D80:H80"/>
    <mergeCell ref="D82:H82"/>
    <mergeCell ref="D27:H27"/>
    <mergeCell ref="D142:H142"/>
    <mergeCell ref="D96:H96"/>
    <mergeCell ref="D128:H128"/>
    <mergeCell ref="D129:H129"/>
    <mergeCell ref="D124:H124"/>
    <mergeCell ref="D146:H146"/>
    <mergeCell ref="D117:H117"/>
    <mergeCell ref="D99:H99"/>
    <mergeCell ref="D101:H101"/>
    <mergeCell ref="D109:H109"/>
    <mergeCell ref="D152:H152"/>
    <mergeCell ref="D134:H134"/>
    <mergeCell ref="D145:H145"/>
    <mergeCell ref="D104:H104"/>
    <mergeCell ref="D105:H105"/>
    <mergeCell ref="D127:H127"/>
    <mergeCell ref="D136:H136"/>
    <mergeCell ref="D106:H106"/>
    <mergeCell ref="D107:H107"/>
    <mergeCell ref="D97:H97"/>
    <mergeCell ref="D131:H131"/>
    <mergeCell ref="D116:H116"/>
    <mergeCell ref="D118:H118"/>
    <mergeCell ref="A175:A178"/>
    <mergeCell ref="B181:D181"/>
    <mergeCell ref="D158:H158"/>
    <mergeCell ref="D156:H156"/>
    <mergeCell ref="E175:E178"/>
    <mergeCell ref="D159:H159"/>
    <mergeCell ref="D161:H161"/>
    <mergeCell ref="D162:H162"/>
    <mergeCell ref="D160:H160"/>
    <mergeCell ref="B180:D180"/>
    <mergeCell ref="B184:D184"/>
    <mergeCell ref="B183:D183"/>
    <mergeCell ref="B197:D197"/>
    <mergeCell ref="B204:G204"/>
    <mergeCell ref="E201:F201"/>
    <mergeCell ref="B193:D193"/>
    <mergeCell ref="B194:D194"/>
    <mergeCell ref="B188:D188"/>
    <mergeCell ref="B182:D182"/>
    <mergeCell ref="B198:D198"/>
    <mergeCell ref="B207:G207"/>
    <mergeCell ref="B195:D195"/>
    <mergeCell ref="B196:D196"/>
    <mergeCell ref="B206:G206"/>
    <mergeCell ref="B185:D185"/>
    <mergeCell ref="B186:D186"/>
    <mergeCell ref="B187:D187"/>
    <mergeCell ref="B189:D189"/>
    <mergeCell ref="B190:D190"/>
    <mergeCell ref="B200:D200"/>
    <mergeCell ref="B211:G211"/>
    <mergeCell ref="B209:F209"/>
    <mergeCell ref="B192:D192"/>
    <mergeCell ref="B210:G210"/>
    <mergeCell ref="B208:F208"/>
    <mergeCell ref="B242:H242"/>
    <mergeCell ref="I243:J243"/>
    <mergeCell ref="B226:G226"/>
    <mergeCell ref="I244:J244"/>
    <mergeCell ref="B218:G218"/>
    <mergeCell ref="B217:G217"/>
    <mergeCell ref="A261:J261"/>
    <mergeCell ref="B257:H257"/>
    <mergeCell ref="B249:H249"/>
    <mergeCell ref="B246:H246"/>
    <mergeCell ref="B247:H247"/>
    <mergeCell ref="B225:G225"/>
    <mergeCell ref="A260:L260"/>
    <mergeCell ref="B256:H256"/>
    <mergeCell ref="I258:J258"/>
    <mergeCell ref="B250:H250"/>
    <mergeCell ref="B254:H254"/>
    <mergeCell ref="B243:H243"/>
    <mergeCell ref="I248:J248"/>
    <mergeCell ref="I250:J250"/>
    <mergeCell ref="I249:J249"/>
    <mergeCell ref="B251:H251"/>
    <mergeCell ref="B248:H248"/>
    <mergeCell ref="I246:J246"/>
    <mergeCell ref="I257:J257"/>
    <mergeCell ref="I251:J251"/>
    <mergeCell ref="B213:F213"/>
    <mergeCell ref="B215:G215"/>
    <mergeCell ref="B214:G214"/>
    <mergeCell ref="B222:G222"/>
    <mergeCell ref="B224:G224"/>
    <mergeCell ref="I242:J242"/>
    <mergeCell ref="B253:H253"/>
    <mergeCell ref="B245:H245"/>
    <mergeCell ref="B258:H258"/>
    <mergeCell ref="B244:H244"/>
    <mergeCell ref="I255:J255"/>
    <mergeCell ref="I252:J252"/>
    <mergeCell ref="I254:J254"/>
    <mergeCell ref="I253:J253"/>
    <mergeCell ref="B255:H255"/>
    <mergeCell ref="B252:H252"/>
    <mergeCell ref="I256:J256"/>
    <mergeCell ref="I247:J247"/>
    <mergeCell ref="B205:G205"/>
    <mergeCell ref="I245:J245"/>
    <mergeCell ref="D135:H135"/>
    <mergeCell ref="I241:J241"/>
    <mergeCell ref="M163:N163"/>
    <mergeCell ref="D85:H85"/>
    <mergeCell ref="B223:G223"/>
    <mergeCell ref="B212:F212"/>
    <mergeCell ref="B216:G216"/>
    <mergeCell ref="B219:G219"/>
    <mergeCell ref="A6:L6"/>
    <mergeCell ref="I8:J8"/>
    <mergeCell ref="K8:L8"/>
    <mergeCell ref="D8:H9"/>
    <mergeCell ref="A8:C8"/>
    <mergeCell ref="D84:H84"/>
    <mergeCell ref="D59:H59"/>
    <mergeCell ref="D23:H23"/>
    <mergeCell ref="D24:H24"/>
    <mergeCell ref="D21:H21"/>
    <mergeCell ref="J205:K205"/>
    <mergeCell ref="B199:D199"/>
    <mergeCell ref="B241:H241"/>
    <mergeCell ref="L177:L178"/>
    <mergeCell ref="B191:D191"/>
    <mergeCell ref="A173:P173"/>
    <mergeCell ref="N177:O177"/>
    <mergeCell ref="P176:P178"/>
    <mergeCell ref="G177:G178"/>
    <mergeCell ref="J177:J178"/>
    <mergeCell ref="O163:P163"/>
    <mergeCell ref="B175:D178"/>
    <mergeCell ref="D10:H10"/>
    <mergeCell ref="K177:K178"/>
    <mergeCell ref="I150:J150"/>
    <mergeCell ref="A264:L264"/>
    <mergeCell ref="D43:H43"/>
    <mergeCell ref="D44:H44"/>
    <mergeCell ref="D54:H54"/>
    <mergeCell ref="J206:K206"/>
    <mergeCell ref="D100:H100"/>
    <mergeCell ref="D143:H143"/>
    <mergeCell ref="D144:H144"/>
    <mergeCell ref="M177:M178"/>
    <mergeCell ref="J176:O176"/>
    <mergeCell ref="F175:G176"/>
    <mergeCell ref="F177:F178"/>
    <mergeCell ref="H175:H178"/>
    <mergeCell ref="I176:I178"/>
    <mergeCell ref="I175:P175"/>
    <mergeCell ref="D155:H155"/>
    <mergeCell ref="D140:H140"/>
    <mergeCell ref="D141:H141"/>
    <mergeCell ref="D130:H130"/>
    <mergeCell ref="D114:H114"/>
    <mergeCell ref="D132:H132"/>
    <mergeCell ref="D153:H153"/>
    <mergeCell ref="D137:H137"/>
    <mergeCell ref="D138:H138"/>
    <mergeCell ref="D126:H126"/>
    <mergeCell ref="A163:H163"/>
    <mergeCell ref="D154:H154"/>
    <mergeCell ref="D13:H13"/>
    <mergeCell ref="D15:H15"/>
    <mergeCell ref="D16:H16"/>
    <mergeCell ref="D60:H60"/>
    <mergeCell ref="D91:H91"/>
    <mergeCell ref="D133:H133"/>
    <mergeCell ref="D125:H125"/>
    <mergeCell ref="D11:H11"/>
    <mergeCell ref="D12:H12"/>
    <mergeCell ref="D14:H14"/>
    <mergeCell ref="D58:H58"/>
    <mergeCell ref="D19:H19"/>
    <mergeCell ref="D20:H20"/>
    <mergeCell ref="D46:H46"/>
    <mergeCell ref="D52:H52"/>
    <mergeCell ref="D22:H22"/>
    <mergeCell ref="D25:H25"/>
    <mergeCell ref="D157:H157"/>
    <mergeCell ref="D29:H29"/>
    <mergeCell ref="D102:H102"/>
    <mergeCell ref="D103:H103"/>
    <mergeCell ref="D86:H86"/>
    <mergeCell ref="D90:H90"/>
    <mergeCell ref="D88:H88"/>
    <mergeCell ref="D50:H50"/>
    <mergeCell ref="D51:H51"/>
    <mergeCell ref="D95:H95"/>
    <mergeCell ref="D31:H31"/>
    <mergeCell ref="D28:H28"/>
    <mergeCell ref="D30:H30"/>
    <mergeCell ref="D94:H94"/>
    <mergeCell ref="D92:H92"/>
    <mergeCell ref="D93:H93"/>
    <mergeCell ref="D87:H87"/>
    <mergeCell ref="D78:H78"/>
    <mergeCell ref="D79:H79"/>
    <mergeCell ref="D73:H73"/>
  </mergeCells>
  <printOptions horizontalCentered="1"/>
  <pageMargins left="0.4330708661417323" right="0.1968503937007874" top="0.26" bottom="0.23" header="0.17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8"/>
  <sheetViews>
    <sheetView showZeros="0" tabSelected="1" zoomScalePageLayoutView="0" workbookViewId="0" topLeftCell="A64">
      <selection activeCell="O80" sqref="O80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4" max="14" width="11.125" style="0" bestFit="1" customWidth="1"/>
  </cols>
  <sheetData>
    <row r="1" spans="1:12" ht="11.25" customHeight="1">
      <c r="A1" s="80"/>
      <c r="B1" s="80"/>
      <c r="C1" s="80"/>
      <c r="D1" s="80"/>
      <c r="E1" s="80"/>
      <c r="F1" s="80"/>
      <c r="G1" s="80"/>
      <c r="H1" s="11" t="s">
        <v>49</v>
      </c>
      <c r="I1" s="80"/>
      <c r="J1" s="12"/>
      <c r="K1" s="28"/>
      <c r="L1" s="29"/>
    </row>
    <row r="2" spans="1:12" ht="3" customHeight="1">
      <c r="A2" s="80"/>
      <c r="B2" s="80"/>
      <c r="C2" s="80"/>
      <c r="D2" s="80"/>
      <c r="E2" s="80"/>
      <c r="F2" s="80"/>
      <c r="G2" s="80"/>
      <c r="H2" s="11"/>
      <c r="I2" s="80"/>
      <c r="J2" s="11"/>
      <c r="K2" s="28"/>
      <c r="L2" s="29"/>
    </row>
    <row r="3" spans="1:12" ht="10.5" customHeight="1">
      <c r="A3" s="80"/>
      <c r="B3" s="80"/>
      <c r="C3" s="80"/>
      <c r="D3" s="80"/>
      <c r="E3" s="80"/>
      <c r="F3" s="80"/>
      <c r="G3" s="80"/>
      <c r="H3" s="5" t="s">
        <v>165</v>
      </c>
      <c r="I3" s="80"/>
      <c r="J3" s="5"/>
      <c r="K3" s="28"/>
      <c r="L3" s="29"/>
    </row>
    <row r="4" spans="1:12" ht="11.25" customHeight="1">
      <c r="A4" s="80"/>
      <c r="B4" s="80"/>
      <c r="C4" s="80"/>
      <c r="D4" s="80"/>
      <c r="E4" s="80"/>
      <c r="F4" s="80"/>
      <c r="G4" s="80"/>
      <c r="H4" s="5" t="s">
        <v>50</v>
      </c>
      <c r="I4" s="80"/>
      <c r="J4" s="5"/>
      <c r="K4" s="28"/>
      <c r="L4" s="29"/>
    </row>
    <row r="5" spans="1:12" ht="12" customHeight="1">
      <c r="A5" s="80"/>
      <c r="B5" s="80"/>
      <c r="C5" s="80"/>
      <c r="D5" s="80"/>
      <c r="E5" s="80"/>
      <c r="F5" s="80"/>
      <c r="G5" s="80"/>
      <c r="H5" s="5" t="s">
        <v>167</v>
      </c>
      <c r="I5" s="80"/>
      <c r="J5" s="5"/>
      <c r="K5" s="28"/>
      <c r="L5" s="29"/>
    </row>
    <row r="6" spans="1:12" ht="6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28"/>
      <c r="L6" s="29"/>
    </row>
    <row r="7" spans="1:12" ht="11.25" customHeight="1">
      <c r="A7" s="490" t="s">
        <v>143</v>
      </c>
      <c r="B7" s="491"/>
      <c r="C7" s="491"/>
      <c r="D7" s="491"/>
      <c r="E7" s="491"/>
      <c r="F7" s="491"/>
      <c r="G7" s="491"/>
      <c r="H7" s="491"/>
      <c r="I7" s="491"/>
      <c r="J7" s="491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2" customHeight="1">
      <c r="A9" s="493" t="s">
        <v>51</v>
      </c>
      <c r="B9" s="494"/>
      <c r="C9" s="495"/>
      <c r="D9" s="496" t="s">
        <v>65</v>
      </c>
      <c r="E9" s="497"/>
      <c r="F9" s="498"/>
      <c r="G9" s="492" t="s">
        <v>66</v>
      </c>
      <c r="H9" s="492"/>
      <c r="I9" s="492" t="s">
        <v>67</v>
      </c>
      <c r="J9" s="492"/>
      <c r="K9" s="30"/>
      <c r="L9" s="31"/>
    </row>
    <row r="10" spans="1:12" ht="12" customHeight="1">
      <c r="A10" s="43" t="s">
        <v>24</v>
      </c>
      <c r="B10" s="43" t="s">
        <v>52</v>
      </c>
      <c r="C10" s="43" t="s">
        <v>53</v>
      </c>
      <c r="D10" s="499"/>
      <c r="E10" s="500"/>
      <c r="F10" s="501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16.5" customHeight="1">
      <c r="A11" s="239">
        <v>700</v>
      </c>
      <c r="B11" s="76"/>
      <c r="C11" s="75"/>
      <c r="D11" s="474" t="s">
        <v>163</v>
      </c>
      <c r="E11" s="475"/>
      <c r="F11" s="476"/>
      <c r="G11" s="169">
        <f>G12</f>
        <v>0</v>
      </c>
      <c r="H11" s="169">
        <f>H12</f>
        <v>4200000</v>
      </c>
      <c r="I11" s="169">
        <f>I12</f>
        <v>23270500</v>
      </c>
      <c r="J11" s="201"/>
      <c r="K11" s="30"/>
      <c r="L11" s="31"/>
    </row>
    <row r="12" spans="1:12" ht="16.5" customHeight="1">
      <c r="A12" s="77"/>
      <c r="B12" s="240">
        <v>70005</v>
      </c>
      <c r="C12" s="77"/>
      <c r="D12" s="551" t="s">
        <v>164</v>
      </c>
      <c r="E12" s="555"/>
      <c r="F12" s="556"/>
      <c r="G12" s="189">
        <f>G13</f>
        <v>0</v>
      </c>
      <c r="H12" s="189">
        <f>H14</f>
        <v>4200000</v>
      </c>
      <c r="I12" s="189">
        <f>I13+I15</f>
        <v>23270500</v>
      </c>
      <c r="J12" s="202"/>
      <c r="K12" s="30"/>
      <c r="L12" s="31"/>
    </row>
    <row r="13" spans="1:12" ht="23.25" customHeight="1">
      <c r="A13" s="81"/>
      <c r="B13" s="82"/>
      <c r="C13" s="179" t="s">
        <v>171</v>
      </c>
      <c r="D13" s="554" t="s">
        <v>173</v>
      </c>
      <c r="E13" s="311"/>
      <c r="F13" s="312"/>
      <c r="G13" s="180"/>
      <c r="H13" s="180"/>
      <c r="I13" s="180">
        <v>22850500</v>
      </c>
      <c r="J13" s="199"/>
      <c r="K13" s="30"/>
      <c r="L13" s="31"/>
    </row>
    <row r="14" spans="1:12" ht="36.75" customHeight="1">
      <c r="A14" s="81"/>
      <c r="B14" s="82"/>
      <c r="C14" s="179" t="s">
        <v>172</v>
      </c>
      <c r="D14" s="554" t="s">
        <v>174</v>
      </c>
      <c r="E14" s="311"/>
      <c r="F14" s="312"/>
      <c r="G14" s="180"/>
      <c r="H14" s="180">
        <v>4200000</v>
      </c>
      <c r="I14" s="180"/>
      <c r="J14" s="199"/>
      <c r="K14" s="30"/>
      <c r="L14" s="31"/>
    </row>
    <row r="15" spans="1:12" ht="13.5" customHeight="1">
      <c r="A15" s="81"/>
      <c r="B15" s="82"/>
      <c r="C15" s="276" t="s">
        <v>169</v>
      </c>
      <c r="D15" s="548" t="s">
        <v>170</v>
      </c>
      <c r="E15" s="549"/>
      <c r="F15" s="550"/>
      <c r="G15" s="277"/>
      <c r="H15" s="277"/>
      <c r="I15" s="277">
        <v>420000</v>
      </c>
      <c r="J15" s="278"/>
      <c r="K15" s="30"/>
      <c r="L15" s="31"/>
    </row>
    <row r="16" spans="1:12" ht="16.5" customHeight="1">
      <c r="A16" s="239">
        <v>750</v>
      </c>
      <c r="B16" s="76"/>
      <c r="C16" s="75"/>
      <c r="D16" s="474" t="s">
        <v>227</v>
      </c>
      <c r="E16" s="475"/>
      <c r="F16" s="476"/>
      <c r="G16" s="169">
        <f>G17</f>
        <v>0</v>
      </c>
      <c r="H16" s="169">
        <f>H17</f>
        <v>0</v>
      </c>
      <c r="I16" s="169">
        <f>I17</f>
        <v>18500</v>
      </c>
      <c r="J16" s="201"/>
      <c r="K16" s="30"/>
      <c r="L16" s="31"/>
    </row>
    <row r="17" spans="1:12" ht="16.5" customHeight="1">
      <c r="A17" s="77"/>
      <c r="B17" s="240">
        <v>75023</v>
      </c>
      <c r="C17" s="77"/>
      <c r="D17" s="551" t="s">
        <v>133</v>
      </c>
      <c r="E17" s="555"/>
      <c r="F17" s="556"/>
      <c r="G17" s="189">
        <f>G18</f>
        <v>0</v>
      </c>
      <c r="H17" s="189">
        <f>H19</f>
        <v>0</v>
      </c>
      <c r="I17" s="189">
        <f>I18+I19</f>
        <v>18500</v>
      </c>
      <c r="J17" s="202"/>
      <c r="K17" s="30"/>
      <c r="L17" s="31"/>
    </row>
    <row r="18" spans="1:12" ht="15.75" customHeight="1">
      <c r="A18" s="81"/>
      <c r="B18" s="82"/>
      <c r="C18" s="179" t="s">
        <v>212</v>
      </c>
      <c r="D18" s="554" t="s">
        <v>213</v>
      </c>
      <c r="E18" s="311"/>
      <c r="F18" s="312"/>
      <c r="G18" s="180"/>
      <c r="H18" s="180"/>
      <c r="I18" s="180">
        <v>500</v>
      </c>
      <c r="J18" s="199"/>
      <c r="K18" s="30"/>
      <c r="L18" s="31"/>
    </row>
    <row r="19" spans="1:12" ht="16.5" customHeight="1">
      <c r="A19" s="81"/>
      <c r="B19" s="82"/>
      <c r="C19" s="217" t="s">
        <v>169</v>
      </c>
      <c r="D19" s="548" t="s">
        <v>170</v>
      </c>
      <c r="E19" s="549"/>
      <c r="F19" s="550"/>
      <c r="G19" s="180"/>
      <c r="H19" s="180"/>
      <c r="I19" s="180">
        <v>18000</v>
      </c>
      <c r="J19" s="199"/>
      <c r="K19" s="30"/>
      <c r="L19" s="31"/>
    </row>
    <row r="20" spans="1:12" ht="16.5" customHeight="1">
      <c r="A20" s="76">
        <v>801</v>
      </c>
      <c r="B20" s="76"/>
      <c r="C20" s="75"/>
      <c r="D20" s="557" t="s">
        <v>116</v>
      </c>
      <c r="E20" s="558"/>
      <c r="F20" s="559"/>
      <c r="G20" s="169">
        <f>G21</f>
        <v>0</v>
      </c>
      <c r="H20" s="169"/>
      <c r="I20" s="169">
        <f>I21</f>
        <v>36178</v>
      </c>
      <c r="J20" s="201"/>
      <c r="K20" s="30"/>
      <c r="L20" s="31"/>
    </row>
    <row r="21" spans="1:12" ht="17.25" customHeight="1">
      <c r="A21" s="77"/>
      <c r="B21" s="176">
        <v>80101</v>
      </c>
      <c r="C21" s="77"/>
      <c r="D21" s="551" t="s">
        <v>168</v>
      </c>
      <c r="E21" s="552"/>
      <c r="F21" s="553"/>
      <c r="G21" s="189">
        <f>G22</f>
        <v>0</v>
      </c>
      <c r="H21" s="189"/>
      <c r="I21" s="189">
        <f>I22</f>
        <v>36178</v>
      </c>
      <c r="J21" s="202"/>
      <c r="K21" s="30"/>
      <c r="L21" s="31"/>
    </row>
    <row r="22" spans="1:12" ht="17.25" customHeight="1">
      <c r="A22" s="215"/>
      <c r="B22" s="216"/>
      <c r="C22" s="217" t="s">
        <v>169</v>
      </c>
      <c r="D22" s="548" t="s">
        <v>170</v>
      </c>
      <c r="E22" s="549"/>
      <c r="F22" s="550"/>
      <c r="G22" s="218"/>
      <c r="H22" s="218"/>
      <c r="I22" s="218">
        <v>36178</v>
      </c>
      <c r="J22" s="219"/>
      <c r="K22" s="30"/>
      <c r="L22" s="31"/>
    </row>
    <row r="23" spans="1:12" ht="28.5" customHeight="1">
      <c r="A23" s="76">
        <v>853</v>
      </c>
      <c r="B23" s="76"/>
      <c r="C23" s="75"/>
      <c r="D23" s="557" t="s">
        <v>217</v>
      </c>
      <c r="E23" s="558"/>
      <c r="F23" s="559"/>
      <c r="G23" s="169">
        <f>G24</f>
        <v>0</v>
      </c>
      <c r="H23" s="169"/>
      <c r="I23" s="169">
        <f>I24</f>
        <v>32</v>
      </c>
      <c r="J23" s="201"/>
      <c r="K23" s="30"/>
      <c r="L23" s="31"/>
    </row>
    <row r="24" spans="1:12" ht="17.25" customHeight="1">
      <c r="A24" s="77"/>
      <c r="B24" s="176">
        <v>85305</v>
      </c>
      <c r="C24" s="77"/>
      <c r="D24" s="551" t="s">
        <v>216</v>
      </c>
      <c r="E24" s="552"/>
      <c r="F24" s="553"/>
      <c r="G24" s="189">
        <f>G25</f>
        <v>0</v>
      </c>
      <c r="H24" s="189"/>
      <c r="I24" s="189">
        <f>I25</f>
        <v>32</v>
      </c>
      <c r="J24" s="202"/>
      <c r="K24" s="30"/>
      <c r="L24" s="31"/>
    </row>
    <row r="25" spans="1:12" ht="17.25" customHeight="1">
      <c r="A25" s="215"/>
      <c r="B25" s="216"/>
      <c r="C25" s="217" t="s">
        <v>214</v>
      </c>
      <c r="D25" s="548" t="s">
        <v>215</v>
      </c>
      <c r="E25" s="549"/>
      <c r="F25" s="550"/>
      <c r="G25" s="218"/>
      <c r="H25" s="218"/>
      <c r="I25" s="218">
        <v>32</v>
      </c>
      <c r="J25" s="219"/>
      <c r="K25" s="30"/>
      <c r="L25" s="31"/>
    </row>
    <row r="26" spans="1:12" ht="25.5" customHeight="1">
      <c r="A26" s="76">
        <v>900</v>
      </c>
      <c r="B26" s="76"/>
      <c r="C26" s="75"/>
      <c r="D26" s="557" t="s">
        <v>222</v>
      </c>
      <c r="E26" s="558"/>
      <c r="F26" s="559"/>
      <c r="G26" s="169">
        <f>G27</f>
        <v>0</v>
      </c>
      <c r="H26" s="169"/>
      <c r="I26" s="169">
        <f>I27+I29</f>
        <v>15165</v>
      </c>
      <c r="J26" s="201"/>
      <c r="K26" s="30"/>
      <c r="L26" s="31"/>
    </row>
    <row r="27" spans="1:12" ht="17.25" customHeight="1">
      <c r="A27" s="77"/>
      <c r="B27" s="176">
        <v>90002</v>
      </c>
      <c r="C27" s="77"/>
      <c r="D27" s="551" t="s">
        <v>218</v>
      </c>
      <c r="E27" s="552"/>
      <c r="F27" s="553"/>
      <c r="G27" s="189">
        <f>G28</f>
        <v>0</v>
      </c>
      <c r="H27" s="189"/>
      <c r="I27" s="189">
        <f>I28</f>
        <v>7150</v>
      </c>
      <c r="J27" s="202"/>
      <c r="K27" s="30"/>
      <c r="L27" s="31"/>
    </row>
    <row r="28" spans="1:12" ht="25.5" customHeight="1">
      <c r="A28" s="215"/>
      <c r="B28" s="216"/>
      <c r="C28" s="217" t="s">
        <v>220</v>
      </c>
      <c r="D28" s="548" t="s">
        <v>221</v>
      </c>
      <c r="E28" s="549"/>
      <c r="F28" s="550"/>
      <c r="G28" s="218"/>
      <c r="H28" s="218"/>
      <c r="I28" s="218">
        <v>7150</v>
      </c>
      <c r="J28" s="219"/>
      <c r="K28" s="30"/>
      <c r="L28" s="31"/>
    </row>
    <row r="29" spans="1:12" ht="17.25" customHeight="1">
      <c r="A29" s="77"/>
      <c r="B29" s="176">
        <v>90015</v>
      </c>
      <c r="C29" s="77"/>
      <c r="D29" s="551" t="s">
        <v>219</v>
      </c>
      <c r="E29" s="552"/>
      <c r="F29" s="553"/>
      <c r="G29" s="189">
        <f>G30</f>
        <v>0</v>
      </c>
      <c r="H29" s="189"/>
      <c r="I29" s="189">
        <f>I30</f>
        <v>8015</v>
      </c>
      <c r="J29" s="202"/>
      <c r="K29" s="30"/>
      <c r="L29" s="31"/>
    </row>
    <row r="30" spans="1:12" ht="26.25" customHeight="1">
      <c r="A30" s="215"/>
      <c r="B30" s="216"/>
      <c r="C30" s="217" t="s">
        <v>220</v>
      </c>
      <c r="D30" s="548" t="s">
        <v>221</v>
      </c>
      <c r="E30" s="549"/>
      <c r="F30" s="550"/>
      <c r="G30" s="218"/>
      <c r="H30" s="218"/>
      <c r="I30" s="218">
        <v>8015</v>
      </c>
      <c r="J30" s="219"/>
      <c r="K30" s="30"/>
      <c r="L30" s="31"/>
    </row>
    <row r="31" spans="1:12" ht="14.25" customHeight="1">
      <c r="A31" s="493" t="s">
        <v>51</v>
      </c>
      <c r="B31" s="494"/>
      <c r="C31" s="495"/>
      <c r="D31" s="496" t="s">
        <v>65</v>
      </c>
      <c r="E31" s="497"/>
      <c r="F31" s="498"/>
      <c r="G31" s="492" t="s">
        <v>66</v>
      </c>
      <c r="H31" s="492"/>
      <c r="I31" s="492" t="s">
        <v>67</v>
      </c>
      <c r="J31" s="492"/>
      <c r="K31" s="30"/>
      <c r="L31" s="31"/>
    </row>
    <row r="32" spans="1:12" ht="14.25" customHeight="1">
      <c r="A32" s="292" t="s">
        <v>24</v>
      </c>
      <c r="B32" s="292" t="s">
        <v>52</v>
      </c>
      <c r="C32" s="292" t="s">
        <v>53</v>
      </c>
      <c r="D32" s="499"/>
      <c r="E32" s="500"/>
      <c r="F32" s="501"/>
      <c r="G32" s="32" t="s">
        <v>54</v>
      </c>
      <c r="H32" s="32" t="s">
        <v>55</v>
      </c>
      <c r="I32" s="32" t="s">
        <v>54</v>
      </c>
      <c r="J32" s="32" t="s">
        <v>55</v>
      </c>
      <c r="K32" s="30"/>
      <c r="L32" s="31"/>
    </row>
    <row r="33" spans="1:12" ht="17.25" customHeight="1">
      <c r="A33" s="76">
        <v>926</v>
      </c>
      <c r="B33" s="76"/>
      <c r="C33" s="75"/>
      <c r="D33" s="557" t="s">
        <v>140</v>
      </c>
      <c r="E33" s="558"/>
      <c r="F33" s="559"/>
      <c r="G33" s="169">
        <f>G34</f>
        <v>0</v>
      </c>
      <c r="H33" s="169"/>
      <c r="I33" s="169">
        <f>I34+I36</f>
        <v>110</v>
      </c>
      <c r="J33" s="201"/>
      <c r="K33" s="30"/>
      <c r="L33" s="31"/>
    </row>
    <row r="34" spans="1:12" ht="17.25" customHeight="1">
      <c r="A34" s="77"/>
      <c r="B34" s="176">
        <v>92605</v>
      </c>
      <c r="C34" s="77"/>
      <c r="D34" s="551" t="s">
        <v>223</v>
      </c>
      <c r="E34" s="552"/>
      <c r="F34" s="553"/>
      <c r="G34" s="189">
        <f>G35</f>
        <v>0</v>
      </c>
      <c r="H34" s="189"/>
      <c r="I34" s="189">
        <f>I35</f>
        <v>110</v>
      </c>
      <c r="J34" s="202"/>
      <c r="K34" s="30"/>
      <c r="L34" s="31"/>
    </row>
    <row r="35" spans="1:12" ht="66" customHeight="1">
      <c r="A35" s="215"/>
      <c r="B35" s="216"/>
      <c r="C35" s="217">
        <v>2910</v>
      </c>
      <c r="D35" s="548" t="s">
        <v>236</v>
      </c>
      <c r="E35" s="549"/>
      <c r="F35" s="550"/>
      <c r="G35" s="218"/>
      <c r="H35" s="218"/>
      <c r="I35" s="218">
        <v>110</v>
      </c>
      <c r="J35" s="219"/>
      <c r="K35" s="30"/>
      <c r="L35" s="31"/>
    </row>
    <row r="36" spans="1:12" ht="17.25" customHeight="1">
      <c r="A36" s="279"/>
      <c r="B36" s="280"/>
      <c r="C36" s="281"/>
      <c r="D36" s="282"/>
      <c r="E36" s="271"/>
      <c r="F36" s="272"/>
      <c r="G36" s="283"/>
      <c r="H36" s="283"/>
      <c r="I36" s="283"/>
      <c r="J36" s="284"/>
      <c r="K36" s="30"/>
      <c r="L36" s="31"/>
    </row>
    <row r="37" spans="1:12" ht="18.75" customHeight="1">
      <c r="A37" s="483" t="s">
        <v>56</v>
      </c>
      <c r="B37" s="484"/>
      <c r="C37" s="484"/>
      <c r="D37" s="484"/>
      <c r="E37" s="484"/>
      <c r="F37" s="485"/>
      <c r="G37" s="51"/>
      <c r="H37" s="51">
        <f>H11</f>
        <v>4200000</v>
      </c>
      <c r="I37" s="51">
        <f>I11+I20+I16+I33+I26+I23</f>
        <v>23340485</v>
      </c>
      <c r="J37" s="51"/>
      <c r="K37" s="34"/>
      <c r="L37" s="29"/>
    </row>
    <row r="38" spans="1:12" ht="10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2"/>
      <c r="L38" s="53"/>
    </row>
    <row r="39" spans="1:12" ht="15.75" customHeight="1">
      <c r="A39" s="222"/>
      <c r="B39" s="222"/>
      <c r="C39" s="222"/>
      <c r="D39" s="222"/>
      <c r="E39" s="222"/>
      <c r="F39" s="222"/>
      <c r="G39" s="222"/>
      <c r="H39" s="222"/>
      <c r="I39" s="222"/>
      <c r="J39" s="222"/>
      <c r="K39" s="52"/>
      <c r="L39" s="222"/>
    </row>
    <row r="40" spans="1:12" ht="15.75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52"/>
      <c r="L40" s="242"/>
    </row>
    <row r="41" spans="1:12" ht="36.75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52"/>
      <c r="L41" s="242"/>
    </row>
    <row r="42" spans="1:12" ht="33" customHeight="1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52"/>
      <c r="L42" s="242"/>
    </row>
    <row r="43" spans="1:12" ht="111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52"/>
      <c r="L43" s="242"/>
    </row>
    <row r="44" spans="1:12" ht="70.5" customHeight="1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52"/>
      <c r="L44" s="242"/>
    </row>
    <row r="45" spans="1:12" ht="15.7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52"/>
      <c r="L45" s="242"/>
    </row>
    <row r="46" spans="1:12" ht="12" customHeight="1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52"/>
      <c r="L46" s="242"/>
    </row>
    <row r="47" spans="1:12" ht="5.25" customHeight="1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52"/>
      <c r="L47" s="214"/>
    </row>
    <row r="48" spans="1:12" ht="13.5" customHeight="1">
      <c r="A48" s="547" t="s">
        <v>70</v>
      </c>
      <c r="B48" s="547"/>
      <c r="C48" s="547"/>
      <c r="D48" s="547"/>
      <c r="E48" s="547"/>
      <c r="F48" s="547"/>
      <c r="G48" s="547"/>
      <c r="H48" s="547"/>
      <c r="I48" s="547"/>
      <c r="J48" s="547"/>
      <c r="K48" s="547"/>
      <c r="L48" s="547"/>
    </row>
    <row r="49" spans="1:12" ht="6.7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1:12" ht="12.75">
      <c r="A50" s="451" t="s">
        <v>24</v>
      </c>
      <c r="B50" s="354" t="s">
        <v>0</v>
      </c>
      <c r="C50" s="355"/>
      <c r="D50" s="356"/>
      <c r="E50" s="349" t="s">
        <v>241</v>
      </c>
      <c r="F50" s="487" t="s">
        <v>16</v>
      </c>
      <c r="G50" s="488"/>
      <c r="H50" s="488"/>
      <c r="I50" s="489"/>
      <c r="J50" s="349" t="s">
        <v>62</v>
      </c>
      <c r="K50" s="351" t="s">
        <v>25</v>
      </c>
      <c r="L50" s="353"/>
    </row>
    <row r="51" spans="1:12" ht="11.25" customHeight="1">
      <c r="A51" s="486"/>
      <c r="B51" s="357"/>
      <c r="C51" s="358"/>
      <c r="D51" s="359"/>
      <c r="E51" s="350"/>
      <c r="F51" s="487" t="s">
        <v>71</v>
      </c>
      <c r="G51" s="489"/>
      <c r="H51" s="487" t="s">
        <v>72</v>
      </c>
      <c r="I51" s="489"/>
      <c r="J51" s="350"/>
      <c r="K51" s="451" t="s">
        <v>73</v>
      </c>
      <c r="L51" s="451" t="s">
        <v>74</v>
      </c>
    </row>
    <row r="52" spans="1:12" ht="14.25" customHeight="1">
      <c r="A52" s="452"/>
      <c r="B52" s="360"/>
      <c r="C52" s="361"/>
      <c r="D52" s="362"/>
      <c r="E52" s="348"/>
      <c r="F52" s="104" t="s">
        <v>54</v>
      </c>
      <c r="G52" s="105" t="s">
        <v>55</v>
      </c>
      <c r="H52" s="104" t="s">
        <v>54</v>
      </c>
      <c r="I52" s="105" t="s">
        <v>55</v>
      </c>
      <c r="J52" s="348"/>
      <c r="K52" s="452"/>
      <c r="L52" s="452"/>
    </row>
    <row r="53" spans="1:12" ht="15" customHeight="1">
      <c r="A53" s="35" t="s">
        <v>1</v>
      </c>
      <c r="B53" s="372" t="s">
        <v>3</v>
      </c>
      <c r="C53" s="373"/>
      <c r="D53" s="374"/>
      <c r="E53" s="96">
        <v>79523</v>
      </c>
      <c r="F53" s="97"/>
      <c r="G53" s="98"/>
      <c r="H53" s="99"/>
      <c r="I53" s="99"/>
      <c r="J53" s="96">
        <f aca="true" t="shared" si="0" ref="J53:J61">E53-F53-G53+H53+I53</f>
        <v>79523</v>
      </c>
      <c r="K53" s="93">
        <f>J53-L53</f>
        <v>29523</v>
      </c>
      <c r="L53" s="93">
        <v>50000</v>
      </c>
    </row>
    <row r="54" spans="1:12" ht="15" customHeight="1">
      <c r="A54" s="74">
        <v>600</v>
      </c>
      <c r="B54" s="372" t="s">
        <v>7</v>
      </c>
      <c r="C54" s="373"/>
      <c r="D54" s="374"/>
      <c r="E54" s="96">
        <v>200000</v>
      </c>
      <c r="F54" s="97"/>
      <c r="G54" s="97"/>
      <c r="H54" s="96"/>
      <c r="I54" s="96"/>
      <c r="J54" s="96">
        <f>E54-F54-G54+H54+I54</f>
        <v>200000</v>
      </c>
      <c r="K54" s="93">
        <f>J54-L54</f>
        <v>0</v>
      </c>
      <c r="L54" s="96">
        <v>200000</v>
      </c>
    </row>
    <row r="55" spans="1:12" ht="15" customHeight="1">
      <c r="A55" s="50">
        <v>700</v>
      </c>
      <c r="B55" s="372" t="s">
        <v>75</v>
      </c>
      <c r="C55" s="373"/>
      <c r="D55" s="374"/>
      <c r="E55" s="96">
        <v>12478605</v>
      </c>
      <c r="F55" s="97"/>
      <c r="G55" s="97">
        <f>H11</f>
        <v>4200000</v>
      </c>
      <c r="H55" s="96">
        <f>I11</f>
        <v>23270500</v>
      </c>
      <c r="I55" s="96"/>
      <c r="J55" s="96">
        <f t="shared" si="0"/>
        <v>31549105</v>
      </c>
      <c r="K55" s="93">
        <f>J55-L55</f>
        <v>29549105</v>
      </c>
      <c r="L55" s="96">
        <v>2000000</v>
      </c>
    </row>
    <row r="56" spans="1:12" ht="15" customHeight="1">
      <c r="A56" s="74">
        <v>710</v>
      </c>
      <c r="B56" s="372" t="s">
        <v>15</v>
      </c>
      <c r="C56" s="373"/>
      <c r="D56" s="374"/>
      <c r="E56" s="96">
        <v>15000</v>
      </c>
      <c r="F56" s="97"/>
      <c r="G56" s="97"/>
      <c r="H56" s="96"/>
      <c r="I56" s="96"/>
      <c r="J56" s="96">
        <f>E56-F56-G56+H56+I56</f>
        <v>15000</v>
      </c>
      <c r="K56" s="93">
        <f>J56-L56</f>
        <v>15000</v>
      </c>
      <c r="L56" s="96"/>
    </row>
    <row r="57" spans="1:12" ht="15" customHeight="1">
      <c r="A57" s="50">
        <v>720</v>
      </c>
      <c r="B57" s="372" t="s">
        <v>35</v>
      </c>
      <c r="C57" s="373"/>
      <c r="D57" s="374"/>
      <c r="E57" s="96">
        <v>2238784</v>
      </c>
      <c r="F57" s="97"/>
      <c r="G57" s="97"/>
      <c r="H57" s="96"/>
      <c r="I57" s="96"/>
      <c r="J57" s="96">
        <f t="shared" si="0"/>
        <v>2238784</v>
      </c>
      <c r="K57" s="93">
        <f>J57-L57</f>
        <v>217278</v>
      </c>
      <c r="L57" s="96">
        <v>2021506</v>
      </c>
    </row>
    <row r="58" spans="1:12" ht="15" customHeight="1">
      <c r="A58" s="49">
        <v>750</v>
      </c>
      <c r="B58" s="372" t="s">
        <v>31</v>
      </c>
      <c r="C58" s="373"/>
      <c r="D58" s="374"/>
      <c r="E58" s="93">
        <v>249384</v>
      </c>
      <c r="F58" s="94"/>
      <c r="G58" s="94"/>
      <c r="H58" s="93">
        <f>I16</f>
        <v>18500</v>
      </c>
      <c r="I58" s="93"/>
      <c r="J58" s="96">
        <f t="shared" si="0"/>
        <v>267884</v>
      </c>
      <c r="K58" s="93">
        <f aca="true" t="shared" si="1" ref="K58:K66">J58-L58</f>
        <v>267884</v>
      </c>
      <c r="L58" s="93"/>
    </row>
    <row r="59" spans="1:12" ht="53.25" customHeight="1">
      <c r="A59" s="49">
        <v>751</v>
      </c>
      <c r="B59" s="544" t="s">
        <v>23</v>
      </c>
      <c r="C59" s="545"/>
      <c r="D59" s="546"/>
      <c r="E59" s="100">
        <v>41247</v>
      </c>
      <c r="F59" s="101"/>
      <c r="G59" s="102"/>
      <c r="H59" s="103"/>
      <c r="I59" s="93"/>
      <c r="J59" s="96">
        <f t="shared" si="0"/>
        <v>41247</v>
      </c>
      <c r="K59" s="93">
        <f t="shared" si="1"/>
        <v>41247</v>
      </c>
      <c r="L59" s="95"/>
    </row>
    <row r="60" spans="1:12" ht="27.75" customHeight="1">
      <c r="A60" s="71">
        <v>754</v>
      </c>
      <c r="B60" s="480" t="s">
        <v>26</v>
      </c>
      <c r="C60" s="481"/>
      <c r="D60" s="482"/>
      <c r="E60" s="93">
        <v>75000</v>
      </c>
      <c r="F60" s="94"/>
      <c r="G60" s="94"/>
      <c r="H60" s="93"/>
      <c r="I60" s="93"/>
      <c r="J60" s="93">
        <f t="shared" si="0"/>
        <v>75000</v>
      </c>
      <c r="K60" s="93">
        <f t="shared" si="1"/>
        <v>75000</v>
      </c>
      <c r="L60" s="93"/>
    </row>
    <row r="61" spans="1:12" ht="54.75" customHeight="1">
      <c r="A61" s="71">
        <v>756</v>
      </c>
      <c r="B61" s="480" t="s">
        <v>82</v>
      </c>
      <c r="C61" s="481"/>
      <c r="D61" s="482"/>
      <c r="E61" s="93">
        <v>78925744</v>
      </c>
      <c r="F61" s="94">
        <f>G20</f>
        <v>0</v>
      </c>
      <c r="G61" s="94"/>
      <c r="H61" s="93"/>
      <c r="I61" s="93"/>
      <c r="J61" s="93">
        <f t="shared" si="0"/>
        <v>78925744</v>
      </c>
      <c r="K61" s="93">
        <f t="shared" si="1"/>
        <v>78925744</v>
      </c>
      <c r="L61" s="95"/>
    </row>
    <row r="62" spans="1:12" ht="15.75" customHeight="1">
      <c r="A62" s="50">
        <v>758</v>
      </c>
      <c r="B62" s="480" t="s">
        <v>9</v>
      </c>
      <c r="C62" s="481"/>
      <c r="D62" s="482"/>
      <c r="E62" s="96">
        <v>26929369</v>
      </c>
      <c r="F62" s="97"/>
      <c r="G62" s="98"/>
      <c r="H62" s="96"/>
      <c r="I62" s="96"/>
      <c r="J62" s="96">
        <f aca="true" t="shared" si="2" ref="J62:J68">E62-F62-G62+H62+I62</f>
        <v>26929369</v>
      </c>
      <c r="K62" s="93">
        <f t="shared" si="1"/>
        <v>26929369</v>
      </c>
      <c r="L62" s="96"/>
    </row>
    <row r="63" spans="1:12" ht="15" customHeight="1">
      <c r="A63" s="50">
        <v>801</v>
      </c>
      <c r="B63" s="480" t="s">
        <v>10</v>
      </c>
      <c r="C63" s="481"/>
      <c r="D63" s="482"/>
      <c r="E63" s="96">
        <v>5768362</v>
      </c>
      <c r="F63" s="97"/>
      <c r="G63" s="97"/>
      <c r="H63" s="96">
        <f>I20</f>
        <v>36178</v>
      </c>
      <c r="I63" s="96"/>
      <c r="J63" s="96">
        <f t="shared" si="2"/>
        <v>5804540</v>
      </c>
      <c r="K63" s="93">
        <f t="shared" si="1"/>
        <v>5804540</v>
      </c>
      <c r="L63" s="96"/>
    </row>
    <row r="64" spans="1:12" ht="15" customHeight="1">
      <c r="A64" s="50">
        <v>852</v>
      </c>
      <c r="B64" s="480" t="s">
        <v>12</v>
      </c>
      <c r="C64" s="481"/>
      <c r="D64" s="482"/>
      <c r="E64" s="96">
        <v>2745518</v>
      </c>
      <c r="F64" s="97"/>
      <c r="G64" s="98"/>
      <c r="H64" s="99"/>
      <c r="I64" s="99"/>
      <c r="J64" s="96">
        <f t="shared" si="2"/>
        <v>2745518</v>
      </c>
      <c r="K64" s="93">
        <f t="shared" si="1"/>
        <v>2745518</v>
      </c>
      <c r="L64" s="96"/>
    </row>
    <row r="65" spans="1:12" ht="33" customHeight="1">
      <c r="A65" s="74">
        <v>853</v>
      </c>
      <c r="B65" s="480" t="s">
        <v>95</v>
      </c>
      <c r="C65" s="481"/>
      <c r="D65" s="482"/>
      <c r="E65" s="96">
        <v>144223</v>
      </c>
      <c r="F65" s="97"/>
      <c r="G65" s="97"/>
      <c r="H65" s="96">
        <f>I23</f>
        <v>32</v>
      </c>
      <c r="I65" s="96"/>
      <c r="J65" s="96">
        <f t="shared" si="2"/>
        <v>144255</v>
      </c>
      <c r="K65" s="93">
        <f>J65</f>
        <v>144255</v>
      </c>
      <c r="L65" s="96"/>
    </row>
    <row r="66" spans="1:12" ht="24.75" customHeight="1">
      <c r="A66" s="73">
        <v>854</v>
      </c>
      <c r="B66" s="480" t="s">
        <v>13</v>
      </c>
      <c r="C66" s="481"/>
      <c r="D66" s="482"/>
      <c r="E66" s="96">
        <v>65173</v>
      </c>
      <c r="F66" s="97"/>
      <c r="G66" s="97"/>
      <c r="H66" s="96"/>
      <c r="I66" s="96"/>
      <c r="J66" s="96">
        <f t="shared" si="2"/>
        <v>65173</v>
      </c>
      <c r="K66" s="93">
        <f t="shared" si="1"/>
        <v>65173</v>
      </c>
      <c r="L66" s="96"/>
    </row>
    <row r="67" spans="1:12" ht="25.5" customHeight="1">
      <c r="A67" s="50">
        <v>900</v>
      </c>
      <c r="B67" s="477" t="s">
        <v>14</v>
      </c>
      <c r="C67" s="478"/>
      <c r="D67" s="479"/>
      <c r="E67" s="96">
        <v>30000</v>
      </c>
      <c r="F67" s="97"/>
      <c r="G67" s="97"/>
      <c r="H67" s="96">
        <f>I26</f>
        <v>15165</v>
      </c>
      <c r="I67" s="96"/>
      <c r="J67" s="96">
        <f t="shared" si="2"/>
        <v>45165</v>
      </c>
      <c r="K67" s="93">
        <f>J67-L67</f>
        <v>45165</v>
      </c>
      <c r="L67" s="96"/>
    </row>
    <row r="68" spans="1:12" ht="15" customHeight="1">
      <c r="A68" s="49">
        <v>926</v>
      </c>
      <c r="B68" s="515" t="s">
        <v>126</v>
      </c>
      <c r="C68" s="516"/>
      <c r="D68" s="517"/>
      <c r="E68" s="93">
        <v>40000</v>
      </c>
      <c r="F68" s="94"/>
      <c r="G68" s="94"/>
      <c r="H68" s="93">
        <f>I33</f>
        <v>110</v>
      </c>
      <c r="I68" s="93"/>
      <c r="J68" s="96">
        <f t="shared" si="2"/>
        <v>40110</v>
      </c>
      <c r="K68" s="93">
        <f>J68-L68</f>
        <v>40110</v>
      </c>
      <c r="L68" s="93"/>
    </row>
    <row r="69" spans="1:14" ht="22.5" customHeight="1">
      <c r="A69" s="205" t="s">
        <v>4</v>
      </c>
      <c r="B69" s="505" t="s">
        <v>76</v>
      </c>
      <c r="C69" s="506"/>
      <c r="D69" s="507"/>
      <c r="E69" s="206">
        <f>SUM(E53:E61,E62:E68)</f>
        <v>130025932</v>
      </c>
      <c r="F69" s="206">
        <f>SUM(F53:F68)</f>
        <v>0</v>
      </c>
      <c r="G69" s="206">
        <f aca="true" t="shared" si="3" ref="G69:L69">SUM(G53:G61,G62:G68)</f>
        <v>4200000</v>
      </c>
      <c r="H69" s="206">
        <f>SUM(H53:H61,H62:H68)</f>
        <v>23340485</v>
      </c>
      <c r="I69" s="206">
        <f t="shared" si="3"/>
        <v>0</v>
      </c>
      <c r="J69" s="206">
        <f t="shared" si="3"/>
        <v>149166417</v>
      </c>
      <c r="K69" s="206">
        <f>SUM(K53:K61,K62:K68)</f>
        <v>144894911</v>
      </c>
      <c r="L69" s="206">
        <f t="shared" si="3"/>
        <v>4271506</v>
      </c>
      <c r="N69" s="1">
        <f>L69+K69</f>
        <v>149166417</v>
      </c>
    </row>
    <row r="70" spans="1:12" ht="13.5" customHeight="1">
      <c r="A70" s="36"/>
      <c r="B70" s="36"/>
      <c r="C70" s="36"/>
      <c r="D70" s="36"/>
      <c r="E70" s="37"/>
      <c r="F70" s="37">
        <f>G37-F69</f>
        <v>0</v>
      </c>
      <c r="G70" s="37"/>
      <c r="H70" s="37">
        <f>H69-I37</f>
        <v>0</v>
      </c>
      <c r="I70" s="37"/>
      <c r="J70" s="25"/>
      <c r="K70" s="38"/>
      <c r="L70" s="38"/>
    </row>
    <row r="71" spans="1:12" ht="4.5" customHeight="1">
      <c r="A71" s="36"/>
      <c r="B71" s="36"/>
      <c r="C71" s="36"/>
      <c r="D71" s="36"/>
      <c r="E71" s="37"/>
      <c r="F71" s="37"/>
      <c r="G71" s="37"/>
      <c r="H71" s="37"/>
      <c r="I71" s="37"/>
      <c r="J71" s="25"/>
      <c r="K71" s="38"/>
      <c r="L71" s="38"/>
    </row>
    <row r="72" spans="1:12" ht="9.75" customHeight="1">
      <c r="A72" s="36"/>
      <c r="B72" s="36"/>
      <c r="C72" s="36"/>
      <c r="D72" s="36"/>
      <c r="E72" s="37"/>
      <c r="F72" s="37"/>
      <c r="G72" s="37"/>
      <c r="H72" s="37"/>
      <c r="I72" s="37"/>
      <c r="J72" s="25"/>
      <c r="K72" s="38"/>
      <c r="L72" s="38"/>
    </row>
    <row r="73" spans="1:12" ht="13.5" customHeight="1">
      <c r="A73" s="36"/>
      <c r="B73" s="36"/>
      <c r="C73" s="36"/>
      <c r="D73" s="36"/>
      <c r="E73" s="37"/>
      <c r="F73" s="37"/>
      <c r="G73" s="37"/>
      <c r="H73" s="37"/>
      <c r="I73" s="37"/>
      <c r="J73" s="25"/>
      <c r="K73" s="38"/>
      <c r="L73" s="38"/>
    </row>
    <row r="74" spans="1:12" ht="7.5" customHeight="1">
      <c r="A74" s="36"/>
      <c r="B74" s="36"/>
      <c r="C74" s="36"/>
      <c r="D74" s="36"/>
      <c r="E74" s="37"/>
      <c r="F74" s="37"/>
      <c r="G74" s="37"/>
      <c r="H74" s="37"/>
      <c r="I74" s="37"/>
      <c r="J74" s="25"/>
      <c r="K74" s="38"/>
      <c r="L74" s="38"/>
    </row>
    <row r="75" spans="1:12" ht="13.5" customHeight="1">
      <c r="A75" s="502" t="s">
        <v>77</v>
      </c>
      <c r="B75" s="503"/>
      <c r="C75" s="503"/>
      <c r="D75" s="503"/>
      <c r="E75" s="503"/>
      <c r="F75" s="503"/>
      <c r="G75" s="503"/>
      <c r="H75" s="503"/>
      <c r="I75" s="504"/>
      <c r="J75" s="511">
        <f>SUM(J76:K79)</f>
        <v>8100885</v>
      </c>
      <c r="K75" s="512"/>
      <c r="L75" s="39"/>
    </row>
    <row r="76" spans="1:12" ht="16.5" customHeight="1">
      <c r="A76" s="508" t="s">
        <v>87</v>
      </c>
      <c r="B76" s="509"/>
      <c r="C76" s="509"/>
      <c r="D76" s="509"/>
      <c r="E76" s="509"/>
      <c r="F76" s="509"/>
      <c r="G76" s="509"/>
      <c r="H76" s="509"/>
      <c r="I76" s="510"/>
      <c r="J76" s="513">
        <v>2586972</v>
      </c>
      <c r="K76" s="514"/>
      <c r="L76" s="39"/>
    </row>
    <row r="77" spans="1:12" ht="16.5" customHeight="1">
      <c r="A77" s="523" t="s">
        <v>88</v>
      </c>
      <c r="B77" s="524"/>
      <c r="C77" s="524"/>
      <c r="D77" s="524"/>
      <c r="E77" s="524"/>
      <c r="F77" s="524"/>
      <c r="G77" s="524"/>
      <c r="H77" s="524"/>
      <c r="I77" s="525"/>
      <c r="J77" s="518">
        <v>2458121</v>
      </c>
      <c r="K77" s="519"/>
      <c r="L77" s="39"/>
    </row>
    <row r="78" spans="1:12" ht="17.25" customHeight="1">
      <c r="A78" s="523" t="s">
        <v>117</v>
      </c>
      <c r="B78" s="524"/>
      <c r="C78" s="524"/>
      <c r="D78" s="524"/>
      <c r="E78" s="524"/>
      <c r="F78" s="524"/>
      <c r="G78" s="524"/>
      <c r="H78" s="524"/>
      <c r="I78" s="525"/>
      <c r="J78" s="518">
        <v>2712724</v>
      </c>
      <c r="K78" s="519"/>
      <c r="L78" s="39"/>
    </row>
    <row r="79" spans="1:12" ht="17.25" customHeight="1">
      <c r="A79" s="532" t="s">
        <v>118</v>
      </c>
      <c r="B79" s="533"/>
      <c r="C79" s="533"/>
      <c r="D79" s="533"/>
      <c r="E79" s="533"/>
      <c r="F79" s="533"/>
      <c r="G79" s="533"/>
      <c r="H79" s="533"/>
      <c r="I79" s="534"/>
      <c r="J79" s="542">
        <v>343068</v>
      </c>
      <c r="K79" s="543"/>
      <c r="L79" s="39"/>
    </row>
    <row r="80" spans="1:12" ht="23.25" customHeight="1">
      <c r="A80" s="89" t="s">
        <v>78</v>
      </c>
      <c r="B80" s="90"/>
      <c r="C80" s="90"/>
      <c r="D80" s="90"/>
      <c r="E80" s="90"/>
      <c r="F80" s="90"/>
      <c r="G80" s="90"/>
      <c r="H80" s="90"/>
      <c r="I80" s="91"/>
      <c r="J80" s="511">
        <v>410000</v>
      </c>
      <c r="K80" s="512"/>
      <c r="L80" s="39"/>
    </row>
    <row r="81" spans="1:12" ht="15" customHeight="1">
      <c r="A81" s="92">
        <v>931</v>
      </c>
      <c r="B81" s="520" t="s">
        <v>89</v>
      </c>
      <c r="C81" s="521"/>
      <c r="D81" s="521"/>
      <c r="E81" s="521"/>
      <c r="F81" s="521"/>
      <c r="G81" s="521"/>
      <c r="H81" s="521"/>
      <c r="I81" s="522"/>
      <c r="J81" s="530"/>
      <c r="K81" s="531"/>
      <c r="L81" s="39"/>
    </row>
    <row r="82" spans="1:12" ht="18.75" customHeight="1">
      <c r="A82" s="92">
        <v>952</v>
      </c>
      <c r="B82" s="520" t="s">
        <v>98</v>
      </c>
      <c r="C82" s="521"/>
      <c r="D82" s="521"/>
      <c r="E82" s="521"/>
      <c r="F82" s="521"/>
      <c r="G82" s="521"/>
      <c r="H82" s="521"/>
      <c r="I82" s="522"/>
      <c r="J82" s="530"/>
      <c r="K82" s="538"/>
      <c r="L82" s="39"/>
    </row>
    <row r="83" spans="1:12" ht="50.25" customHeight="1">
      <c r="A83" s="92">
        <v>950</v>
      </c>
      <c r="B83" s="520" t="s">
        <v>86</v>
      </c>
      <c r="C83" s="521"/>
      <c r="D83" s="521"/>
      <c r="E83" s="521"/>
      <c r="F83" s="521"/>
      <c r="G83" s="521"/>
      <c r="H83" s="521"/>
      <c r="I83" s="522"/>
      <c r="J83" s="530">
        <v>747473</v>
      </c>
      <c r="K83" s="531"/>
      <c r="L83" s="39"/>
    </row>
    <row r="84" spans="1:12" ht="15" customHeight="1">
      <c r="A84" s="44" t="s">
        <v>5</v>
      </c>
      <c r="B84" s="539" t="s">
        <v>79</v>
      </c>
      <c r="C84" s="540"/>
      <c r="D84" s="540"/>
      <c r="E84" s="540"/>
      <c r="F84" s="540"/>
      <c r="G84" s="540"/>
      <c r="H84" s="540"/>
      <c r="I84" s="541"/>
      <c r="J84" s="528">
        <f>SUM(J81:K83)</f>
        <v>747473</v>
      </c>
      <c r="K84" s="529"/>
      <c r="L84" s="39"/>
    </row>
    <row r="85" spans="1:12" ht="18" customHeight="1">
      <c r="A85" s="45" t="s">
        <v>81</v>
      </c>
      <c r="B85" s="535" t="s">
        <v>80</v>
      </c>
      <c r="C85" s="536"/>
      <c r="D85" s="536"/>
      <c r="E85" s="536"/>
      <c r="F85" s="536"/>
      <c r="G85" s="536"/>
      <c r="H85" s="536"/>
      <c r="I85" s="537"/>
      <c r="J85" s="526">
        <f>J84+J69</f>
        <v>149913890</v>
      </c>
      <c r="K85" s="527"/>
      <c r="L85" s="39"/>
    </row>
    <row r="86" spans="1:12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2.7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2.7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</sheetData>
  <sheetProtection/>
  <mergeCells count="82">
    <mergeCell ref="I31:J31"/>
    <mergeCell ref="D33:F33"/>
    <mergeCell ref="D34:F34"/>
    <mergeCell ref="D35:F35"/>
    <mergeCell ref="D19:F19"/>
    <mergeCell ref="D23:F23"/>
    <mergeCell ref="D24:F24"/>
    <mergeCell ref="D25:F25"/>
    <mergeCell ref="D26:F26"/>
    <mergeCell ref="D27:F27"/>
    <mergeCell ref="D28:F28"/>
    <mergeCell ref="D12:F12"/>
    <mergeCell ref="D13:F13"/>
    <mergeCell ref="D20:F20"/>
    <mergeCell ref="A31:C31"/>
    <mergeCell ref="D31:F32"/>
    <mergeCell ref="G31:H31"/>
    <mergeCell ref="D30:F30"/>
    <mergeCell ref="D29:F29"/>
    <mergeCell ref="D21:F21"/>
    <mergeCell ref="D14:F14"/>
    <mergeCell ref="D22:F22"/>
    <mergeCell ref="D15:F15"/>
    <mergeCell ref="D16:F16"/>
    <mergeCell ref="D17:F17"/>
    <mergeCell ref="D18:F18"/>
    <mergeCell ref="B59:D59"/>
    <mergeCell ref="B60:D60"/>
    <mergeCell ref="A48:L48"/>
    <mergeCell ref="L51:L52"/>
    <mergeCell ref="K50:L50"/>
    <mergeCell ref="K51:K52"/>
    <mergeCell ref="J79:K79"/>
    <mergeCell ref="B54:D54"/>
    <mergeCell ref="B53:D53"/>
    <mergeCell ref="F51:G51"/>
    <mergeCell ref="B57:D57"/>
    <mergeCell ref="B64:D64"/>
    <mergeCell ref="E50:E52"/>
    <mergeCell ref="B56:D56"/>
    <mergeCell ref="B50:D52"/>
    <mergeCell ref="B58:D58"/>
    <mergeCell ref="A77:I77"/>
    <mergeCell ref="J85:K85"/>
    <mergeCell ref="J84:K84"/>
    <mergeCell ref="J83:K83"/>
    <mergeCell ref="J81:K81"/>
    <mergeCell ref="J80:K80"/>
    <mergeCell ref="A79:I79"/>
    <mergeCell ref="B85:I85"/>
    <mergeCell ref="J82:K82"/>
    <mergeCell ref="B84:I84"/>
    <mergeCell ref="A76:I76"/>
    <mergeCell ref="J75:K75"/>
    <mergeCell ref="J76:K76"/>
    <mergeCell ref="B68:D68"/>
    <mergeCell ref="J78:K78"/>
    <mergeCell ref="B83:I83"/>
    <mergeCell ref="B81:I81"/>
    <mergeCell ref="B82:I82"/>
    <mergeCell ref="A78:I78"/>
    <mergeCell ref="J77:K77"/>
    <mergeCell ref="A7:J7"/>
    <mergeCell ref="I9:J9"/>
    <mergeCell ref="A9:C9"/>
    <mergeCell ref="D9:F10"/>
    <mergeCell ref="G9:H9"/>
    <mergeCell ref="A75:I75"/>
    <mergeCell ref="B69:D69"/>
    <mergeCell ref="B61:D61"/>
    <mergeCell ref="B65:D65"/>
    <mergeCell ref="B63:D63"/>
    <mergeCell ref="D11:F11"/>
    <mergeCell ref="B67:D67"/>
    <mergeCell ref="B55:D55"/>
    <mergeCell ref="J50:J52"/>
    <mergeCell ref="B62:D62"/>
    <mergeCell ref="B66:D66"/>
    <mergeCell ref="A37:F37"/>
    <mergeCell ref="A50:A52"/>
    <mergeCell ref="F50:I50"/>
    <mergeCell ref="H51:I51"/>
  </mergeCells>
  <printOptions/>
  <pageMargins left="0.75" right="0.75" top="0.56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Henryka Szulik</cp:lastModifiedBy>
  <cp:lastPrinted>2014-05-26T09:49:07Z</cp:lastPrinted>
  <dcterms:created xsi:type="dcterms:W3CDTF">2004-08-03T08:26:30Z</dcterms:created>
  <dcterms:modified xsi:type="dcterms:W3CDTF">2014-05-26T10:25:50Z</dcterms:modified>
  <cp:category/>
  <cp:version/>
  <cp:contentType/>
  <cp:contentStatus/>
</cp:coreProperties>
</file>