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<sst xmlns="http://schemas.openxmlformats.org/spreadsheetml/2006/main" count="319" uniqueCount="212">
  <si>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</si>
  <si>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</si>
  <si>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</si>
  <si>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</si>
  <si>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</si>
  <si>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</si>
  <si>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</si>
  <si>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</si>
  <si>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</si>
  <si>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</si>
  <si>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</si>
  <si>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</si>
  <si>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</si>
  <si>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</si>
  <si>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</si>
  <si>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</si>
  <si>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</si>
  <si>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</si>
  <si>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</si>
  <si>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</si>
  <si>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</si>
  <si>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</si>
  <si>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</si>
  <si>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</si>
  <si>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</si>
  <si>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</si>
  <si>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</si>
  <si>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</si>
  <si>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</si>
  <si>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</si>
  <si>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</si>
  <si>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</si>
  <si>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</si>
  <si>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</si>
  <si>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</si>
  <si>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</si>
  <si>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</si>
  <si>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</si>
  <si>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</si>
  <si>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</si>
  <si>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</si>
  <si>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</si>
  <si>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</si>
  <si>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</si>
  <si>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</si>
  <si>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</si>
  <si>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</si>
  <si>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</si>
  <si>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</si>
  <si>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</si>
  <si>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</si>
  <si>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</si>
  <si>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</si>
  <si>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</si>
  <si>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</si>
  <si>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</si>
  <si>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</si>
  <si>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</si>
  <si>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</si>
  <si>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</si>
  <si>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</si>
  <si>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</si>
  <si>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</si>
  <si>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</si>
  <si>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</si>
  <si>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</si>
  <si>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</si>
  <si>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</si>
  <si>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</si>
  <si>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</si>
  <si>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</si>
  <si>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</si>
  <si>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</si>
  <si>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</si>
  <si>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</si>
  <si>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</si>
  <si>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</si>
  <si>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</si>
  <si>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</si>
  <si>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</si>
  <si>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</si>
  <si>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</si>
  <si>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</si>
  <si>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</si>
  <si>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</si>
  <si>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</si>
  <si>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</si>
  <si>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</si>
  <si>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</si>
  <si>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</si>
  <si>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</si>
  <si>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</si>
  <si>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</si>
  <si>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</si>
  <si>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</si>
  <si>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</si>
  <si>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</si>
  <si>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</si>
  <si>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</si>
  <si>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</si>
  <si>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</si>
  <si>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</si>
  <si>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</si>
  <si>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</si>
  <si>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</si>
  <si>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</si>
  <si>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</si>
  <si>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</si>
  <si>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</si>
  <si>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</si>
  <si>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</si>
  <si>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</si>
  <si>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</si>
  <si>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</si>
  <si>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</si>
  <si>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</si>
  <si>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</si>
  <si>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</si>
  <si>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</si>
  <si>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</si>
  <si>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t>Dokonuje się zmian w planie DOCHODÓW budżetu gminy na 2013 rok</t>
  </si>
  <si>
    <t>Dokonuje się zmian w planie WYDATKÓW  budżetu gminy na 2013 rok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</si>
  <si>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</si>
  <si>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</si>
  <si>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Razem rozchody</t>
  </si>
  <si>
    <t>VI.</t>
  </si>
  <si>
    <t>Razem (II+VI)</t>
  </si>
  <si>
    <t>Razem</t>
  </si>
  <si>
    <t>PLAN WYDATKÓW PO ZMIANACH</t>
  </si>
  <si>
    <t>Wydatki na realizację zadań z zakresu administracji rządowej oraz innych zadań zleconych gminie  ustawami</t>
  </si>
  <si>
    <t>1. Spłata pożyczek w wysokości 3.505.759,-zł następuje z nadwyżki budżetowej</t>
  </si>
  <si>
    <t xml:space="preserve">   b) z wolnych środków jako nadwyżki środków pieniężnych na rachunku bieżącym budżetu gminy wynikających z rozliczeń                   </t>
  </si>
  <si>
    <t xml:space="preserve">      wyemitowanych papierów wartościowych, kredytów i pożyczek z lat ubiegłych 3.600.000,-zł</t>
  </si>
  <si>
    <t>Wydatki na realizację zadań otrzymanych  do realizacji w drodze umów  i porozumień  między jst</t>
  </si>
  <si>
    <t>Gimnazja</t>
  </si>
  <si>
    <t xml:space="preserve">2. Spłata kredytów w wysokości  5.600.000,-zł następuje: </t>
  </si>
  <si>
    <t xml:space="preserve">   a) z nadwyżki budżetowej 2.000.000,-zł</t>
  </si>
  <si>
    <t>Wynagrodzenia bezosobowe</t>
  </si>
  <si>
    <t xml:space="preserve">Szkolenia pracowników niebędących członkami korpusu służby cywilnej </t>
  </si>
  <si>
    <t xml:space="preserve">POMOC SPOŁECZNA </t>
  </si>
  <si>
    <t xml:space="preserve">GOSPODARKA MIESZKANIOWA </t>
  </si>
  <si>
    <t xml:space="preserve">Gospodarka gruntami i nieruchomościami </t>
  </si>
  <si>
    <t xml:space="preserve">Zakup materiałów i wyposażenia </t>
  </si>
  <si>
    <t xml:space="preserve">  </t>
  </si>
  <si>
    <t>01010</t>
  </si>
  <si>
    <t xml:space="preserve">Wydatki inwestycyjne jednostek budżetowych  </t>
  </si>
  <si>
    <t xml:space="preserve">ROLNICTWO I ŁOWIECTWO </t>
  </si>
  <si>
    <t xml:space="preserve">Infrastruktura wodociągowa i sanitacyjna wsi </t>
  </si>
  <si>
    <t>Szkoły podstawowe</t>
  </si>
  <si>
    <r>
      <t>- Dotacje celowe otrzymane z budżetu państwa na realizację zadań bieżących gmin z zakresu edukacyjnej opieki wychowawczej finansowanych w całości przez budżet państwa w ramach programów rządowych (</t>
    </r>
    <r>
      <rPr>
        <sz val="11"/>
        <rFont val="Czcionka tekstu podstawowego"/>
        <family val="0"/>
      </rPr>
      <t>§ 2040)</t>
    </r>
  </si>
  <si>
    <t>Dotacje celowe otrzymane z budżetu państwa na realizację własnych zadań bieżących gmin</t>
  </si>
  <si>
    <t>3. Wykup papierów wartościowych wyemitowanych przez Gminę  w wysokości 8.000.000,-zł następuje  z nadwyżki budżetowej</t>
  </si>
  <si>
    <t>Nadwyżkę budżetową planuje się w kwocie 13.505.759,-zł,  a wolne środki w kwocie 3.600.000,-zł.</t>
  </si>
  <si>
    <t>Łącznie 17.105.759,-zł - przeznacza się na rozchody</t>
  </si>
  <si>
    <t xml:space="preserve">GOSPODARKA KOMUNALNA I OCHRONA ŚRODOWISKA </t>
  </si>
  <si>
    <t xml:space="preserve">Oświetlenie ulic, placów i dróg </t>
  </si>
  <si>
    <t>Plan na dzień  30.09.2013r.</t>
  </si>
  <si>
    <t>Plan na dzień 30.09.2013r.</t>
  </si>
  <si>
    <t>Dochody  30.09.2013r.</t>
  </si>
  <si>
    <t>Wydatki  30.09.2013r.</t>
  </si>
  <si>
    <t>Składki na ubezpieczenie zdrowotne opłacane za osoby pobierające niektóre świadczenia z pomocy społecznej, niektóre świadcz rodzinne oraz za osoby uczęszczające w zajęciach w centrum integracji społecznej</t>
  </si>
  <si>
    <t>GOSPODARKA MIESZKANIOWA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</si>
  <si>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</si>
  <si>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</si>
  <si>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INFORMATYKA</t>
  </si>
  <si>
    <t>Pozostała działalność - program unijny pn. "Przeciwdziałanie wykluczeniu cyfrowemu oraz podnoszenie kompetencji cyfrowych w Gminie Lesznowola"</t>
  </si>
  <si>
    <t>Dotacje celowe w ramach programów finansowanych z udziałem środków europejskich oraz środków, o których mowa w art. 5 ust. 1 pkt 3 oraz ust. 3pkt 5 i 6 ustawy, lub płatności w ramach budżetu środków europejskich</t>
  </si>
  <si>
    <t>DOCHODY OD OSÓB PRAWNYCH, OSÓB FIZYCZNYCH I OD INNYCH JEDNOSTEK NIEPOSIADAJĄCYCH OSOBOWOŚCI PRAWNEJ ORAZ WYDATKI ZWIĄZANE Z ICH POBOREM</t>
  </si>
  <si>
    <t>Wpływy z podatku rolnego, podatku leśnego, podatku od czynności cywilnoprawnych , podatków i opłat lokalnych od osób prawnych i innych jednostek organizacyjnych</t>
  </si>
  <si>
    <t>0500</t>
  </si>
  <si>
    <t xml:space="preserve">Podatek od czynności cywilnoprawnych </t>
  </si>
  <si>
    <t>Wpływy z podatku rolnego, podatku leśnego,podatku od spadków i darowizn , podatku od czynności cywilnoprawnych oraz podatków i opłat lokalnych od osób fizycznych</t>
  </si>
  <si>
    <t>0490</t>
  </si>
  <si>
    <t>Wpływy z innych lokalnych opłat pobieranych przez jst na podstawie odrębnych ustaw- opłaty pobierane za odpady komunalne</t>
  </si>
  <si>
    <t>Wydatki inwestycyjne jednostek budżetowych  (WPF)</t>
  </si>
  <si>
    <t>Kary i odszkodowania wypłacane na rzecz osób fizycznych</t>
  </si>
  <si>
    <t xml:space="preserve">Składki na ubezpieczenia społeczne </t>
  </si>
  <si>
    <t xml:space="preserve">Składki na Fundusz Pracy </t>
  </si>
  <si>
    <t>Pozostała działalność- projekt unijny "Indywidualizacja procesu nauczania i wychowania uczniów klas I - III  szkół podstawowych w Gminie Lesznowola"</t>
  </si>
  <si>
    <t>OŚWIATA I WYCHOWANIE</t>
  </si>
  <si>
    <t>Wydatki  inwestycyjne jednostek budżetowych  (WPF)</t>
  </si>
  <si>
    <t>Świadczenia społeczne -budżet państwa</t>
  </si>
  <si>
    <t>Zakup energii</t>
  </si>
  <si>
    <t>Gospodarka odpadami</t>
  </si>
  <si>
    <t>Pozostała działalność</t>
  </si>
  <si>
    <t xml:space="preserve">Dotacje celowe otrzymane z budżetu państwa na realizację  zadań bieżących z zakresu administracji rządowej oraz innych zadań zleconych gminie </t>
  </si>
  <si>
    <t xml:space="preserve">Pozostała działalność </t>
  </si>
  <si>
    <t>Zakup materiałów i wyposażenia - zad. zlecone</t>
  </si>
  <si>
    <t>Świadczenia społeczne -zad. zlecone</t>
  </si>
  <si>
    <t>0570</t>
  </si>
  <si>
    <t>Grzywny,mandaty i inny kary pieniężne od osób fizycznych</t>
  </si>
  <si>
    <t>0310</t>
  </si>
  <si>
    <t xml:space="preserve">Podatek od nieruchomości </t>
  </si>
  <si>
    <t>Wpływy z tytułu odpłatnego nabycia prawa własności oraz prawa użytkowania wieczystego nieruchomości</t>
  </si>
  <si>
    <t>0770</t>
  </si>
  <si>
    <t xml:space="preserve">Wydatki na zakupy inwestycyjne jednostek budżetowych  </t>
  </si>
  <si>
    <t xml:space="preserve">ADMINISTRACJA PUBLICZNA </t>
  </si>
  <si>
    <t>Urzędy gmin</t>
  </si>
  <si>
    <t xml:space="preserve">Wynagrodzenia agencyjno-prowizyjne  </t>
  </si>
  <si>
    <t xml:space="preserve">Wydatki  inwestycyjne jednostek budżetowych  </t>
  </si>
  <si>
    <t>Przrdszkola</t>
  </si>
  <si>
    <t xml:space="preserve">Inne formy wychowania przedszkolnego </t>
  </si>
  <si>
    <t>Dotacja podmiotowa z budżetu dla niepublicznej jednostki systemu oświaty</t>
  </si>
  <si>
    <t>Świadczenia rodzinne,zaliczka z funduszu alimentacyjnego oraz składki na ubezpieczenia emerytalne  i rentowe z ubezpieczenia społecznego</t>
  </si>
  <si>
    <t xml:space="preserve">Wynagrodzenia osobowe pracowników </t>
  </si>
  <si>
    <t>Wynagrodzenia osobowe pracowników -zad. zlecone</t>
  </si>
  <si>
    <t>Składki na ubezpieczenia społeczne - zad. zlecone</t>
  </si>
  <si>
    <t>Zakup usług pozostałych - zad. zlecone</t>
  </si>
  <si>
    <t>do Uchwały Nr  417/XXXIV/2013</t>
  </si>
  <si>
    <t>z  dnia 17 października 2013r.</t>
  </si>
  <si>
    <t>do Uchwały Nr 417/XXXIV/2013</t>
  </si>
  <si>
    <t>z dnia 17 października 2013r.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</si>
</sst>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b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/>
      <right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9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1" borderId="18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3" fontId="9" fillId="38" borderId="13" xfId="0" applyNumberFormat="1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2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2" borderId="15" xfId="0" applyNumberFormat="1" applyFont="1" applyFill="1" applyBorder="1" applyAlignment="1">
      <alignment horizontal="right" vertical="center"/>
    </xf>
    <xf numFmtId="3" fontId="32" fillId="42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2" borderId="10" xfId="0" applyNumberFormat="1" applyFont="1" applyFill="1" applyBorder="1" applyAlignment="1">
      <alignment horizontal="right" vertical="center" wrapText="1"/>
    </xf>
    <xf numFmtId="0" fontId="32" fillId="42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3" fontId="31" fillId="38" borderId="13" xfId="0" applyNumberFormat="1" applyFont="1" applyFill="1" applyBorder="1" applyAlignment="1">
      <alignment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5" fillId="38" borderId="20" xfId="0" applyNumberFormat="1" applyFont="1" applyFill="1" applyBorder="1" applyAlignment="1">
      <alignment horizontal="right" vertical="center"/>
    </xf>
    <xf numFmtId="3" fontId="35" fillId="38" borderId="25" xfId="0" applyNumberFormat="1" applyFont="1" applyFill="1" applyBorder="1" applyAlignment="1">
      <alignment horizontal="right" vertical="center"/>
    </xf>
    <xf numFmtId="0" fontId="36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32" fillId="42" borderId="36" xfId="0" applyNumberFormat="1" applyFont="1" applyFill="1" applyBorder="1" applyAlignment="1">
      <alignment horizontal="right" vertical="center"/>
    </xf>
    <xf numFmtId="3" fontId="32" fillId="42" borderId="37" xfId="0" applyNumberFormat="1" applyFont="1" applyFill="1" applyBorder="1" applyAlignment="1">
      <alignment horizontal="right" vertic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2" borderId="38" xfId="0" applyNumberFormat="1" applyFont="1" applyFill="1" applyBorder="1" applyAlignment="1">
      <alignment horizontal="right" vertical="center"/>
    </xf>
    <xf numFmtId="3" fontId="32" fillId="42" borderId="24" xfId="0" applyNumberFormat="1" applyFont="1" applyFill="1" applyBorder="1" applyAlignment="1">
      <alignment horizontal="right" vertical="center"/>
    </xf>
    <xf numFmtId="3" fontId="32" fillId="42" borderId="14" xfId="0" applyNumberFormat="1" applyFont="1" applyFill="1" applyBorder="1" applyAlignment="1">
      <alignment horizontal="right" vertical="center"/>
    </xf>
    <xf numFmtId="0" fontId="32" fillId="0" borderId="39" xfId="0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/>
    </xf>
    <xf numFmtId="3" fontId="32" fillId="0" borderId="40" xfId="0" applyNumberFormat="1" applyFont="1" applyBorder="1" applyAlignment="1">
      <alignment horizontal="right" vertical="center"/>
    </xf>
    <xf numFmtId="3" fontId="32" fillId="0" borderId="39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42" borderId="3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Border="1" applyAlignment="1">
      <alignment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3" fontId="32" fillId="0" borderId="40" xfId="0" applyNumberFormat="1" applyFont="1" applyBorder="1" applyAlignment="1">
      <alignment horizontal="left" vertical="center" wrapText="1"/>
    </xf>
    <xf numFmtId="3" fontId="32" fillId="0" borderId="41" xfId="0" applyNumberFormat="1" applyFont="1" applyBorder="1" applyAlignment="1">
      <alignment vertical="center"/>
    </xf>
    <xf numFmtId="3" fontId="32" fillId="42" borderId="38" xfId="0" applyNumberFormat="1" applyFont="1" applyFill="1" applyBorder="1" applyAlignment="1">
      <alignment horizontal="right" vertical="center" wrapText="1"/>
    </xf>
    <xf numFmtId="3" fontId="32" fillId="42" borderId="24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2" borderId="42" xfId="0" applyNumberFormat="1" applyFont="1" applyFill="1" applyBorder="1" applyAlignment="1">
      <alignment horizontal="right" vertical="center"/>
    </xf>
    <xf numFmtId="3" fontId="32" fillId="42" borderId="43" xfId="0" applyNumberFormat="1" applyFont="1" applyFill="1" applyBorder="1" applyAlignment="1">
      <alignment horizontal="right" vertical="center"/>
    </xf>
    <xf numFmtId="3" fontId="32" fillId="42" borderId="23" xfId="0" applyNumberFormat="1" applyFont="1" applyFill="1" applyBorder="1" applyAlignment="1">
      <alignment horizontal="right" vertical="center" wrapText="1"/>
    </xf>
    <xf numFmtId="3" fontId="32" fillId="0" borderId="44" xfId="0" applyNumberFormat="1" applyFont="1" applyBorder="1" applyAlignment="1">
      <alignment horizontal="right" vertical="center"/>
    </xf>
    <xf numFmtId="3" fontId="32" fillId="0" borderId="45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3" fontId="32" fillId="0" borderId="46" xfId="0" applyNumberFormat="1" applyFont="1" applyBorder="1" applyAlignment="1">
      <alignment vertical="center"/>
    </xf>
    <xf numFmtId="3" fontId="32" fillId="42" borderId="23" xfId="0" applyNumberFormat="1" applyFont="1" applyFill="1" applyBorder="1" applyAlignment="1">
      <alignment horizontal="right" vertical="center"/>
    </xf>
    <xf numFmtId="0" fontId="9" fillId="40" borderId="15" xfId="0" applyFont="1" applyFill="1" applyBorder="1" applyAlignment="1" quotePrefix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9" fillId="40" borderId="13" xfId="0" applyFont="1" applyFill="1" applyBorder="1" applyAlignment="1" quotePrefix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1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9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0" fontId="32" fillId="41" borderId="14" xfId="0" applyFont="1" applyFill="1" applyBorder="1" applyAlignment="1">
      <alignment horizontal="center" vertical="center" wrapText="1"/>
    </xf>
    <xf numFmtId="3" fontId="32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8" fillId="41" borderId="22" xfId="0" applyFont="1" applyFill="1" applyBorder="1" applyAlignment="1" quotePrefix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6" fillId="41" borderId="48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4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2" fillId="10" borderId="15" xfId="0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1" fillId="10" borderId="1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3" fontId="32" fillId="41" borderId="22" xfId="0" applyNumberFormat="1" applyFont="1" applyFill="1" applyBorder="1" applyAlignment="1">
      <alignment horizontal="right" vertical="center" wrapText="1"/>
    </xf>
    <xf numFmtId="0" fontId="32" fillId="41" borderId="22" xfId="0" applyFont="1" applyFill="1" applyBorder="1" applyAlignment="1">
      <alignment horizontal="center" vertical="center" wrapText="1"/>
    </xf>
    <xf numFmtId="0" fontId="32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3" fontId="9" fillId="44" borderId="10" xfId="0" applyNumberFormat="1" applyFont="1" applyFill="1" applyBorder="1" applyAlignment="1">
      <alignment horizontal="right" vertical="center" wrapText="1"/>
    </xf>
    <xf numFmtId="0" fontId="8" fillId="41" borderId="23" xfId="0" applyFont="1" applyFill="1" applyBorder="1" applyAlignment="1" quotePrefix="1">
      <alignment horizontal="center" vertical="center"/>
    </xf>
    <xf numFmtId="3" fontId="32" fillId="41" borderId="23" xfId="0" applyNumberFormat="1" applyFont="1" applyFill="1" applyBorder="1" applyAlignment="1">
      <alignment horizontal="right" vertical="center" wrapText="1"/>
    </xf>
    <xf numFmtId="0" fontId="32" fillId="41" borderId="23" xfId="0" applyFont="1" applyFill="1" applyBorder="1" applyAlignment="1">
      <alignment horizontal="center" vertical="center" wrapText="1"/>
    </xf>
    <xf numFmtId="0" fontId="8" fillId="0" borderId="50" xfId="0" applyFont="1" applyBorder="1" applyAlignment="1" quotePrefix="1">
      <alignment horizontal="center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44" borderId="1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32" fillId="16" borderId="13" xfId="0" applyNumberFormat="1" applyFont="1" applyFill="1" applyBorder="1" applyAlignment="1">
      <alignment horizontal="right" vertical="center" wrapText="1"/>
    </xf>
    <xf numFmtId="0" fontId="32" fillId="16" borderId="13" xfId="0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right" vertical="center" wrapText="1"/>
    </xf>
    <xf numFmtId="3" fontId="31" fillId="10" borderId="10" xfId="0" applyNumberFormat="1" applyFont="1" applyFill="1" applyBorder="1" applyAlignment="1">
      <alignment horizontal="right" vertical="center" wrapText="1"/>
    </xf>
    <xf numFmtId="0" fontId="32" fillId="10" borderId="10" xfId="0" applyFont="1" applyFill="1" applyBorder="1" applyAlignment="1">
      <alignment horizontal="center" vertical="center" wrapText="1"/>
    </xf>
    <xf numFmtId="3" fontId="31" fillId="44" borderId="10" xfId="0" applyNumberFormat="1" applyFont="1" applyFill="1" applyBorder="1" applyAlignment="1">
      <alignment horizontal="right" vertical="center" wrapText="1"/>
    </xf>
    <xf numFmtId="0" fontId="32" fillId="44" borderId="10" xfId="0" applyFont="1" applyFill="1" applyBorder="1" applyAlignment="1">
      <alignment horizontal="center" vertical="center" wrapText="1"/>
    </xf>
    <xf numFmtId="0" fontId="32" fillId="41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2" fillId="41" borderId="17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3" fontId="32" fillId="41" borderId="18" xfId="0" applyNumberFormat="1" applyFont="1" applyFill="1" applyBorder="1" applyAlignment="1">
      <alignment horizontal="right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9" fillId="43" borderId="17" xfId="0" applyFont="1" applyFill="1" applyBorder="1" applyAlignment="1">
      <alignment horizontal="left" vertical="center" wrapText="1"/>
    </xf>
    <xf numFmtId="0" fontId="9" fillId="45" borderId="51" xfId="0" applyFont="1" applyFill="1" applyBorder="1" applyAlignment="1">
      <alignment horizontal="left" vertical="center" wrapText="1"/>
    </xf>
    <xf numFmtId="0" fontId="9" fillId="16" borderId="13" xfId="0" applyFont="1" applyFill="1" applyBorder="1" applyAlignment="1" quotePrefix="1">
      <alignment horizontal="center" vertical="center"/>
    </xf>
    <xf numFmtId="0" fontId="9" fillId="10" borderId="10" xfId="0" applyFont="1" applyFill="1" applyBorder="1" applyAlignment="1" quotePrefix="1">
      <alignment horizontal="center" vertical="center"/>
    </xf>
    <xf numFmtId="0" fontId="8" fillId="41" borderId="18" xfId="0" applyFont="1" applyFill="1" applyBorder="1" applyAlignment="1" quotePrefix="1">
      <alignment horizontal="center" vertical="center"/>
    </xf>
    <xf numFmtId="0" fontId="32" fillId="41" borderId="50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8" fillId="41" borderId="50" xfId="0" applyFont="1" applyFill="1" applyBorder="1" applyAlignment="1" quotePrefix="1">
      <alignment horizontal="center" vertical="center"/>
    </xf>
    <xf numFmtId="0" fontId="32" fillId="0" borderId="50" xfId="0" applyFont="1" applyBorder="1" applyAlignment="1">
      <alignment vertical="center" wrapText="1"/>
    </xf>
    <xf numFmtId="3" fontId="32" fillId="41" borderId="50" xfId="0" applyNumberFormat="1" applyFont="1" applyFill="1" applyBorder="1" applyAlignment="1">
      <alignment horizontal="right" vertical="center" wrapText="1"/>
    </xf>
    <xf numFmtId="0" fontId="32" fillId="41" borderId="50" xfId="0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3" fontId="32" fillId="41" borderId="0" xfId="0" applyNumberFormat="1" applyFont="1" applyFill="1" applyBorder="1" applyAlignment="1">
      <alignment horizontal="right" vertical="center" wrapText="1"/>
    </xf>
    <xf numFmtId="0" fontId="32" fillId="41" borderId="0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46" borderId="50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9" fillId="34" borderId="53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9" fillId="47" borderId="56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62" xfId="0" applyFont="1" applyFill="1" applyBorder="1" applyAlignment="1">
      <alignment horizontal="left" vertical="center" wrapText="1"/>
    </xf>
    <xf numFmtId="0" fontId="9" fillId="34" borderId="37" xfId="0" applyFont="1" applyFill="1" applyBorder="1" applyAlignment="1">
      <alignment horizontal="left" vertical="center" wrapText="1"/>
    </xf>
    <xf numFmtId="0" fontId="8" fillId="46" borderId="63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8" fillId="46" borderId="66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8" fillId="0" borderId="67" xfId="0" applyFont="1" applyBorder="1" applyAlignment="1">
      <alignment vertical="center" wrapText="1"/>
    </xf>
    <xf numFmtId="0" fontId="2" fillId="48" borderId="57" xfId="0" applyFont="1" applyFill="1" applyBorder="1" applyAlignment="1">
      <alignment vertical="center" wrapText="1"/>
    </xf>
    <xf numFmtId="0" fontId="2" fillId="48" borderId="58" xfId="0" applyFont="1" applyFill="1" applyBorder="1" applyAlignment="1">
      <alignment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8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32" fillId="43" borderId="47" xfId="0" applyFont="1" applyFill="1" applyBorder="1" applyAlignment="1">
      <alignment horizontal="center" vertical="center" wrapText="1"/>
    </xf>
    <xf numFmtId="0" fontId="32" fillId="43" borderId="59" xfId="0" applyFont="1" applyFill="1" applyBorder="1" applyAlignment="1">
      <alignment horizontal="center" vertical="center" wrapText="1"/>
    </xf>
    <xf numFmtId="0" fontId="32" fillId="43" borderId="68" xfId="0" applyFont="1" applyFill="1" applyBorder="1" applyAlignment="1">
      <alignment horizontal="center" vertical="center" wrapText="1"/>
    </xf>
    <xf numFmtId="0" fontId="32" fillId="43" borderId="69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8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3" borderId="62" xfId="0" applyFont="1" applyFill="1" applyBorder="1" applyAlignment="1">
      <alignment horizontal="left" vertical="top"/>
    </xf>
    <xf numFmtId="0" fontId="8" fillId="43" borderId="37" xfId="0" applyFont="1" applyFill="1" applyBorder="1" applyAlignment="1">
      <alignment horizontal="left" vertical="top"/>
    </xf>
    <xf numFmtId="0" fontId="32" fillId="42" borderId="70" xfId="0" applyFont="1" applyFill="1" applyBorder="1" applyAlignment="1">
      <alignment horizontal="center" vertical="center" wrapText="1"/>
    </xf>
    <xf numFmtId="0" fontId="32" fillId="42" borderId="7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8" borderId="16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0" fontId="9" fillId="38" borderId="2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43" borderId="48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33" borderId="48" xfId="0" applyFont="1" applyFill="1" applyBorder="1" applyAlignment="1" quotePrefix="1">
      <alignment horizontal="left" vertical="top" indent="1"/>
    </xf>
    <xf numFmtId="3" fontId="6" fillId="0" borderId="47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3" fillId="0" borderId="19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9" fillId="34" borderId="54" xfId="0" applyFont="1" applyFill="1" applyBorder="1" applyAlignment="1">
      <alignment horizontal="left" vertical="center" wrapText="1"/>
    </xf>
    <xf numFmtId="0" fontId="9" fillId="34" borderId="55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35" borderId="16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8" fillId="43" borderId="48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32" fillId="42" borderId="15" xfId="0" applyFont="1" applyFill="1" applyBorder="1" applyAlignment="1">
      <alignment horizontal="center" vertical="center" wrapText="1"/>
    </xf>
    <xf numFmtId="0" fontId="32" fillId="42" borderId="18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2" fillId="42" borderId="32" xfId="0" applyFont="1" applyFill="1" applyBorder="1" applyAlignment="1">
      <alignment horizontal="center" vertical="center" wrapText="1"/>
    </xf>
    <xf numFmtId="0" fontId="32" fillId="42" borderId="62" xfId="0" applyFont="1" applyFill="1" applyBorder="1" applyAlignment="1">
      <alignment horizontal="center" vertical="center" wrapText="1"/>
    </xf>
    <xf numFmtId="0" fontId="32" fillId="42" borderId="37" xfId="0" applyFont="1" applyFill="1" applyBorder="1" applyAlignment="1">
      <alignment horizontal="center" vertical="center" wrapText="1"/>
    </xf>
    <xf numFmtId="0" fontId="3" fillId="42" borderId="73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6" fillId="42" borderId="74" xfId="0" applyFont="1" applyFill="1" applyBorder="1" applyAlignment="1">
      <alignment horizontal="center" vertical="center" wrapText="1"/>
    </xf>
    <xf numFmtId="0" fontId="36" fillId="42" borderId="75" xfId="0" applyFont="1" applyFill="1" applyBorder="1" applyAlignment="1">
      <alignment horizontal="center" vertical="center" wrapText="1"/>
    </xf>
    <xf numFmtId="0" fontId="32" fillId="42" borderId="72" xfId="0" applyFont="1" applyFill="1" applyBorder="1" applyAlignment="1">
      <alignment horizontal="center" vertical="center" wrapText="1"/>
    </xf>
    <xf numFmtId="0" fontId="32" fillId="42" borderId="60" xfId="0" applyFont="1" applyFill="1" applyBorder="1" applyAlignment="1">
      <alignment horizontal="center" vertical="center" wrapText="1"/>
    </xf>
    <xf numFmtId="0" fontId="32" fillId="42" borderId="16" xfId="0" applyFont="1" applyFill="1" applyBorder="1" applyAlignment="1">
      <alignment horizontal="center" vertical="center"/>
    </xf>
    <xf numFmtId="0" fontId="32" fillId="42" borderId="19" xfId="0" applyFont="1" applyFill="1" applyBorder="1" applyAlignment="1">
      <alignment horizontal="center" vertical="center"/>
    </xf>
    <xf numFmtId="0" fontId="32" fillId="42" borderId="20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6" fillId="42" borderId="76" xfId="0" applyFont="1" applyFill="1" applyBorder="1" applyAlignment="1">
      <alignment horizontal="center" vertical="center" wrapText="1"/>
    </xf>
    <xf numFmtId="0" fontId="36" fillId="42" borderId="77" xfId="0" applyFont="1" applyFill="1" applyBorder="1" applyAlignment="1">
      <alignment horizontal="center" vertical="center" wrapText="1"/>
    </xf>
    <xf numFmtId="0" fontId="32" fillId="42" borderId="47" xfId="0" applyFont="1" applyFill="1" applyBorder="1" applyAlignment="1">
      <alignment horizontal="center" vertical="center"/>
    </xf>
    <xf numFmtId="0" fontId="32" fillId="42" borderId="50" xfId="0" applyFont="1" applyFill="1" applyBorder="1" applyAlignment="1">
      <alignment horizontal="center" vertical="center"/>
    </xf>
    <xf numFmtId="0" fontId="32" fillId="42" borderId="59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center" vertical="center"/>
    </xf>
    <xf numFmtId="0" fontId="32" fillId="42" borderId="72" xfId="0" applyFont="1" applyFill="1" applyBorder="1" applyAlignment="1">
      <alignment horizontal="center" vertical="center"/>
    </xf>
    <xf numFmtId="0" fontId="32" fillId="42" borderId="21" xfId="0" applyFont="1" applyFill="1" applyBorder="1" applyAlignment="1">
      <alignment horizontal="center" vertical="center"/>
    </xf>
    <xf numFmtId="0" fontId="32" fillId="42" borderId="12" xfId="0" applyFont="1" applyFill="1" applyBorder="1" applyAlignment="1">
      <alignment horizontal="center" vertical="center"/>
    </xf>
    <xf numFmtId="0" fontId="32" fillId="42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2" fillId="42" borderId="13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center" vertical="center"/>
    </xf>
    <xf numFmtId="0" fontId="32" fillId="4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8" fillId="33" borderId="48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42" borderId="33" xfId="0" applyFont="1" applyFill="1" applyBorder="1" applyAlignment="1">
      <alignment vertical="center" wrapText="1"/>
    </xf>
    <xf numFmtId="0" fontId="8" fillId="42" borderId="48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3" fontId="37" fillId="0" borderId="16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9" fillId="40" borderId="16" xfId="0" applyFont="1" applyFill="1" applyBorder="1" applyAlignment="1">
      <alignment horizontal="left" vertical="center"/>
    </xf>
    <xf numFmtId="0" fontId="9" fillId="40" borderId="19" xfId="0" applyFont="1" applyFill="1" applyBorder="1" applyAlignment="1">
      <alignment horizontal="left" vertical="center"/>
    </xf>
    <xf numFmtId="0" fontId="9" fillId="40" borderId="20" xfId="0" applyFont="1" applyFill="1" applyBorder="1" applyAlignment="1">
      <alignment horizontal="left" vertical="center"/>
    </xf>
    <xf numFmtId="0" fontId="8" fillId="43" borderId="61" xfId="0" applyFont="1" applyFill="1" applyBorder="1" applyAlignment="1">
      <alignment horizontal="left" vertical="top" wrapText="1"/>
    </xf>
    <xf numFmtId="0" fontId="8" fillId="43" borderId="43" xfId="0" applyFont="1" applyFill="1" applyBorder="1" applyAlignment="1">
      <alignment horizontal="left" vertical="top" wrapText="1"/>
    </xf>
    <xf numFmtId="0" fontId="8" fillId="42" borderId="35" xfId="0" applyFont="1" applyFill="1" applyBorder="1" applyAlignment="1">
      <alignment horizontal="left" vertical="center" wrapText="1"/>
    </xf>
    <xf numFmtId="0" fontId="8" fillId="42" borderId="61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9" fillId="47" borderId="16" xfId="0" applyFont="1" applyFill="1" applyBorder="1" applyAlignment="1">
      <alignment vertical="center" wrapText="1"/>
    </xf>
    <xf numFmtId="0" fontId="2" fillId="48" borderId="19" xfId="0" applyFont="1" applyFill="1" applyBorder="1" applyAlignment="1">
      <alignment vertical="center" wrapText="1"/>
    </xf>
    <xf numFmtId="0" fontId="2" fillId="48" borderId="20" xfId="0" applyFont="1" applyFill="1" applyBorder="1" applyAlignment="1">
      <alignment vertical="center" wrapText="1"/>
    </xf>
    <xf numFmtId="0" fontId="9" fillId="49" borderId="78" xfId="0" applyFont="1" applyFill="1" applyBorder="1" applyAlignment="1">
      <alignment horizontal="left" vertical="center" wrapText="1"/>
    </xf>
    <xf numFmtId="0" fontId="0" fillId="50" borderId="79" xfId="0" applyFill="1" applyBorder="1" applyAlignment="1">
      <alignment vertical="center" wrapText="1"/>
    </xf>
    <xf numFmtId="0" fontId="0" fillId="50" borderId="80" xfId="0" applyFill="1" applyBorder="1" applyAlignment="1">
      <alignment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9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0" fillId="10" borderId="62" xfId="0" applyFill="1" applyBorder="1" applyAlignment="1">
      <alignment horizontal="left" vertical="center" wrapText="1"/>
    </xf>
    <xf numFmtId="0" fontId="0" fillId="10" borderId="37" xfId="0" applyFill="1" applyBorder="1" applyAlignment="1">
      <alignment horizontal="left" vertical="center" wrapText="1"/>
    </xf>
    <xf numFmtId="0" fontId="32" fillId="0" borderId="35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1" fillId="10" borderId="32" xfId="0" applyFont="1" applyFill="1" applyBorder="1" applyAlignment="1">
      <alignment horizontal="left" vertical="center" wrapText="1"/>
    </xf>
    <xf numFmtId="0" fontId="0" fillId="10" borderId="62" xfId="0" applyFill="1" applyBorder="1" applyAlignment="1">
      <alignment vertical="center" wrapText="1"/>
    </xf>
    <xf numFmtId="0" fontId="0" fillId="10" borderId="37" xfId="0" applyFill="1" applyBorder="1" applyAlignment="1">
      <alignment vertical="center" wrapText="1"/>
    </xf>
    <xf numFmtId="0" fontId="32" fillId="42" borderId="16" xfId="0" applyFont="1" applyFill="1" applyBorder="1" applyAlignment="1">
      <alignment horizontal="center" vertical="center" wrapText="1"/>
    </xf>
    <xf numFmtId="0" fontId="32" fillId="42" borderId="19" xfId="0" applyFont="1" applyFill="1" applyBorder="1" applyAlignment="1">
      <alignment horizontal="center" vertical="center" wrapText="1"/>
    </xf>
    <xf numFmtId="0" fontId="32" fillId="42" borderId="20" xfId="0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0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8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32" fillId="42" borderId="18" xfId="0" applyFont="1" applyFill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61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19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9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62" xfId="0" applyFont="1" applyFill="1" applyBorder="1" applyAlignment="1" quotePrefix="1">
      <alignment horizontal="left" vertical="center" wrapText="1" indent="1"/>
    </xf>
    <xf numFmtId="0" fontId="5" fillId="33" borderId="37" xfId="0" applyFont="1" applyFill="1" applyBorder="1" applyAlignment="1" quotePrefix="1">
      <alignment horizontal="left" vertical="center" wrapText="1" indent="1"/>
    </xf>
    <xf numFmtId="0" fontId="6" fillId="0" borderId="0" xfId="0" applyFont="1" applyAlignment="1">
      <alignment horizontal="center"/>
    </xf>
    <xf numFmtId="0" fontId="32" fillId="0" borderId="34" xfId="0" applyFont="1" applyBorder="1" applyAlignment="1">
      <alignment vertical="center" wrapText="1"/>
    </xf>
    <xf numFmtId="0" fontId="9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horizontal="left" vertical="center" wrapText="1"/>
    </xf>
    <xf numFmtId="0" fontId="0" fillId="0" borderId="62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showZeros="0" tabSelected="1" zoomScalePageLayoutView="0" workbookViewId="0" topLeftCell="A148">
      <selection activeCell="Q63" sqref="Q63:S63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2539062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96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210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211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87" t="s">
        <v>121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304" t="s">
        <v>51</v>
      </c>
      <c r="B8" s="305"/>
      <c r="C8" s="306"/>
      <c r="D8" s="307" t="s">
        <v>67</v>
      </c>
      <c r="E8" s="307"/>
      <c r="F8" s="307"/>
      <c r="G8" s="307"/>
      <c r="H8" s="308"/>
      <c r="I8" s="311" t="s">
        <v>68</v>
      </c>
      <c r="J8" s="311"/>
      <c r="K8" s="311" t="s">
        <v>69</v>
      </c>
      <c r="L8" s="311"/>
      <c r="M8" s="4"/>
      <c r="N8" s="4"/>
      <c r="O8" s="4"/>
      <c r="P8" s="4"/>
    </row>
    <row r="9" spans="1:16" ht="12" customHeight="1">
      <c r="A9" s="85" t="s">
        <v>24</v>
      </c>
      <c r="B9" s="85" t="s">
        <v>52</v>
      </c>
      <c r="C9" s="85" t="s">
        <v>53</v>
      </c>
      <c r="D9" s="309"/>
      <c r="E9" s="309"/>
      <c r="F9" s="309"/>
      <c r="G9" s="309"/>
      <c r="H9" s="310"/>
      <c r="I9" s="180" t="s">
        <v>54</v>
      </c>
      <c r="J9" s="180" t="s">
        <v>55</v>
      </c>
      <c r="K9" s="180" t="s">
        <v>54</v>
      </c>
      <c r="L9" s="180" t="s">
        <v>55</v>
      </c>
      <c r="M9" s="4"/>
      <c r="N9" s="4"/>
      <c r="O9" s="4"/>
      <c r="P9" s="4"/>
    </row>
    <row r="10" spans="1:16" ht="16.5" customHeight="1">
      <c r="A10" s="172" t="s">
        <v>1</v>
      </c>
      <c r="B10" s="173"/>
      <c r="C10" s="173"/>
      <c r="D10" s="296" t="s">
        <v>146</v>
      </c>
      <c r="E10" s="325"/>
      <c r="F10" s="325"/>
      <c r="G10" s="325"/>
      <c r="H10" s="326"/>
      <c r="I10" s="177"/>
      <c r="J10" s="177">
        <f>J11</f>
        <v>260000</v>
      </c>
      <c r="K10" s="177"/>
      <c r="L10" s="177">
        <f>L11</f>
        <v>15000</v>
      </c>
      <c r="M10" s="216"/>
      <c r="N10" s="216"/>
      <c r="O10" s="216"/>
      <c r="P10" s="216"/>
    </row>
    <row r="11" spans="1:16" ht="15.75" customHeight="1">
      <c r="A11" s="174"/>
      <c r="B11" s="175" t="s">
        <v>144</v>
      </c>
      <c r="C11" s="174"/>
      <c r="D11" s="293" t="s">
        <v>147</v>
      </c>
      <c r="E11" s="294"/>
      <c r="F11" s="294"/>
      <c r="G11" s="294"/>
      <c r="H11" s="295"/>
      <c r="I11" s="13">
        <f>SUM(I12:I12)</f>
        <v>0</v>
      </c>
      <c r="J11" s="13">
        <f>SUM(J12:J12)</f>
        <v>260000</v>
      </c>
      <c r="K11" s="13">
        <f>SUM(K12:K12)</f>
        <v>0</v>
      </c>
      <c r="L11" s="13">
        <f>L13</f>
        <v>15000</v>
      </c>
      <c r="M11" s="216"/>
      <c r="N11" s="216"/>
      <c r="O11" s="216"/>
      <c r="P11" s="216"/>
    </row>
    <row r="12" spans="1:16" ht="13.5" customHeight="1">
      <c r="A12" s="176"/>
      <c r="B12" s="79"/>
      <c r="C12" s="191">
        <v>6050</v>
      </c>
      <c r="D12" s="301" t="s">
        <v>145</v>
      </c>
      <c r="E12" s="302"/>
      <c r="F12" s="302"/>
      <c r="G12" s="302"/>
      <c r="H12" s="303"/>
      <c r="I12" s="192"/>
      <c r="J12" s="192">
        <v>260000</v>
      </c>
      <c r="K12" s="192"/>
      <c r="L12" s="192"/>
      <c r="M12" s="219"/>
      <c r="N12" s="219"/>
      <c r="O12" s="219"/>
      <c r="P12" s="219"/>
    </row>
    <row r="13" spans="1:16" ht="13.5" customHeight="1">
      <c r="A13" s="176"/>
      <c r="B13" s="79"/>
      <c r="C13" s="191">
        <v>6050</v>
      </c>
      <c r="D13" s="301" t="s">
        <v>174</v>
      </c>
      <c r="E13" s="302"/>
      <c r="F13" s="302"/>
      <c r="G13" s="302"/>
      <c r="H13" s="303"/>
      <c r="I13" s="192"/>
      <c r="J13" s="192"/>
      <c r="K13" s="192"/>
      <c r="L13" s="192">
        <v>15000</v>
      </c>
      <c r="M13" s="240"/>
      <c r="N13" s="240"/>
      <c r="O13" s="240"/>
      <c r="P13" s="240"/>
    </row>
    <row r="14" spans="1:16" ht="15.75" customHeight="1">
      <c r="A14" s="172">
        <v>700</v>
      </c>
      <c r="B14" s="173"/>
      <c r="C14" s="173"/>
      <c r="D14" s="296" t="s">
        <v>140</v>
      </c>
      <c r="E14" s="325"/>
      <c r="F14" s="325"/>
      <c r="G14" s="325"/>
      <c r="H14" s="326"/>
      <c r="I14" s="177">
        <f>SUM(I15)</f>
        <v>0</v>
      </c>
      <c r="J14" s="177">
        <f aca="true" t="shared" si="0" ref="J14:L15">SUM(J15)</f>
        <v>0</v>
      </c>
      <c r="K14" s="177">
        <f t="shared" si="0"/>
        <v>998986</v>
      </c>
      <c r="L14" s="177">
        <f t="shared" si="0"/>
        <v>8000</v>
      </c>
      <c r="M14" s="211"/>
      <c r="N14" s="211"/>
      <c r="O14" s="211"/>
      <c r="P14" s="211"/>
    </row>
    <row r="15" spans="1:16" ht="15" customHeight="1">
      <c r="A15" s="174"/>
      <c r="B15" s="175">
        <v>70005</v>
      </c>
      <c r="C15" s="174"/>
      <c r="D15" s="293" t="s">
        <v>141</v>
      </c>
      <c r="E15" s="294"/>
      <c r="F15" s="294"/>
      <c r="G15" s="294"/>
      <c r="H15" s="295"/>
      <c r="I15" s="13">
        <f>SUM(I16)</f>
        <v>0</v>
      </c>
      <c r="J15" s="13">
        <f t="shared" si="0"/>
        <v>0</v>
      </c>
      <c r="K15" s="13">
        <f t="shared" si="0"/>
        <v>998986</v>
      </c>
      <c r="L15" s="13">
        <f>L17</f>
        <v>8000</v>
      </c>
      <c r="M15" s="211"/>
      <c r="N15" s="211"/>
      <c r="O15" s="211"/>
      <c r="P15" s="211"/>
    </row>
    <row r="16" spans="1:16" ht="14.25" customHeight="1">
      <c r="A16" s="176"/>
      <c r="B16" s="79"/>
      <c r="C16" s="191">
        <v>4590</v>
      </c>
      <c r="D16" s="324" t="s">
        <v>175</v>
      </c>
      <c r="E16" s="302"/>
      <c r="F16" s="302"/>
      <c r="G16" s="302"/>
      <c r="H16" s="303"/>
      <c r="I16" s="192"/>
      <c r="J16" s="192"/>
      <c r="K16" s="192">
        <v>998986</v>
      </c>
      <c r="L16" s="192"/>
      <c r="M16" s="211"/>
      <c r="N16" s="211"/>
      <c r="O16" s="211"/>
      <c r="P16" s="211"/>
    </row>
    <row r="17" spans="1:16" ht="14.25" customHeight="1">
      <c r="A17" s="176"/>
      <c r="B17" s="79"/>
      <c r="C17" s="191">
        <v>6060</v>
      </c>
      <c r="D17" s="301" t="s">
        <v>195</v>
      </c>
      <c r="E17" s="302"/>
      <c r="F17" s="302"/>
      <c r="G17" s="302"/>
      <c r="H17" s="303"/>
      <c r="I17" s="282"/>
      <c r="J17" s="282"/>
      <c r="K17" s="282"/>
      <c r="L17" s="282">
        <v>8000</v>
      </c>
      <c r="M17" s="256"/>
      <c r="N17" s="256"/>
      <c r="O17" s="256"/>
      <c r="P17" s="256"/>
    </row>
    <row r="18" spans="1:16" ht="14.25" customHeight="1">
      <c r="A18" s="172">
        <v>720</v>
      </c>
      <c r="B18" s="173"/>
      <c r="C18" s="173"/>
      <c r="D18" s="296" t="s">
        <v>164</v>
      </c>
      <c r="E18" s="325"/>
      <c r="F18" s="325"/>
      <c r="G18" s="325"/>
      <c r="H18" s="326"/>
      <c r="I18" s="177">
        <f>I19</f>
        <v>183000</v>
      </c>
      <c r="J18" s="177"/>
      <c r="K18" s="177"/>
      <c r="L18" s="177"/>
      <c r="M18" s="240"/>
      <c r="N18" s="240"/>
      <c r="O18" s="240"/>
      <c r="P18" s="240"/>
    </row>
    <row r="19" spans="1:16" ht="39.75" customHeight="1">
      <c r="A19" s="174"/>
      <c r="B19" s="175">
        <v>72095</v>
      </c>
      <c r="C19" s="174"/>
      <c r="D19" s="293" t="s">
        <v>165</v>
      </c>
      <c r="E19" s="294"/>
      <c r="F19" s="294"/>
      <c r="G19" s="294"/>
      <c r="H19" s="295"/>
      <c r="I19" s="13">
        <f>SUM(I20:I25)</f>
        <v>183000</v>
      </c>
      <c r="J19" s="13"/>
      <c r="K19" s="13"/>
      <c r="L19" s="13"/>
      <c r="M19" s="240"/>
      <c r="N19" s="240"/>
      <c r="O19" s="240"/>
      <c r="P19" s="240"/>
    </row>
    <row r="20" spans="1:16" ht="14.25" customHeight="1">
      <c r="A20" s="176"/>
      <c r="B20" s="79"/>
      <c r="C20" s="191">
        <v>4117</v>
      </c>
      <c r="D20" s="301" t="s">
        <v>176</v>
      </c>
      <c r="E20" s="302"/>
      <c r="F20" s="302"/>
      <c r="G20" s="302"/>
      <c r="H20" s="303"/>
      <c r="I20" s="192">
        <v>4357</v>
      </c>
      <c r="J20" s="192"/>
      <c r="K20" s="192"/>
      <c r="L20" s="192"/>
      <c r="M20" s="240"/>
      <c r="N20" s="240"/>
      <c r="O20" s="240"/>
      <c r="P20" s="240"/>
    </row>
    <row r="21" spans="1:16" ht="14.25" customHeight="1">
      <c r="A21" s="176"/>
      <c r="B21" s="79"/>
      <c r="C21" s="191">
        <v>4127</v>
      </c>
      <c r="D21" s="301" t="s">
        <v>177</v>
      </c>
      <c r="E21" s="302"/>
      <c r="F21" s="302"/>
      <c r="G21" s="302"/>
      <c r="H21" s="303"/>
      <c r="I21" s="192">
        <v>643</v>
      </c>
      <c r="J21" s="192"/>
      <c r="K21" s="192"/>
      <c r="L21" s="192"/>
      <c r="M21" s="240"/>
      <c r="N21" s="240"/>
      <c r="O21" s="240"/>
      <c r="P21" s="240"/>
    </row>
    <row r="22" spans="1:16" ht="14.25" customHeight="1">
      <c r="A22" s="176"/>
      <c r="B22" s="79"/>
      <c r="C22" s="191">
        <v>4177</v>
      </c>
      <c r="D22" s="324" t="s">
        <v>137</v>
      </c>
      <c r="E22" s="302"/>
      <c r="F22" s="302"/>
      <c r="G22" s="302"/>
      <c r="H22" s="303"/>
      <c r="I22" s="192">
        <v>25000</v>
      </c>
      <c r="J22" s="192"/>
      <c r="K22" s="192"/>
      <c r="L22" s="192"/>
      <c r="M22" s="240"/>
      <c r="N22" s="240"/>
      <c r="O22" s="240"/>
      <c r="P22" s="240"/>
    </row>
    <row r="23" spans="1:16" ht="14.25" customHeight="1">
      <c r="A23" s="176"/>
      <c r="B23" s="79"/>
      <c r="C23" s="191">
        <v>4217</v>
      </c>
      <c r="D23" s="301" t="s">
        <v>142</v>
      </c>
      <c r="E23" s="302"/>
      <c r="F23" s="302"/>
      <c r="G23" s="302"/>
      <c r="H23" s="303"/>
      <c r="I23" s="192">
        <v>135500</v>
      </c>
      <c r="J23" s="192"/>
      <c r="K23" s="192"/>
      <c r="L23" s="192"/>
      <c r="M23" s="240"/>
      <c r="N23" s="240"/>
      <c r="O23" s="240"/>
      <c r="P23" s="240"/>
    </row>
    <row r="24" spans="1:16" ht="14.25" customHeight="1">
      <c r="A24" s="176"/>
      <c r="B24" s="79"/>
      <c r="C24" s="191">
        <v>4307</v>
      </c>
      <c r="D24" s="324" t="s">
        <v>118</v>
      </c>
      <c r="E24" s="302"/>
      <c r="F24" s="302"/>
      <c r="G24" s="302"/>
      <c r="H24" s="303"/>
      <c r="I24" s="192">
        <v>9500</v>
      </c>
      <c r="J24" s="192"/>
      <c r="K24" s="192"/>
      <c r="L24" s="192"/>
      <c r="M24" s="240"/>
      <c r="N24" s="240"/>
      <c r="O24" s="240"/>
      <c r="P24" s="240"/>
    </row>
    <row r="25" spans="1:16" ht="14.25" customHeight="1">
      <c r="A25" s="176"/>
      <c r="B25" s="79"/>
      <c r="C25" s="213">
        <v>4707</v>
      </c>
      <c r="D25" s="376" t="s">
        <v>138</v>
      </c>
      <c r="E25" s="377"/>
      <c r="F25" s="377"/>
      <c r="G25" s="377"/>
      <c r="H25" s="378"/>
      <c r="I25" s="214">
        <v>8000</v>
      </c>
      <c r="J25" s="214"/>
      <c r="K25" s="214"/>
      <c r="L25" s="214"/>
      <c r="M25" s="240"/>
      <c r="N25" s="240"/>
      <c r="O25" s="240"/>
      <c r="P25" s="240"/>
    </row>
    <row r="26" spans="1:16" ht="14.25" customHeight="1">
      <c r="A26" s="172">
        <v>750</v>
      </c>
      <c r="B26" s="173"/>
      <c r="C26" s="173"/>
      <c r="D26" s="296" t="s">
        <v>196</v>
      </c>
      <c r="E26" s="325"/>
      <c r="F26" s="325"/>
      <c r="G26" s="325"/>
      <c r="H26" s="326"/>
      <c r="I26" s="177">
        <f aca="true" t="shared" si="1" ref="I26:K27">SUM(I27)</f>
        <v>0</v>
      </c>
      <c r="J26" s="177">
        <f t="shared" si="1"/>
        <v>0</v>
      </c>
      <c r="K26" s="177">
        <f t="shared" si="1"/>
        <v>30868</v>
      </c>
      <c r="L26" s="177"/>
      <c r="M26" s="256"/>
      <c r="N26" s="256"/>
      <c r="O26" s="256"/>
      <c r="P26" s="256"/>
    </row>
    <row r="27" spans="1:16" ht="14.25" customHeight="1">
      <c r="A27" s="174"/>
      <c r="B27" s="175">
        <v>75023</v>
      </c>
      <c r="C27" s="174"/>
      <c r="D27" s="293" t="s">
        <v>197</v>
      </c>
      <c r="E27" s="294"/>
      <c r="F27" s="294"/>
      <c r="G27" s="294"/>
      <c r="H27" s="295"/>
      <c r="I27" s="13">
        <f t="shared" si="1"/>
        <v>0</v>
      </c>
      <c r="J27" s="13">
        <f t="shared" si="1"/>
        <v>0</v>
      </c>
      <c r="K27" s="13">
        <f t="shared" si="1"/>
        <v>30868</v>
      </c>
      <c r="L27" s="13"/>
      <c r="M27" s="256"/>
      <c r="N27" s="256"/>
      <c r="O27" s="256"/>
      <c r="P27" s="256"/>
    </row>
    <row r="28" spans="1:16" ht="14.25" customHeight="1">
      <c r="A28" s="176"/>
      <c r="B28" s="79"/>
      <c r="C28" s="191">
        <v>4100</v>
      </c>
      <c r="D28" s="324" t="s">
        <v>198</v>
      </c>
      <c r="E28" s="302"/>
      <c r="F28" s="302"/>
      <c r="G28" s="302"/>
      <c r="H28" s="303"/>
      <c r="I28" s="192"/>
      <c r="J28" s="192"/>
      <c r="K28" s="192">
        <v>30868</v>
      </c>
      <c r="L28" s="192"/>
      <c r="M28" s="256"/>
      <c r="N28" s="256"/>
      <c r="O28" s="256"/>
      <c r="P28" s="256"/>
    </row>
    <row r="29" spans="1:16" ht="15" customHeight="1">
      <c r="A29" s="178">
        <v>801</v>
      </c>
      <c r="B29" s="179"/>
      <c r="C29" s="179"/>
      <c r="D29" s="444" t="s">
        <v>119</v>
      </c>
      <c r="E29" s="445"/>
      <c r="F29" s="445"/>
      <c r="G29" s="445"/>
      <c r="H29" s="446"/>
      <c r="I29" s="72">
        <f>I34</f>
        <v>120000</v>
      </c>
      <c r="J29" s="72"/>
      <c r="K29" s="72">
        <f>K30+K44+K42</f>
        <v>730000</v>
      </c>
      <c r="L29" s="72">
        <f>L30</f>
        <v>3730000</v>
      </c>
      <c r="M29" s="208"/>
      <c r="N29" s="208"/>
      <c r="O29" s="208"/>
      <c r="P29" s="208"/>
    </row>
    <row r="30" spans="1:16" ht="13.5" customHeight="1">
      <c r="A30" s="174"/>
      <c r="B30" s="175">
        <v>80101</v>
      </c>
      <c r="C30" s="174"/>
      <c r="D30" s="315" t="s">
        <v>148</v>
      </c>
      <c r="E30" s="316"/>
      <c r="F30" s="316"/>
      <c r="G30" s="316"/>
      <c r="H30" s="317"/>
      <c r="I30" s="13"/>
      <c r="J30" s="13">
        <f>SUM(J31:J33)</f>
        <v>0</v>
      </c>
      <c r="K30" s="13">
        <f>SUM(K31:K33)</f>
        <v>560000</v>
      </c>
      <c r="L30" s="13">
        <f>SUM(L31:L33)</f>
        <v>3730000</v>
      </c>
      <c r="M30" s="216"/>
      <c r="N30" s="216"/>
      <c r="O30" s="216"/>
      <c r="P30" s="216"/>
    </row>
    <row r="31" spans="1:16" ht="12" customHeight="1">
      <c r="A31" s="176"/>
      <c r="B31" s="79"/>
      <c r="C31" s="212">
        <v>4010</v>
      </c>
      <c r="D31" s="324" t="s">
        <v>204</v>
      </c>
      <c r="E31" s="302"/>
      <c r="F31" s="302"/>
      <c r="G31" s="302"/>
      <c r="H31" s="303"/>
      <c r="I31" s="192"/>
      <c r="J31" s="192"/>
      <c r="K31" s="192">
        <v>500000</v>
      </c>
      <c r="L31" s="192"/>
      <c r="M31" s="235"/>
      <c r="N31" s="235"/>
      <c r="O31" s="235"/>
      <c r="P31" s="235"/>
    </row>
    <row r="32" spans="1:16" ht="13.5" customHeight="1">
      <c r="A32" s="176"/>
      <c r="B32" s="79"/>
      <c r="C32" s="191">
        <v>4300</v>
      </c>
      <c r="D32" s="324" t="s">
        <v>118</v>
      </c>
      <c r="E32" s="302"/>
      <c r="F32" s="302"/>
      <c r="G32" s="302"/>
      <c r="H32" s="303"/>
      <c r="I32" s="192"/>
      <c r="J32" s="192"/>
      <c r="K32" s="192">
        <v>60000</v>
      </c>
      <c r="L32" s="192"/>
      <c r="M32" s="235"/>
      <c r="N32" s="235"/>
      <c r="O32" s="235"/>
      <c r="P32" s="235"/>
    </row>
    <row r="33" spans="1:16" ht="13.5" customHeight="1">
      <c r="A33" s="176"/>
      <c r="B33" s="79"/>
      <c r="C33" s="191">
        <v>6050</v>
      </c>
      <c r="D33" s="301" t="s">
        <v>180</v>
      </c>
      <c r="E33" s="302"/>
      <c r="F33" s="302"/>
      <c r="G33" s="302"/>
      <c r="H33" s="303"/>
      <c r="I33" s="192"/>
      <c r="J33" s="192"/>
      <c r="K33" s="192"/>
      <c r="L33" s="192">
        <v>3730000</v>
      </c>
      <c r="M33" s="216"/>
      <c r="N33" s="216"/>
      <c r="O33" s="216"/>
      <c r="P33" s="216"/>
    </row>
    <row r="34" spans="1:16" ht="13.5" customHeight="1">
      <c r="A34" s="174"/>
      <c r="B34" s="175">
        <v>80104</v>
      </c>
      <c r="C34" s="174"/>
      <c r="D34" s="315" t="s">
        <v>200</v>
      </c>
      <c r="E34" s="316"/>
      <c r="F34" s="316"/>
      <c r="G34" s="316"/>
      <c r="H34" s="317"/>
      <c r="I34" s="13">
        <f>I35</f>
        <v>120000</v>
      </c>
      <c r="J34" s="13">
        <f>SUM(J35:J43)</f>
        <v>0</v>
      </c>
      <c r="K34" s="13"/>
      <c r="L34" s="13">
        <f>SUM(L35:L43)</f>
        <v>0</v>
      </c>
      <c r="M34" s="256"/>
      <c r="N34" s="256"/>
      <c r="O34" s="256"/>
      <c r="P34" s="256"/>
    </row>
    <row r="35" spans="1:16" ht="24.75" customHeight="1">
      <c r="A35" s="176"/>
      <c r="B35" s="79"/>
      <c r="C35" s="283">
        <v>2540</v>
      </c>
      <c r="D35" s="318" t="s">
        <v>202</v>
      </c>
      <c r="E35" s="319"/>
      <c r="F35" s="319"/>
      <c r="G35" s="319"/>
      <c r="H35" s="320"/>
      <c r="I35" s="214">
        <v>120000</v>
      </c>
      <c r="J35" s="214"/>
      <c r="K35" s="214"/>
      <c r="L35" s="214"/>
      <c r="M35" s="256"/>
      <c r="N35" s="256"/>
      <c r="O35" s="256"/>
      <c r="P35" s="256"/>
    </row>
    <row r="36" spans="1:16" ht="24.75" customHeight="1">
      <c r="A36" s="232"/>
      <c r="B36" s="232"/>
      <c r="C36" s="284"/>
      <c r="D36" s="285"/>
      <c r="E36" s="286"/>
      <c r="F36" s="286"/>
      <c r="G36" s="286"/>
      <c r="H36" s="286"/>
      <c r="I36" s="233"/>
      <c r="J36" s="233"/>
      <c r="K36" s="233"/>
      <c r="L36" s="233"/>
      <c r="M36" s="256"/>
      <c r="N36" s="256"/>
      <c r="O36" s="256"/>
      <c r="P36" s="256"/>
    </row>
    <row r="37" spans="1:16" ht="22.5" customHeight="1">
      <c r="A37" s="287"/>
      <c r="B37" s="287"/>
      <c r="C37" s="288"/>
      <c r="D37" s="289"/>
      <c r="E37" s="290"/>
      <c r="F37" s="290"/>
      <c r="G37" s="290"/>
      <c r="H37" s="290"/>
      <c r="I37" s="291"/>
      <c r="J37" s="291"/>
      <c r="K37" s="291"/>
      <c r="L37" s="291"/>
      <c r="M37" s="259"/>
      <c r="N37" s="259"/>
      <c r="O37" s="259"/>
      <c r="P37" s="259"/>
    </row>
    <row r="38" spans="1:16" ht="12" customHeight="1">
      <c r="A38" s="287"/>
      <c r="B38" s="287"/>
      <c r="C38" s="288"/>
      <c r="D38" s="289"/>
      <c r="E38" s="290"/>
      <c r="F38" s="290"/>
      <c r="G38" s="290"/>
      <c r="H38" s="290"/>
      <c r="I38" s="291"/>
      <c r="J38" s="291"/>
      <c r="K38" s="291"/>
      <c r="L38" s="291"/>
      <c r="M38" s="259"/>
      <c r="N38" s="259"/>
      <c r="O38" s="259"/>
      <c r="P38" s="259"/>
    </row>
    <row r="39" spans="1:16" ht="12.75" customHeight="1">
      <c r="A39" s="287"/>
      <c r="B39" s="287"/>
      <c r="C39" s="288"/>
      <c r="D39" s="289"/>
      <c r="E39" s="290"/>
      <c r="F39" s="290"/>
      <c r="G39" s="290"/>
      <c r="H39" s="290"/>
      <c r="I39" s="291"/>
      <c r="J39" s="291"/>
      <c r="K39" s="291"/>
      <c r="L39" s="291"/>
      <c r="M39" s="259"/>
      <c r="N39" s="259"/>
      <c r="O39" s="259"/>
      <c r="P39" s="259"/>
    </row>
    <row r="40" spans="1:16" ht="14.25" customHeight="1">
      <c r="A40" s="304" t="s">
        <v>51</v>
      </c>
      <c r="B40" s="305"/>
      <c r="C40" s="306"/>
      <c r="D40" s="307" t="s">
        <v>67</v>
      </c>
      <c r="E40" s="307"/>
      <c r="F40" s="307"/>
      <c r="G40" s="307"/>
      <c r="H40" s="308"/>
      <c r="I40" s="311" t="s">
        <v>68</v>
      </c>
      <c r="J40" s="311"/>
      <c r="K40" s="311" t="s">
        <v>69</v>
      </c>
      <c r="L40" s="311"/>
      <c r="M40" s="256"/>
      <c r="N40" s="256"/>
      <c r="O40" s="256"/>
      <c r="P40" s="256"/>
    </row>
    <row r="41" spans="1:16" ht="17.25" customHeight="1">
      <c r="A41" s="260" t="s">
        <v>24</v>
      </c>
      <c r="B41" s="260" t="s">
        <v>52</v>
      </c>
      <c r="C41" s="260" t="s">
        <v>53</v>
      </c>
      <c r="D41" s="309"/>
      <c r="E41" s="309"/>
      <c r="F41" s="309"/>
      <c r="G41" s="309"/>
      <c r="H41" s="310"/>
      <c r="I41" s="180" t="s">
        <v>54</v>
      </c>
      <c r="J41" s="180" t="s">
        <v>55</v>
      </c>
      <c r="K41" s="180" t="s">
        <v>54</v>
      </c>
      <c r="L41" s="180" t="s">
        <v>55</v>
      </c>
      <c r="M41" s="256"/>
      <c r="N41" s="256"/>
      <c r="O41" s="256"/>
      <c r="P41" s="256"/>
    </row>
    <row r="42" spans="1:16" ht="13.5" customHeight="1">
      <c r="A42" s="174"/>
      <c r="B42" s="175">
        <v>80106</v>
      </c>
      <c r="C42" s="174"/>
      <c r="D42" s="315" t="s">
        <v>201</v>
      </c>
      <c r="E42" s="316"/>
      <c r="F42" s="316"/>
      <c r="G42" s="316"/>
      <c r="H42" s="317"/>
      <c r="I42" s="13"/>
      <c r="J42" s="13">
        <f>SUM(J43:J45)</f>
        <v>0</v>
      </c>
      <c r="K42" s="13">
        <f>K43</f>
        <v>120000</v>
      </c>
      <c r="L42" s="13">
        <f>SUM(L43:L45)</f>
        <v>0</v>
      </c>
      <c r="M42" s="256"/>
      <c r="N42" s="256"/>
      <c r="O42" s="256"/>
      <c r="P42" s="256"/>
    </row>
    <row r="43" spans="1:16" ht="28.5" customHeight="1">
      <c r="A43" s="176"/>
      <c r="B43" s="79"/>
      <c r="C43" s="212">
        <v>2540</v>
      </c>
      <c r="D43" s="321" t="s">
        <v>202</v>
      </c>
      <c r="E43" s="322"/>
      <c r="F43" s="322"/>
      <c r="G43" s="322"/>
      <c r="H43" s="323"/>
      <c r="I43" s="192"/>
      <c r="J43" s="192"/>
      <c r="K43" s="192">
        <v>120000</v>
      </c>
      <c r="L43" s="192"/>
      <c r="M43" s="256"/>
      <c r="N43" s="256"/>
      <c r="O43" s="256"/>
      <c r="P43" s="256"/>
    </row>
    <row r="44" spans="1:16" ht="15" customHeight="1">
      <c r="A44" s="174"/>
      <c r="B44" s="175">
        <v>80110</v>
      </c>
      <c r="C44" s="174"/>
      <c r="D44" s="315" t="s">
        <v>134</v>
      </c>
      <c r="E44" s="316"/>
      <c r="F44" s="316"/>
      <c r="G44" s="316"/>
      <c r="H44" s="317"/>
      <c r="I44" s="13"/>
      <c r="J44" s="13">
        <f>SUM(J45:J45)</f>
        <v>0</v>
      </c>
      <c r="K44" s="13">
        <f>SUM(K45:K45)</f>
        <v>50000</v>
      </c>
      <c r="L44" s="13">
        <f>SUM(L45:L45)</f>
        <v>0</v>
      </c>
      <c r="M44" s="209"/>
      <c r="N44" s="209"/>
      <c r="O44" s="209"/>
      <c r="P44" s="209"/>
    </row>
    <row r="45" spans="1:16" ht="12" customHeight="1">
      <c r="A45" s="176"/>
      <c r="B45" s="79"/>
      <c r="C45" s="212">
        <v>4010</v>
      </c>
      <c r="D45" s="324" t="s">
        <v>204</v>
      </c>
      <c r="E45" s="302"/>
      <c r="F45" s="302"/>
      <c r="G45" s="302"/>
      <c r="H45" s="303"/>
      <c r="I45" s="192"/>
      <c r="J45" s="192"/>
      <c r="K45" s="192">
        <v>50000</v>
      </c>
      <c r="L45" s="192"/>
      <c r="M45" s="211"/>
      <c r="N45" s="211"/>
      <c r="O45" s="211"/>
      <c r="P45" s="211"/>
    </row>
    <row r="46" spans="1:16" s="3" customFormat="1" ht="17.25" customHeight="1">
      <c r="A46" s="172">
        <v>852</v>
      </c>
      <c r="B46" s="173"/>
      <c r="C46" s="173"/>
      <c r="D46" s="296" t="s">
        <v>139</v>
      </c>
      <c r="E46" s="297"/>
      <c r="F46" s="297"/>
      <c r="G46" s="297"/>
      <c r="H46" s="298"/>
      <c r="I46" s="177">
        <f>I47</f>
        <v>5043</v>
      </c>
      <c r="J46" s="177"/>
      <c r="K46" s="177">
        <f>K52+K54+K47</f>
        <v>19122</v>
      </c>
      <c r="L46" s="177"/>
      <c r="M46" s="8"/>
      <c r="N46" s="211"/>
      <c r="O46" s="211"/>
      <c r="P46" s="211"/>
    </row>
    <row r="47" spans="1:16" s="3" customFormat="1" ht="42" customHeight="1">
      <c r="A47" s="174"/>
      <c r="B47" s="175">
        <v>85212</v>
      </c>
      <c r="C47" s="174"/>
      <c r="D47" s="293" t="s">
        <v>203</v>
      </c>
      <c r="E47" s="294"/>
      <c r="F47" s="294"/>
      <c r="G47" s="294"/>
      <c r="H47" s="295"/>
      <c r="I47" s="13">
        <f>SUM(I48:I51)</f>
        <v>5043</v>
      </c>
      <c r="J47" s="13"/>
      <c r="K47" s="13">
        <f>K50+K51</f>
        <v>5043</v>
      </c>
      <c r="L47" s="13"/>
      <c r="M47" s="8"/>
      <c r="N47" s="256"/>
      <c r="O47" s="256"/>
      <c r="P47" s="256"/>
    </row>
    <row r="48" spans="1:16" s="3" customFormat="1" ht="14.25" customHeight="1">
      <c r="A48" s="176"/>
      <c r="B48" s="79"/>
      <c r="C48" s="191">
        <v>4010</v>
      </c>
      <c r="D48" s="324" t="s">
        <v>205</v>
      </c>
      <c r="E48" s="302"/>
      <c r="F48" s="302"/>
      <c r="G48" s="302"/>
      <c r="H48" s="303"/>
      <c r="I48" s="192">
        <v>4077</v>
      </c>
      <c r="J48" s="192"/>
      <c r="K48" s="192"/>
      <c r="L48" s="192"/>
      <c r="M48" s="8"/>
      <c r="N48" s="256"/>
      <c r="O48" s="256"/>
      <c r="P48" s="256"/>
    </row>
    <row r="49" spans="1:16" s="3" customFormat="1" ht="14.25" customHeight="1">
      <c r="A49" s="176"/>
      <c r="B49" s="79"/>
      <c r="C49" s="191">
        <v>4110</v>
      </c>
      <c r="D49" s="301" t="s">
        <v>206</v>
      </c>
      <c r="E49" s="302"/>
      <c r="F49" s="302"/>
      <c r="G49" s="302"/>
      <c r="H49" s="303"/>
      <c r="I49" s="192">
        <v>966</v>
      </c>
      <c r="J49" s="192"/>
      <c r="K49" s="192"/>
      <c r="L49" s="192"/>
      <c r="M49" s="8"/>
      <c r="N49" s="256"/>
      <c r="O49" s="256"/>
      <c r="P49" s="256"/>
    </row>
    <row r="50" spans="1:16" s="3" customFormat="1" ht="14.25" customHeight="1">
      <c r="A50" s="176"/>
      <c r="B50" s="79"/>
      <c r="C50" s="191">
        <v>4210</v>
      </c>
      <c r="D50" s="301" t="s">
        <v>187</v>
      </c>
      <c r="E50" s="302"/>
      <c r="F50" s="302"/>
      <c r="G50" s="302"/>
      <c r="H50" s="303"/>
      <c r="I50" s="192"/>
      <c r="J50" s="192"/>
      <c r="K50" s="192">
        <v>3343</v>
      </c>
      <c r="L50" s="192"/>
      <c r="M50" s="8"/>
      <c r="N50" s="256"/>
      <c r="O50" s="256"/>
      <c r="P50" s="256"/>
    </row>
    <row r="51" spans="1:16" s="3" customFormat="1" ht="13.5" customHeight="1">
      <c r="A51" s="176"/>
      <c r="B51" s="79"/>
      <c r="C51" s="191">
        <v>4300</v>
      </c>
      <c r="D51" s="324" t="s">
        <v>207</v>
      </c>
      <c r="E51" s="302"/>
      <c r="F51" s="302"/>
      <c r="G51" s="302"/>
      <c r="H51" s="303"/>
      <c r="I51" s="192"/>
      <c r="J51" s="192"/>
      <c r="K51" s="192">
        <v>1700</v>
      </c>
      <c r="L51" s="192"/>
      <c r="M51" s="8"/>
      <c r="N51" s="256"/>
      <c r="O51" s="256"/>
      <c r="P51" s="256"/>
    </row>
    <row r="52" spans="1:16" s="3" customFormat="1" ht="50.25" customHeight="1">
      <c r="A52" s="174"/>
      <c r="B52" s="175">
        <v>85213</v>
      </c>
      <c r="C52" s="174"/>
      <c r="D52" s="293" t="s">
        <v>160</v>
      </c>
      <c r="E52" s="374"/>
      <c r="F52" s="374"/>
      <c r="G52" s="374"/>
      <c r="H52" s="375"/>
      <c r="I52" s="13">
        <f>SUM(I53:I53)</f>
        <v>0</v>
      </c>
      <c r="J52" s="13"/>
      <c r="K52" s="13">
        <f>K53</f>
        <v>1236</v>
      </c>
      <c r="L52" s="13"/>
      <c r="M52" s="8"/>
      <c r="N52" s="215"/>
      <c r="O52" s="215"/>
      <c r="P52" s="215"/>
    </row>
    <row r="53" spans="1:16" s="3" customFormat="1" ht="13.5" customHeight="1">
      <c r="A53" s="176"/>
      <c r="B53" s="79"/>
      <c r="C53" s="213">
        <v>3110</v>
      </c>
      <c r="D53" s="376" t="s">
        <v>181</v>
      </c>
      <c r="E53" s="377"/>
      <c r="F53" s="377"/>
      <c r="G53" s="377"/>
      <c r="H53" s="378"/>
      <c r="I53" s="214"/>
      <c r="J53" s="214"/>
      <c r="K53" s="214">
        <v>1236</v>
      </c>
      <c r="L53" s="214"/>
      <c r="M53" s="8"/>
      <c r="N53" s="215"/>
      <c r="O53" s="215"/>
      <c r="P53" s="215"/>
    </row>
    <row r="54" spans="1:16" s="3" customFormat="1" ht="13.5" customHeight="1">
      <c r="A54" s="174"/>
      <c r="B54" s="175">
        <v>85295</v>
      </c>
      <c r="C54" s="174"/>
      <c r="D54" s="293" t="s">
        <v>186</v>
      </c>
      <c r="E54" s="299"/>
      <c r="F54" s="299"/>
      <c r="G54" s="299"/>
      <c r="H54" s="300"/>
      <c r="I54" s="13"/>
      <c r="J54" s="13"/>
      <c r="K54" s="13">
        <f>K55+K56</f>
        <v>12843</v>
      </c>
      <c r="L54" s="13"/>
      <c r="M54" s="8"/>
      <c r="N54" s="251"/>
      <c r="O54" s="251"/>
      <c r="P54" s="251"/>
    </row>
    <row r="55" spans="1:16" s="3" customFormat="1" ht="13.5" customHeight="1">
      <c r="A55" s="176"/>
      <c r="B55" s="79"/>
      <c r="C55" s="191">
        <v>4210</v>
      </c>
      <c r="D55" s="301" t="s">
        <v>187</v>
      </c>
      <c r="E55" s="302"/>
      <c r="F55" s="302"/>
      <c r="G55" s="302"/>
      <c r="H55" s="303"/>
      <c r="I55" s="192"/>
      <c r="J55" s="192"/>
      <c r="K55" s="192">
        <v>374</v>
      </c>
      <c r="L55" s="192"/>
      <c r="M55" s="8"/>
      <c r="N55" s="251"/>
      <c r="O55" s="251"/>
      <c r="P55" s="251"/>
    </row>
    <row r="56" spans="1:16" s="3" customFormat="1" ht="13.5" customHeight="1">
      <c r="A56" s="265"/>
      <c r="B56" s="266"/>
      <c r="C56" s="123">
        <v>3110</v>
      </c>
      <c r="D56" s="312" t="s">
        <v>188</v>
      </c>
      <c r="E56" s="313"/>
      <c r="F56" s="313"/>
      <c r="G56" s="313"/>
      <c r="H56" s="314"/>
      <c r="I56" s="218"/>
      <c r="J56" s="218"/>
      <c r="K56" s="218">
        <v>12469</v>
      </c>
      <c r="L56" s="218"/>
      <c r="M56" s="8"/>
      <c r="N56" s="251"/>
      <c r="O56" s="251"/>
      <c r="P56" s="251"/>
    </row>
    <row r="57" spans="1:16" s="3" customFormat="1" ht="15.75" customHeight="1">
      <c r="A57" s="172">
        <v>900</v>
      </c>
      <c r="B57" s="173"/>
      <c r="C57" s="173"/>
      <c r="D57" s="296" t="s">
        <v>154</v>
      </c>
      <c r="E57" s="325"/>
      <c r="F57" s="325"/>
      <c r="G57" s="325"/>
      <c r="H57" s="326"/>
      <c r="I57" s="177">
        <f>I58</f>
        <v>1760000</v>
      </c>
      <c r="J57" s="177"/>
      <c r="K57" s="177">
        <f>K60</f>
        <v>100000</v>
      </c>
      <c r="L57" s="177">
        <f>SUM(L60)</f>
        <v>108000</v>
      </c>
      <c r="M57" s="8"/>
      <c r="N57" s="235"/>
      <c r="O57" s="235"/>
      <c r="P57" s="235"/>
    </row>
    <row r="58" spans="1:16" s="3" customFormat="1" ht="15.75" customHeight="1">
      <c r="A58" s="174"/>
      <c r="B58" s="175">
        <v>90002</v>
      </c>
      <c r="C58" s="174"/>
      <c r="D58" s="447" t="s">
        <v>183</v>
      </c>
      <c r="E58" s="448"/>
      <c r="F58" s="448"/>
      <c r="G58" s="448"/>
      <c r="H58" s="449"/>
      <c r="I58" s="13">
        <f>I59</f>
        <v>1760000</v>
      </c>
      <c r="J58" s="13"/>
      <c r="K58" s="13"/>
      <c r="L58" s="13">
        <f>SUM(L59:L59)</f>
        <v>0</v>
      </c>
      <c r="M58" s="8"/>
      <c r="N58" s="251"/>
      <c r="O58" s="251"/>
      <c r="P58" s="251"/>
    </row>
    <row r="59" spans="1:16" s="3" customFormat="1" ht="15.75" customHeight="1">
      <c r="A59" s="176"/>
      <c r="B59" s="79"/>
      <c r="C59" s="123">
        <v>4300</v>
      </c>
      <c r="D59" s="324" t="s">
        <v>118</v>
      </c>
      <c r="E59" s="302"/>
      <c r="F59" s="302"/>
      <c r="G59" s="302"/>
      <c r="H59" s="303"/>
      <c r="I59" s="218">
        <v>1760000</v>
      </c>
      <c r="J59" s="218"/>
      <c r="K59" s="218"/>
      <c r="L59" s="218"/>
      <c r="M59" s="8"/>
      <c r="N59" s="251"/>
      <c r="O59" s="251"/>
      <c r="P59" s="251"/>
    </row>
    <row r="60" spans="1:16" s="3" customFormat="1" ht="15" customHeight="1">
      <c r="A60" s="174"/>
      <c r="B60" s="175">
        <v>90015</v>
      </c>
      <c r="C60" s="174"/>
      <c r="D60" s="447" t="s">
        <v>155</v>
      </c>
      <c r="E60" s="448"/>
      <c r="F60" s="448"/>
      <c r="G60" s="448"/>
      <c r="H60" s="449"/>
      <c r="I60" s="13"/>
      <c r="J60" s="13"/>
      <c r="K60" s="13">
        <f>K61</f>
        <v>100000</v>
      </c>
      <c r="L60" s="13">
        <f>L62</f>
        <v>108000</v>
      </c>
      <c r="M60" s="8"/>
      <c r="N60" s="235"/>
      <c r="O60" s="235"/>
      <c r="P60" s="235"/>
    </row>
    <row r="61" spans="1:16" s="3" customFormat="1" ht="15" customHeight="1">
      <c r="A61" s="176"/>
      <c r="B61" s="79"/>
      <c r="C61" s="191">
        <v>4260</v>
      </c>
      <c r="D61" s="301" t="s">
        <v>182</v>
      </c>
      <c r="E61" s="302"/>
      <c r="F61" s="302"/>
      <c r="G61" s="302"/>
      <c r="H61" s="303"/>
      <c r="I61" s="192"/>
      <c r="J61" s="192"/>
      <c r="K61" s="192">
        <v>100000</v>
      </c>
      <c r="L61" s="192"/>
      <c r="M61" s="8"/>
      <c r="N61" s="235"/>
      <c r="O61" s="235"/>
      <c r="P61" s="235"/>
    </row>
    <row r="62" spans="1:16" s="3" customFormat="1" ht="15" customHeight="1">
      <c r="A62" s="266"/>
      <c r="B62" s="266"/>
      <c r="C62" s="123">
        <v>6050</v>
      </c>
      <c r="D62" s="312" t="s">
        <v>199</v>
      </c>
      <c r="E62" s="313"/>
      <c r="F62" s="313"/>
      <c r="G62" s="313"/>
      <c r="H62" s="314"/>
      <c r="I62" s="218"/>
      <c r="J62" s="218"/>
      <c r="K62" s="218"/>
      <c r="L62" s="218">
        <v>108000</v>
      </c>
      <c r="M62" s="8"/>
      <c r="N62" s="256"/>
      <c r="O62" s="256"/>
      <c r="P62" s="256"/>
    </row>
    <row r="63" spans="1:16" ht="18.75" customHeight="1">
      <c r="A63" s="436" t="s">
        <v>70</v>
      </c>
      <c r="B63" s="437"/>
      <c r="C63" s="437"/>
      <c r="D63" s="437"/>
      <c r="E63" s="437"/>
      <c r="F63" s="437"/>
      <c r="G63" s="437"/>
      <c r="H63" s="438"/>
      <c r="I63" s="72">
        <f>I57+I46+I29+I18+I14+I10</f>
        <v>2068043</v>
      </c>
      <c r="J63" s="72">
        <f>J57+J46+J29+J18+J14+J10</f>
        <v>260000</v>
      </c>
      <c r="K63" s="72">
        <f>K57+K46+K29+K18+K14+K10+K26</f>
        <v>1878976</v>
      </c>
      <c r="L63" s="72">
        <f>L57+L46+L29+L18+L14+L10</f>
        <v>3861000</v>
      </c>
      <c r="M63" s="405"/>
      <c r="N63" s="406"/>
      <c r="O63" s="419"/>
      <c r="P63" s="419"/>
    </row>
    <row r="64" spans="1:16" ht="15" customHeight="1">
      <c r="A64" s="67"/>
      <c r="B64" s="67"/>
      <c r="C64" s="67"/>
      <c r="D64" s="67"/>
      <c r="E64" s="67"/>
      <c r="F64" s="67"/>
      <c r="G64" s="67"/>
      <c r="H64" s="67"/>
      <c r="I64" s="68"/>
      <c r="J64" s="68"/>
      <c r="K64" s="68"/>
      <c r="L64" s="68"/>
      <c r="M64" s="69"/>
      <c r="N64" s="70"/>
      <c r="O64" s="70"/>
      <c r="P64" s="203"/>
    </row>
    <row r="65" spans="1:16" ht="18" customHeight="1">
      <c r="A65" s="67"/>
      <c r="B65" s="67"/>
      <c r="C65" s="67"/>
      <c r="D65" s="67"/>
      <c r="E65" s="67"/>
      <c r="F65" s="67"/>
      <c r="G65" s="67"/>
      <c r="H65" s="67"/>
      <c r="I65" s="68"/>
      <c r="J65" s="68"/>
      <c r="K65" s="68"/>
      <c r="L65" s="68"/>
      <c r="M65" s="69"/>
      <c r="N65" s="70"/>
      <c r="O65" s="70"/>
      <c r="P65" s="221"/>
    </row>
    <row r="66" spans="1:16" ht="9.75" customHeight="1">
      <c r="A66" s="67"/>
      <c r="B66" s="67"/>
      <c r="C66" s="67"/>
      <c r="D66" s="67"/>
      <c r="E66" s="67"/>
      <c r="F66" s="67"/>
      <c r="G66" s="67"/>
      <c r="H66" s="67"/>
      <c r="I66" s="68"/>
      <c r="J66" s="68"/>
      <c r="K66" s="68"/>
      <c r="L66" s="68"/>
      <c r="M66" s="69"/>
      <c r="N66" s="70"/>
      <c r="O66" s="70"/>
      <c r="P66" s="237"/>
    </row>
    <row r="67" spans="1:16" ht="7.5" customHeight="1">
      <c r="A67" s="67"/>
      <c r="B67" s="67"/>
      <c r="C67" s="67"/>
      <c r="D67" s="67"/>
      <c r="E67" s="67"/>
      <c r="F67" s="67"/>
      <c r="G67" s="67"/>
      <c r="H67" s="67"/>
      <c r="I67" s="68"/>
      <c r="J67" s="68"/>
      <c r="K67" s="68"/>
      <c r="L67" s="68"/>
      <c r="M67" s="69"/>
      <c r="N67" s="70"/>
      <c r="O67" s="70"/>
      <c r="P67" s="237"/>
    </row>
    <row r="68" spans="1:16" ht="8.25" customHeight="1">
      <c r="A68" s="67"/>
      <c r="B68" s="67"/>
      <c r="C68" s="67"/>
      <c r="D68" s="67"/>
      <c r="E68" s="67"/>
      <c r="F68" s="67"/>
      <c r="G68" s="67"/>
      <c r="H68" s="67"/>
      <c r="I68" s="68"/>
      <c r="J68" s="68"/>
      <c r="K68" s="68"/>
      <c r="L68" s="68"/>
      <c r="M68" s="69"/>
      <c r="N68" s="70"/>
      <c r="O68" s="70"/>
      <c r="P68" s="237"/>
    </row>
    <row r="69" spans="1:16" ht="18" customHeight="1">
      <c r="A69" s="67"/>
      <c r="B69" s="67"/>
      <c r="C69" s="67"/>
      <c r="D69" s="67"/>
      <c r="E69" s="67"/>
      <c r="F69" s="67"/>
      <c r="G69" s="67"/>
      <c r="H69" s="67"/>
      <c r="I69" s="68"/>
      <c r="J69" s="68"/>
      <c r="K69" s="68"/>
      <c r="L69" s="68"/>
      <c r="M69" s="69"/>
      <c r="N69" s="70"/>
      <c r="O69" s="70"/>
      <c r="P69" s="237"/>
    </row>
    <row r="70" spans="1:16" ht="7.5" customHeight="1">
      <c r="A70" s="67"/>
      <c r="B70" s="67"/>
      <c r="C70" s="67"/>
      <c r="D70" s="67"/>
      <c r="E70" s="67"/>
      <c r="F70" s="67"/>
      <c r="G70" s="67"/>
      <c r="H70" s="67"/>
      <c r="I70" s="68"/>
      <c r="J70" s="68"/>
      <c r="K70" s="68"/>
      <c r="L70" s="68"/>
      <c r="M70" s="69"/>
      <c r="N70" s="70"/>
      <c r="O70" s="70"/>
      <c r="P70" s="237"/>
    </row>
    <row r="71" spans="1:16" ht="10.5" customHeight="1">
      <c r="A71" s="67"/>
      <c r="B71" s="67"/>
      <c r="C71" s="67"/>
      <c r="D71" s="67"/>
      <c r="E71" s="67"/>
      <c r="F71" s="67"/>
      <c r="G71" s="67"/>
      <c r="H71" s="67"/>
      <c r="I71" s="68"/>
      <c r="J71" s="68"/>
      <c r="K71" s="68"/>
      <c r="L71" s="68"/>
      <c r="M71" s="69"/>
      <c r="N71" s="70"/>
      <c r="O71" s="70"/>
      <c r="P71" s="237"/>
    </row>
    <row r="72" spans="1:16" ht="9" customHeight="1">
      <c r="A72" s="67"/>
      <c r="B72" s="67"/>
      <c r="C72" s="67"/>
      <c r="D72" s="67"/>
      <c r="E72" s="67"/>
      <c r="F72" s="67"/>
      <c r="G72" s="67"/>
      <c r="H72" s="67"/>
      <c r="I72" s="68"/>
      <c r="J72" s="68"/>
      <c r="K72" s="68"/>
      <c r="L72" s="68"/>
      <c r="M72" s="69"/>
      <c r="N72" s="70"/>
      <c r="O72" s="70"/>
      <c r="P72" s="237"/>
    </row>
    <row r="73" spans="1:16" ht="6" customHeight="1">
      <c r="A73" s="67"/>
      <c r="B73" s="67"/>
      <c r="C73" s="67"/>
      <c r="D73" s="67"/>
      <c r="E73" s="67"/>
      <c r="F73" s="67"/>
      <c r="G73" s="67"/>
      <c r="H73" s="67"/>
      <c r="I73" s="68"/>
      <c r="J73" s="68"/>
      <c r="K73" s="68"/>
      <c r="L73" s="68"/>
      <c r="M73" s="69"/>
      <c r="N73" s="70"/>
      <c r="O73" s="70"/>
      <c r="P73" s="234"/>
    </row>
    <row r="74" spans="1:16" ht="7.5" customHeight="1">
      <c r="A74" s="67"/>
      <c r="B74" s="67"/>
      <c r="C74" s="67"/>
      <c r="D74" s="67"/>
      <c r="E74" s="67"/>
      <c r="F74" s="67"/>
      <c r="G74" s="67"/>
      <c r="H74" s="67"/>
      <c r="I74" s="68"/>
      <c r="J74" s="68"/>
      <c r="K74" s="68"/>
      <c r="L74" s="68"/>
      <c r="M74" s="69"/>
      <c r="N74" s="70"/>
      <c r="O74" s="70"/>
      <c r="P74" s="234"/>
    </row>
    <row r="75" spans="1:16" ht="14.25" customHeight="1">
      <c r="A75" s="67"/>
      <c r="B75" s="67"/>
      <c r="C75" s="67"/>
      <c r="D75" s="67"/>
      <c r="E75" s="67"/>
      <c r="F75" s="67"/>
      <c r="G75" s="67"/>
      <c r="H75" s="67"/>
      <c r="I75" s="68"/>
      <c r="J75" s="68"/>
      <c r="K75" s="68"/>
      <c r="L75" s="68"/>
      <c r="M75" s="69"/>
      <c r="N75" s="70"/>
      <c r="O75" s="70"/>
      <c r="P75" s="234"/>
    </row>
    <row r="76" spans="1:16" ht="6" customHeight="1">
      <c r="A76" s="67"/>
      <c r="B76" s="67"/>
      <c r="C76" s="67"/>
      <c r="D76" s="67"/>
      <c r="E76" s="67"/>
      <c r="F76" s="67"/>
      <c r="G76" s="67"/>
      <c r="H76" s="67"/>
      <c r="I76" s="68"/>
      <c r="J76" s="68"/>
      <c r="K76" s="68"/>
      <c r="L76" s="68"/>
      <c r="M76" s="69"/>
      <c r="N76" s="70"/>
      <c r="O76" s="70"/>
      <c r="P76" s="234"/>
    </row>
    <row r="77" spans="1:16" ht="12.75" customHeight="1">
      <c r="A77" s="418" t="s">
        <v>128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</row>
    <row r="78" spans="1:16" ht="6" customHeight="1">
      <c r="A78" s="67"/>
      <c r="B78" s="67"/>
      <c r="C78" s="67"/>
      <c r="D78" s="67"/>
      <c r="E78" s="67"/>
      <c r="F78" s="67"/>
      <c r="G78" s="67"/>
      <c r="H78" s="67"/>
      <c r="I78" s="68"/>
      <c r="J78" s="68"/>
      <c r="K78" s="68"/>
      <c r="L78" s="68"/>
      <c r="M78" s="69"/>
      <c r="N78" s="70"/>
      <c r="O78" s="70"/>
      <c r="P78" s="196"/>
    </row>
    <row r="79" spans="1:16" ht="11.25" customHeight="1">
      <c r="A79" s="420" t="s">
        <v>24</v>
      </c>
      <c r="B79" s="409" t="s">
        <v>0</v>
      </c>
      <c r="C79" s="410"/>
      <c r="D79" s="411"/>
      <c r="E79" s="390" t="s">
        <v>157</v>
      </c>
      <c r="F79" s="330" t="s">
        <v>16</v>
      </c>
      <c r="G79" s="331"/>
      <c r="H79" s="390" t="s">
        <v>62</v>
      </c>
      <c r="I79" s="402" t="s">
        <v>25</v>
      </c>
      <c r="J79" s="403"/>
      <c r="K79" s="403"/>
      <c r="L79" s="403"/>
      <c r="M79" s="403"/>
      <c r="N79" s="403"/>
      <c r="O79" s="403"/>
      <c r="P79" s="404"/>
    </row>
    <row r="80" spans="1:16" ht="11.25" customHeight="1">
      <c r="A80" s="420"/>
      <c r="B80" s="412"/>
      <c r="C80" s="413"/>
      <c r="D80" s="414"/>
      <c r="E80" s="391"/>
      <c r="F80" s="332"/>
      <c r="G80" s="333"/>
      <c r="H80" s="391"/>
      <c r="I80" s="390" t="s">
        <v>27</v>
      </c>
      <c r="J80" s="393" t="s">
        <v>33</v>
      </c>
      <c r="K80" s="394"/>
      <c r="L80" s="394"/>
      <c r="M80" s="394"/>
      <c r="N80" s="394"/>
      <c r="O80" s="395"/>
      <c r="P80" s="390" t="s">
        <v>30</v>
      </c>
    </row>
    <row r="81" spans="1:16" ht="12" customHeight="1">
      <c r="A81" s="421"/>
      <c r="B81" s="412"/>
      <c r="C81" s="413"/>
      <c r="D81" s="414"/>
      <c r="E81" s="391"/>
      <c r="F81" s="339" t="s">
        <v>102</v>
      </c>
      <c r="G81" s="400" t="s">
        <v>103</v>
      </c>
      <c r="H81" s="391"/>
      <c r="I81" s="391"/>
      <c r="J81" s="407" t="s">
        <v>97</v>
      </c>
      <c r="K81" s="398" t="s">
        <v>28</v>
      </c>
      <c r="L81" s="398" t="s">
        <v>34</v>
      </c>
      <c r="M81" s="398" t="s">
        <v>29</v>
      </c>
      <c r="N81" s="396" t="s">
        <v>33</v>
      </c>
      <c r="O81" s="397"/>
      <c r="P81" s="391"/>
    </row>
    <row r="82" spans="1:16" ht="65.25" customHeight="1">
      <c r="A82" s="422"/>
      <c r="B82" s="415"/>
      <c r="C82" s="416"/>
      <c r="D82" s="417"/>
      <c r="E82" s="392"/>
      <c r="F82" s="340"/>
      <c r="G82" s="401"/>
      <c r="H82" s="392"/>
      <c r="I82" s="392"/>
      <c r="J82" s="408"/>
      <c r="K82" s="399"/>
      <c r="L82" s="399"/>
      <c r="M82" s="399"/>
      <c r="N82" s="205" t="s">
        <v>129</v>
      </c>
      <c r="O82" s="117" t="s">
        <v>94</v>
      </c>
      <c r="P82" s="392"/>
    </row>
    <row r="83" spans="1:16" ht="13.5" customHeight="1">
      <c r="A83" s="121" t="s">
        <v>1</v>
      </c>
      <c r="B83" s="120" t="s">
        <v>3</v>
      </c>
      <c r="C83" s="118"/>
      <c r="D83" s="119"/>
      <c r="E83" s="99">
        <v>2079839</v>
      </c>
      <c r="F83" s="134">
        <f>J10</f>
        <v>260000</v>
      </c>
      <c r="G83" s="135">
        <f>L10+K10</f>
        <v>15000</v>
      </c>
      <c r="H83" s="99">
        <f aca="true" t="shared" si="2" ref="H83:H88">E83-F83+G83</f>
        <v>1834839</v>
      </c>
      <c r="I83" s="98">
        <f>H83-P83</f>
        <v>149413</v>
      </c>
      <c r="J83" s="136"/>
      <c r="K83" s="137">
        <v>110000</v>
      </c>
      <c r="L83" s="137"/>
      <c r="M83" s="138"/>
      <c r="N83" s="137">
        <v>23749</v>
      </c>
      <c r="O83" s="139"/>
      <c r="P83" s="98">
        <v>1685426</v>
      </c>
    </row>
    <row r="84" spans="1:16" ht="13.5" customHeight="1">
      <c r="A84" s="33" t="s">
        <v>2</v>
      </c>
      <c r="B84" s="327" t="s">
        <v>6</v>
      </c>
      <c r="C84" s="328"/>
      <c r="D84" s="329"/>
      <c r="E84" s="140">
        <v>144065</v>
      </c>
      <c r="F84" s="141"/>
      <c r="G84" s="142"/>
      <c r="H84" s="140">
        <f t="shared" si="2"/>
        <v>144065</v>
      </c>
      <c r="I84" s="143">
        <f>H84-P84</f>
        <v>144065</v>
      </c>
      <c r="J84" s="144"/>
      <c r="K84" s="145"/>
      <c r="L84" s="145"/>
      <c r="M84" s="145"/>
      <c r="N84" s="145"/>
      <c r="O84" s="146"/>
      <c r="P84" s="143"/>
    </row>
    <row r="85" spans="1:16" ht="13.5" customHeight="1">
      <c r="A85" s="33">
        <v>150</v>
      </c>
      <c r="B85" s="334" t="s">
        <v>95</v>
      </c>
      <c r="C85" s="335"/>
      <c r="D85" s="336"/>
      <c r="E85" s="140">
        <v>2480</v>
      </c>
      <c r="F85" s="141"/>
      <c r="G85" s="142"/>
      <c r="H85" s="140">
        <f t="shared" si="2"/>
        <v>2480</v>
      </c>
      <c r="I85" s="143"/>
      <c r="J85" s="144"/>
      <c r="K85" s="147"/>
      <c r="L85" s="145"/>
      <c r="M85" s="145"/>
      <c r="N85" s="145"/>
      <c r="O85" s="146"/>
      <c r="P85" s="143">
        <f>H85</f>
        <v>2480</v>
      </c>
    </row>
    <row r="86" spans="1:16" ht="13.5" customHeight="1">
      <c r="A86" s="122">
        <v>600</v>
      </c>
      <c r="B86" s="327" t="s">
        <v>7</v>
      </c>
      <c r="C86" s="328"/>
      <c r="D86" s="329"/>
      <c r="E86" s="140">
        <v>12902677</v>
      </c>
      <c r="F86" s="141"/>
      <c r="G86" s="142"/>
      <c r="H86" s="140">
        <f t="shared" si="2"/>
        <v>12902677</v>
      </c>
      <c r="I86" s="143">
        <f aca="true" t="shared" si="3" ref="I86:I103">H86-P86</f>
        <v>7266172</v>
      </c>
      <c r="J86" s="148"/>
      <c r="K86" s="147">
        <v>2010000</v>
      </c>
      <c r="L86" s="147"/>
      <c r="M86" s="145"/>
      <c r="N86" s="145"/>
      <c r="O86" s="146">
        <v>2010000</v>
      </c>
      <c r="P86" s="143">
        <v>5636505</v>
      </c>
    </row>
    <row r="87" spans="1:16" ht="13.5" customHeight="1">
      <c r="A87" s="122">
        <v>630</v>
      </c>
      <c r="B87" s="327" t="s">
        <v>32</v>
      </c>
      <c r="C87" s="328"/>
      <c r="D87" s="329"/>
      <c r="E87" s="140">
        <v>40000</v>
      </c>
      <c r="F87" s="141"/>
      <c r="G87" s="142"/>
      <c r="H87" s="140">
        <f t="shared" si="2"/>
        <v>40000</v>
      </c>
      <c r="I87" s="143">
        <f t="shared" si="3"/>
        <v>40000</v>
      </c>
      <c r="J87" s="148"/>
      <c r="K87" s="147">
        <f>I87</f>
        <v>40000</v>
      </c>
      <c r="L87" s="147"/>
      <c r="M87" s="145"/>
      <c r="N87" s="145"/>
      <c r="O87" s="146"/>
      <c r="P87" s="143"/>
    </row>
    <row r="88" spans="1:16" ht="13.5" customHeight="1">
      <c r="A88" s="122">
        <v>700</v>
      </c>
      <c r="B88" s="334" t="s">
        <v>71</v>
      </c>
      <c r="C88" s="335"/>
      <c r="D88" s="336"/>
      <c r="E88" s="140">
        <v>5073115</v>
      </c>
      <c r="F88" s="141"/>
      <c r="G88" s="142">
        <f>K14+L14</f>
        <v>1006986</v>
      </c>
      <c r="H88" s="140">
        <f t="shared" si="2"/>
        <v>6080101</v>
      </c>
      <c r="I88" s="143">
        <f t="shared" si="3"/>
        <v>6072101</v>
      </c>
      <c r="J88" s="148">
        <v>266844</v>
      </c>
      <c r="K88" s="147"/>
      <c r="L88" s="145"/>
      <c r="M88" s="145"/>
      <c r="N88" s="145"/>
      <c r="O88" s="149"/>
      <c r="P88" s="143">
        <v>8000</v>
      </c>
    </row>
    <row r="89" spans="1:16" ht="13.5" customHeight="1">
      <c r="A89" s="122">
        <v>710</v>
      </c>
      <c r="B89" s="327" t="s">
        <v>15</v>
      </c>
      <c r="C89" s="328"/>
      <c r="D89" s="329"/>
      <c r="E89" s="140">
        <v>655700</v>
      </c>
      <c r="F89" s="141"/>
      <c r="G89" s="142"/>
      <c r="H89" s="140">
        <f>E89-F89+G89</f>
        <v>655700</v>
      </c>
      <c r="I89" s="143">
        <f t="shared" si="3"/>
        <v>655700</v>
      </c>
      <c r="J89" s="148">
        <v>7500</v>
      </c>
      <c r="K89" s="147">
        <v>200000</v>
      </c>
      <c r="L89" s="147"/>
      <c r="M89" s="145"/>
      <c r="N89" s="145"/>
      <c r="O89" s="149"/>
      <c r="P89" s="143"/>
    </row>
    <row r="90" spans="1:16" ht="13.5" customHeight="1">
      <c r="A90" s="122">
        <v>720</v>
      </c>
      <c r="B90" s="327" t="s">
        <v>35</v>
      </c>
      <c r="C90" s="328"/>
      <c r="D90" s="329"/>
      <c r="E90" s="140">
        <v>1116165</v>
      </c>
      <c r="F90" s="141">
        <f>I18</f>
        <v>183000</v>
      </c>
      <c r="G90" s="142"/>
      <c r="H90" s="140">
        <f>E90-F90+G90</f>
        <v>933165</v>
      </c>
      <c r="I90" s="143">
        <f t="shared" si="3"/>
        <v>0</v>
      </c>
      <c r="J90" s="148"/>
      <c r="K90" s="145"/>
      <c r="L90" s="147"/>
      <c r="M90" s="145"/>
      <c r="N90" s="145"/>
      <c r="O90" s="149"/>
      <c r="P90" s="143">
        <v>933165</v>
      </c>
    </row>
    <row r="91" spans="1:16" ht="15" customHeight="1">
      <c r="A91" s="122">
        <v>750</v>
      </c>
      <c r="B91" s="327" t="s">
        <v>31</v>
      </c>
      <c r="C91" s="328"/>
      <c r="D91" s="329"/>
      <c r="E91" s="140">
        <v>12130211</v>
      </c>
      <c r="F91" s="141"/>
      <c r="G91" s="142">
        <f>K26</f>
        <v>30868</v>
      </c>
      <c r="H91" s="140">
        <f>E91-F91+G91</f>
        <v>12161079</v>
      </c>
      <c r="I91" s="143">
        <f t="shared" si="3"/>
        <v>11927429</v>
      </c>
      <c r="J91" s="148">
        <v>7692302</v>
      </c>
      <c r="K91" s="147">
        <v>180000</v>
      </c>
      <c r="L91" s="147">
        <v>337000</v>
      </c>
      <c r="M91" s="145"/>
      <c r="N91" s="147">
        <v>132306</v>
      </c>
      <c r="O91" s="150"/>
      <c r="P91" s="143">
        <v>233650</v>
      </c>
    </row>
    <row r="92" spans="1:16" ht="58.5" customHeight="1">
      <c r="A92" s="122">
        <v>751</v>
      </c>
      <c r="B92" s="334" t="s">
        <v>23</v>
      </c>
      <c r="C92" s="335"/>
      <c r="D92" s="336"/>
      <c r="E92" s="140">
        <v>3352</v>
      </c>
      <c r="F92" s="141"/>
      <c r="G92" s="142"/>
      <c r="H92" s="140">
        <f aca="true" t="shared" si="4" ref="H92:H97">E92-F92+G92</f>
        <v>3352</v>
      </c>
      <c r="I92" s="143">
        <f t="shared" si="3"/>
        <v>3352</v>
      </c>
      <c r="J92" s="148">
        <v>3352</v>
      </c>
      <c r="K92" s="147"/>
      <c r="L92" s="147"/>
      <c r="M92" s="145"/>
      <c r="N92" s="147">
        <v>3230</v>
      </c>
      <c r="O92" s="149"/>
      <c r="P92" s="143"/>
    </row>
    <row r="93" spans="1:17" ht="38.25" customHeight="1">
      <c r="A93" s="122">
        <v>754</v>
      </c>
      <c r="B93" s="334" t="s">
        <v>26</v>
      </c>
      <c r="C93" s="335"/>
      <c r="D93" s="336"/>
      <c r="E93" s="140">
        <v>541521</v>
      </c>
      <c r="F93" s="141"/>
      <c r="G93" s="142"/>
      <c r="H93" s="140">
        <f t="shared" si="4"/>
        <v>541521</v>
      </c>
      <c r="I93" s="143">
        <f t="shared" si="3"/>
        <v>541521</v>
      </c>
      <c r="J93" s="148">
        <v>0</v>
      </c>
      <c r="K93" s="147">
        <v>156000</v>
      </c>
      <c r="L93" s="147">
        <v>98671</v>
      </c>
      <c r="M93" s="145"/>
      <c r="N93" s="145"/>
      <c r="O93" s="149"/>
      <c r="P93" s="143"/>
      <c r="Q93" s="1"/>
    </row>
    <row r="94" spans="1:16" ht="24" customHeight="1">
      <c r="A94" s="122">
        <v>757</v>
      </c>
      <c r="B94" s="334" t="s">
        <v>8</v>
      </c>
      <c r="C94" s="335"/>
      <c r="D94" s="336"/>
      <c r="E94" s="140">
        <v>4005098</v>
      </c>
      <c r="F94" s="141"/>
      <c r="G94" s="142"/>
      <c r="H94" s="151">
        <f t="shared" si="4"/>
        <v>4005098</v>
      </c>
      <c r="I94" s="143">
        <f t="shared" si="3"/>
        <v>4005098</v>
      </c>
      <c r="J94" s="144"/>
      <c r="K94" s="145"/>
      <c r="L94" s="145"/>
      <c r="M94" s="147">
        <v>3868194</v>
      </c>
      <c r="N94" s="147"/>
      <c r="O94" s="149"/>
      <c r="P94" s="143"/>
    </row>
    <row r="95" spans="1:16" ht="12.75" customHeight="1">
      <c r="A95" s="122">
        <v>758</v>
      </c>
      <c r="B95" s="334" t="s">
        <v>9</v>
      </c>
      <c r="C95" s="335"/>
      <c r="D95" s="336"/>
      <c r="E95" s="182">
        <v>8382482</v>
      </c>
      <c r="F95" s="152"/>
      <c r="G95" s="160"/>
      <c r="H95" s="153">
        <f t="shared" si="4"/>
        <v>8382482</v>
      </c>
      <c r="I95" s="154">
        <f t="shared" si="3"/>
        <v>8382482</v>
      </c>
      <c r="J95" s="155"/>
      <c r="K95" s="156"/>
      <c r="L95" s="156"/>
      <c r="M95" s="157"/>
      <c r="N95" s="157"/>
      <c r="O95" s="158"/>
      <c r="P95" s="143"/>
    </row>
    <row r="96" spans="1:16" ht="12.75" customHeight="1">
      <c r="A96" s="122">
        <v>801</v>
      </c>
      <c r="B96" s="334" t="s">
        <v>10</v>
      </c>
      <c r="C96" s="335"/>
      <c r="D96" s="336"/>
      <c r="E96" s="182">
        <v>71179834</v>
      </c>
      <c r="F96" s="159">
        <f>I29+J29</f>
        <v>120000</v>
      </c>
      <c r="G96" s="160">
        <f>K29+L29</f>
        <v>4460000</v>
      </c>
      <c r="H96" s="153">
        <f t="shared" si="4"/>
        <v>75519834</v>
      </c>
      <c r="I96" s="154">
        <f t="shared" si="3"/>
        <v>48402668</v>
      </c>
      <c r="J96" s="161">
        <v>26078973</v>
      </c>
      <c r="K96" s="162">
        <v>12155969</v>
      </c>
      <c r="L96" s="162">
        <v>1604201</v>
      </c>
      <c r="M96" s="156"/>
      <c r="N96" s="156"/>
      <c r="O96" s="158"/>
      <c r="P96" s="143">
        <v>27117166</v>
      </c>
    </row>
    <row r="97" spans="1:16" ht="12.75" customHeight="1">
      <c r="A97" s="122">
        <v>851</v>
      </c>
      <c r="B97" s="334" t="s">
        <v>11</v>
      </c>
      <c r="C97" s="335"/>
      <c r="D97" s="336"/>
      <c r="E97" s="140">
        <v>405000</v>
      </c>
      <c r="F97" s="141"/>
      <c r="G97" s="142"/>
      <c r="H97" s="151">
        <f t="shared" si="4"/>
        <v>405000</v>
      </c>
      <c r="I97" s="154">
        <f t="shared" si="3"/>
        <v>405000</v>
      </c>
      <c r="J97" s="148">
        <v>142550</v>
      </c>
      <c r="K97" s="147">
        <v>33250</v>
      </c>
      <c r="L97" s="147"/>
      <c r="M97" s="145"/>
      <c r="N97" s="145"/>
      <c r="O97" s="158"/>
      <c r="P97" s="143"/>
    </row>
    <row r="98" spans="1:16" ht="12" customHeight="1">
      <c r="A98" s="122">
        <v>852</v>
      </c>
      <c r="B98" s="334" t="s">
        <v>12</v>
      </c>
      <c r="C98" s="335"/>
      <c r="D98" s="336"/>
      <c r="E98" s="140">
        <v>4811182</v>
      </c>
      <c r="F98" s="141">
        <f>I46</f>
        <v>5043</v>
      </c>
      <c r="G98" s="142">
        <f>K46+L46</f>
        <v>19122</v>
      </c>
      <c r="H98" s="151">
        <f aca="true" t="shared" si="5" ref="H98:H103">E98-F98+G98</f>
        <v>4825261</v>
      </c>
      <c r="I98" s="154">
        <f t="shared" si="3"/>
        <v>4825261</v>
      </c>
      <c r="J98" s="148">
        <v>1161888</v>
      </c>
      <c r="K98" s="147"/>
      <c r="L98" s="147">
        <v>3095013</v>
      </c>
      <c r="M98" s="145"/>
      <c r="N98" s="147">
        <v>2344390</v>
      </c>
      <c r="O98" s="158"/>
      <c r="P98" s="143"/>
    </row>
    <row r="99" spans="1:16" ht="38.25" customHeight="1">
      <c r="A99" s="122">
        <v>853</v>
      </c>
      <c r="B99" s="431" t="s">
        <v>98</v>
      </c>
      <c r="C99" s="432"/>
      <c r="D99" s="433"/>
      <c r="E99" s="140">
        <v>452602</v>
      </c>
      <c r="F99" s="141"/>
      <c r="G99" s="142"/>
      <c r="H99" s="151">
        <f t="shared" si="5"/>
        <v>452602</v>
      </c>
      <c r="I99" s="154">
        <f t="shared" si="3"/>
        <v>452602</v>
      </c>
      <c r="J99" s="148">
        <v>111417</v>
      </c>
      <c r="K99" s="147">
        <v>238200</v>
      </c>
      <c r="L99" s="147">
        <v>17430</v>
      </c>
      <c r="M99" s="145"/>
      <c r="N99" s="147"/>
      <c r="O99" s="158"/>
      <c r="P99" s="143"/>
    </row>
    <row r="100" spans="1:16" ht="23.25" customHeight="1">
      <c r="A100" s="122">
        <v>854</v>
      </c>
      <c r="B100" s="334" t="s">
        <v>13</v>
      </c>
      <c r="C100" s="335"/>
      <c r="D100" s="336"/>
      <c r="E100" s="140">
        <v>2448948</v>
      </c>
      <c r="F100" s="141"/>
      <c r="G100" s="142"/>
      <c r="H100" s="151">
        <f t="shared" si="5"/>
        <v>2448948</v>
      </c>
      <c r="I100" s="154">
        <f t="shared" si="3"/>
        <v>2448948</v>
      </c>
      <c r="J100" s="148">
        <v>1901589</v>
      </c>
      <c r="K100" s="147"/>
      <c r="L100" s="147">
        <v>340387</v>
      </c>
      <c r="M100" s="145"/>
      <c r="N100" s="145"/>
      <c r="O100" s="158"/>
      <c r="P100" s="143"/>
    </row>
    <row r="101" spans="1:16" ht="24.75" customHeight="1">
      <c r="A101" s="122">
        <v>900</v>
      </c>
      <c r="B101" s="334" t="s">
        <v>88</v>
      </c>
      <c r="C101" s="335"/>
      <c r="D101" s="336"/>
      <c r="E101" s="140">
        <v>5352879</v>
      </c>
      <c r="F101" s="141">
        <f>I57</f>
        <v>1760000</v>
      </c>
      <c r="G101" s="142">
        <f>K57+L57</f>
        <v>208000</v>
      </c>
      <c r="H101" s="151">
        <f t="shared" si="5"/>
        <v>3800879</v>
      </c>
      <c r="I101" s="154">
        <f t="shared" si="3"/>
        <v>3164275</v>
      </c>
      <c r="J101" s="148"/>
      <c r="K101" s="145"/>
      <c r="L101" s="145"/>
      <c r="M101" s="145"/>
      <c r="N101" s="145"/>
      <c r="O101" s="158"/>
      <c r="P101" s="143">
        <v>636604</v>
      </c>
    </row>
    <row r="102" spans="1:16" ht="25.5" customHeight="1">
      <c r="A102" s="122">
        <v>921</v>
      </c>
      <c r="B102" s="334" t="s">
        <v>57</v>
      </c>
      <c r="C102" s="335"/>
      <c r="D102" s="336"/>
      <c r="E102" s="140">
        <v>2380000</v>
      </c>
      <c r="F102" s="141"/>
      <c r="G102" s="142"/>
      <c r="H102" s="151">
        <f t="shared" si="5"/>
        <v>2380000</v>
      </c>
      <c r="I102" s="154">
        <f t="shared" si="3"/>
        <v>2380000</v>
      </c>
      <c r="J102" s="144"/>
      <c r="K102" s="147">
        <v>2360000</v>
      </c>
      <c r="L102" s="147"/>
      <c r="M102" s="145"/>
      <c r="N102" s="145"/>
      <c r="O102" s="158"/>
      <c r="P102" s="143">
        <v>0</v>
      </c>
    </row>
    <row r="103" spans="1:16" ht="12.75" customHeight="1">
      <c r="A103" s="123">
        <v>926</v>
      </c>
      <c r="B103" s="441" t="s">
        <v>99</v>
      </c>
      <c r="C103" s="442"/>
      <c r="D103" s="443"/>
      <c r="E103" s="163">
        <v>1565950</v>
      </c>
      <c r="F103" s="164"/>
      <c r="G103" s="165"/>
      <c r="H103" s="163">
        <f t="shared" si="5"/>
        <v>1565950</v>
      </c>
      <c r="I103" s="166">
        <f t="shared" si="3"/>
        <v>1565950</v>
      </c>
      <c r="J103" s="167">
        <v>567980</v>
      </c>
      <c r="K103" s="168">
        <v>200000</v>
      </c>
      <c r="L103" s="168">
        <v>1800</v>
      </c>
      <c r="M103" s="169"/>
      <c r="N103" s="169"/>
      <c r="O103" s="170"/>
      <c r="P103" s="171">
        <v>0</v>
      </c>
    </row>
    <row r="104" spans="1:16" ht="18.75" customHeight="1">
      <c r="A104" s="84" t="s">
        <v>17</v>
      </c>
      <c r="B104" s="343" t="s">
        <v>21</v>
      </c>
      <c r="C104" s="344"/>
      <c r="D104" s="345"/>
      <c r="E104" s="48">
        <f>SUM(E83:E91,E92:E103)</f>
        <v>135673100</v>
      </c>
      <c r="F104" s="48">
        <f>SUM(F83:F91,F92:F103)</f>
        <v>2328043</v>
      </c>
      <c r="G104" s="115">
        <f>SUM(G83:G103)</f>
        <v>5739976</v>
      </c>
      <c r="H104" s="48">
        <f>SUM(H83:H91,H92:H103)</f>
        <v>139085033</v>
      </c>
      <c r="I104" s="48">
        <f>SUM(I83:I103)</f>
        <v>102832037</v>
      </c>
      <c r="J104" s="116">
        <f aca="true" t="shared" si="6" ref="J104:P104">SUM(J83:J91,J92:J103)</f>
        <v>37934395</v>
      </c>
      <c r="K104" s="124">
        <f t="shared" si="6"/>
        <v>17683419</v>
      </c>
      <c r="L104" s="124">
        <f>SUM(L83:L91,L92:L103)</f>
        <v>5494502</v>
      </c>
      <c r="M104" s="124">
        <f t="shared" si="6"/>
        <v>3868194</v>
      </c>
      <c r="N104" s="124">
        <f t="shared" si="6"/>
        <v>2503675</v>
      </c>
      <c r="O104" s="125">
        <f t="shared" si="6"/>
        <v>2010000</v>
      </c>
      <c r="P104" s="48">
        <f t="shared" si="6"/>
        <v>36252996</v>
      </c>
    </row>
    <row r="105" spans="1:16" ht="6" customHeight="1">
      <c r="A105" s="47"/>
      <c r="B105" s="47"/>
      <c r="C105" s="47"/>
      <c r="D105" s="47"/>
      <c r="E105" s="341" t="s">
        <v>100</v>
      </c>
      <c r="F105" s="342"/>
      <c r="G105" s="46"/>
      <c r="H105" s="47"/>
      <c r="I105" s="7"/>
      <c r="J105" s="7"/>
      <c r="K105" s="6"/>
      <c r="L105" s="6"/>
      <c r="M105" s="6"/>
      <c r="N105" s="6"/>
      <c r="O105" s="4"/>
      <c r="P105" s="4"/>
    </row>
    <row r="106" spans="1:16" ht="15.75" customHeight="1">
      <c r="A106" s="65"/>
      <c r="B106" s="65"/>
      <c r="C106" s="65"/>
      <c r="D106" s="65"/>
      <c r="E106" s="64"/>
      <c r="F106" s="66">
        <f>F104-I63-J63</f>
        <v>0</v>
      </c>
      <c r="G106" s="64">
        <f>G104-K63-L63</f>
        <v>0</v>
      </c>
      <c r="H106" s="65"/>
      <c r="I106" s="65"/>
      <c r="J106" s="65"/>
      <c r="K106" s="6"/>
      <c r="L106" s="6"/>
      <c r="M106" s="6"/>
      <c r="N106" s="6"/>
      <c r="O106" s="63"/>
      <c r="P106" s="63"/>
    </row>
    <row r="107" spans="1:16" ht="24.75" customHeight="1">
      <c r="A107" s="65"/>
      <c r="B107" s="65"/>
      <c r="C107" s="65"/>
      <c r="D107" s="65"/>
      <c r="E107" s="64"/>
      <c r="F107" s="66">
        <f>F104-I63-J63</f>
        <v>0</v>
      </c>
      <c r="G107" s="64">
        <f>G104-K63-L63</f>
        <v>0</v>
      </c>
      <c r="H107" s="65"/>
      <c r="I107" s="65"/>
      <c r="J107" s="65"/>
      <c r="K107" s="6"/>
      <c r="L107" s="6"/>
      <c r="M107" s="6"/>
      <c r="N107" s="6"/>
      <c r="O107" s="63"/>
      <c r="P107" s="63"/>
    </row>
    <row r="108" spans="1:16" ht="12" customHeight="1">
      <c r="A108" s="255"/>
      <c r="B108" s="255"/>
      <c r="C108" s="255"/>
      <c r="D108" s="255"/>
      <c r="E108" s="254"/>
      <c r="F108" s="66"/>
      <c r="G108" s="254"/>
      <c r="H108" s="255"/>
      <c r="I108" s="255"/>
      <c r="J108" s="255"/>
      <c r="K108" s="6"/>
      <c r="L108" s="6"/>
      <c r="M108" s="6"/>
      <c r="N108" s="6"/>
      <c r="O108" s="256"/>
      <c r="P108" s="256"/>
    </row>
    <row r="109" spans="1:16" ht="14.25" customHeight="1">
      <c r="A109" s="255"/>
      <c r="B109" s="255"/>
      <c r="C109" s="255"/>
      <c r="D109" s="255"/>
      <c r="E109" s="254"/>
      <c r="F109" s="66"/>
      <c r="G109" s="254"/>
      <c r="H109" s="255"/>
      <c r="I109" s="255"/>
      <c r="J109" s="255"/>
      <c r="K109" s="6"/>
      <c r="L109" s="6"/>
      <c r="M109" s="6"/>
      <c r="N109" s="6"/>
      <c r="O109" s="256"/>
      <c r="P109" s="256"/>
    </row>
    <row r="110" spans="1:16" ht="24.75" customHeight="1" hidden="1">
      <c r="A110" s="255"/>
      <c r="B110" s="255"/>
      <c r="C110" s="255"/>
      <c r="D110" s="255"/>
      <c r="E110" s="254"/>
      <c r="F110" s="66"/>
      <c r="G110" s="254"/>
      <c r="H110" s="255"/>
      <c r="I110" s="255"/>
      <c r="J110" s="255"/>
      <c r="K110" s="6"/>
      <c r="L110" s="6"/>
      <c r="M110" s="6"/>
      <c r="N110" s="6"/>
      <c r="O110" s="256"/>
      <c r="P110" s="256"/>
    </row>
    <row r="111" spans="1:16" ht="24.75" customHeight="1" hidden="1">
      <c r="A111" s="255"/>
      <c r="B111" s="255"/>
      <c r="C111" s="255"/>
      <c r="D111" s="255"/>
      <c r="E111" s="254"/>
      <c r="F111" s="66"/>
      <c r="G111" s="254"/>
      <c r="H111" s="255"/>
      <c r="I111" s="255"/>
      <c r="J111" s="255"/>
      <c r="K111" s="6"/>
      <c r="L111" s="6"/>
      <c r="M111" s="6"/>
      <c r="N111" s="6"/>
      <c r="O111" s="256"/>
      <c r="P111" s="256"/>
    </row>
    <row r="112" spans="1:16" ht="9.75" customHeight="1">
      <c r="A112" s="255"/>
      <c r="B112" s="255"/>
      <c r="C112" s="255"/>
      <c r="D112" s="255"/>
      <c r="E112" s="254"/>
      <c r="F112" s="66"/>
      <c r="G112" s="254"/>
      <c r="H112" s="255"/>
      <c r="I112" s="255"/>
      <c r="J112" s="255"/>
      <c r="K112" s="6"/>
      <c r="L112" s="6"/>
      <c r="M112" s="6"/>
      <c r="N112" s="6"/>
      <c r="O112" s="256"/>
      <c r="P112" s="256"/>
    </row>
    <row r="113" spans="1:16" ht="24.75" customHeight="1" hidden="1">
      <c r="A113" s="255"/>
      <c r="B113" s="255"/>
      <c r="C113" s="255"/>
      <c r="D113" s="255"/>
      <c r="E113" s="254"/>
      <c r="F113" s="66"/>
      <c r="G113" s="254"/>
      <c r="H113" s="255"/>
      <c r="I113" s="255"/>
      <c r="J113" s="255"/>
      <c r="K113" s="6"/>
      <c r="L113" s="6"/>
      <c r="M113" s="6"/>
      <c r="N113" s="6"/>
      <c r="O113" s="256"/>
      <c r="P113" s="256"/>
    </row>
    <row r="114" spans="1:16" ht="19.5" customHeight="1">
      <c r="A114" s="255"/>
      <c r="B114" s="255"/>
      <c r="C114" s="255"/>
      <c r="D114" s="255"/>
      <c r="E114" s="254"/>
      <c r="F114" s="66"/>
      <c r="G114" s="254"/>
      <c r="H114" s="255"/>
      <c r="I114" s="255"/>
      <c r="J114" s="255"/>
      <c r="K114" s="6"/>
      <c r="L114" s="6"/>
      <c r="M114" s="6"/>
      <c r="N114" s="6"/>
      <c r="O114" s="256"/>
      <c r="P114" s="256"/>
    </row>
    <row r="115" spans="1:16" ht="24.75" customHeight="1" hidden="1">
      <c r="A115" s="255"/>
      <c r="B115" s="255"/>
      <c r="C115" s="255"/>
      <c r="D115" s="255"/>
      <c r="E115" s="254"/>
      <c r="F115" s="66"/>
      <c r="G115" s="254"/>
      <c r="H115" s="255"/>
      <c r="I115" s="255"/>
      <c r="J115" s="255"/>
      <c r="K115" s="6"/>
      <c r="L115" s="6"/>
      <c r="M115" s="6"/>
      <c r="N115" s="6"/>
      <c r="O115" s="256"/>
      <c r="P115" s="256"/>
    </row>
    <row r="116" spans="1:16" ht="12" customHeight="1">
      <c r="A116" s="255"/>
      <c r="B116" s="255"/>
      <c r="C116" s="255"/>
      <c r="D116" s="255"/>
      <c r="E116" s="254"/>
      <c r="F116" s="66"/>
      <c r="G116" s="254"/>
      <c r="H116" s="255"/>
      <c r="I116" s="255"/>
      <c r="J116" s="255"/>
      <c r="K116" s="6"/>
      <c r="L116" s="6"/>
      <c r="M116" s="6"/>
      <c r="N116" s="6"/>
      <c r="O116" s="256"/>
      <c r="P116" s="256"/>
    </row>
    <row r="117" spans="1:16" ht="14.25" customHeight="1">
      <c r="A117" s="255"/>
      <c r="B117" s="255"/>
      <c r="C117" s="255"/>
      <c r="D117" s="255"/>
      <c r="E117" s="254"/>
      <c r="F117" s="66"/>
      <c r="G117" s="254"/>
      <c r="H117" s="255"/>
      <c r="I117" s="255"/>
      <c r="J117" s="255"/>
      <c r="K117" s="6"/>
      <c r="L117" s="6"/>
      <c r="M117" s="6"/>
      <c r="N117" s="6"/>
      <c r="O117" s="256"/>
      <c r="P117" s="256"/>
    </row>
    <row r="118" spans="1:16" ht="17.25" customHeight="1">
      <c r="A118" s="57"/>
      <c r="B118" s="57"/>
      <c r="C118" s="57"/>
      <c r="D118" s="57"/>
      <c r="E118" s="56"/>
      <c r="F118" s="66"/>
      <c r="G118" s="56"/>
      <c r="H118" s="57"/>
      <c r="I118" s="57"/>
      <c r="J118" s="57"/>
      <c r="K118" s="6"/>
      <c r="L118" s="6"/>
      <c r="M118" s="6"/>
      <c r="N118" s="6"/>
      <c r="O118" s="55"/>
      <c r="P118" s="55"/>
    </row>
    <row r="119" spans="1:16" ht="6.75" customHeight="1">
      <c r="A119" s="57"/>
      <c r="B119" s="57"/>
      <c r="C119" s="57"/>
      <c r="D119" s="57"/>
      <c r="E119" s="56"/>
      <c r="F119" s="58"/>
      <c r="G119" s="56"/>
      <c r="H119" s="57"/>
      <c r="I119" s="57"/>
      <c r="J119" s="57"/>
      <c r="K119" s="6"/>
      <c r="L119" s="6"/>
      <c r="M119" s="6"/>
      <c r="N119" s="6"/>
      <c r="O119" s="55"/>
      <c r="P119" s="55"/>
    </row>
    <row r="120" spans="1:16" ht="12" customHeight="1">
      <c r="A120" s="126" t="s">
        <v>36</v>
      </c>
      <c r="B120" s="337" t="s">
        <v>66</v>
      </c>
      <c r="C120" s="337"/>
      <c r="D120" s="337"/>
      <c r="E120" s="337"/>
      <c r="F120" s="337"/>
      <c r="G120" s="338"/>
      <c r="H120" s="111">
        <f>H122+H121</f>
        <v>75785922</v>
      </c>
      <c r="I120" s="14"/>
      <c r="J120" s="15"/>
      <c r="K120" s="40"/>
      <c r="L120" s="6"/>
      <c r="M120" s="6"/>
      <c r="N120" s="6"/>
      <c r="O120" s="4"/>
      <c r="P120" s="4"/>
    </row>
    <row r="121" spans="1:16" ht="11.25" customHeight="1">
      <c r="A121" s="127"/>
      <c r="B121" s="429" t="s">
        <v>104</v>
      </c>
      <c r="C121" s="429"/>
      <c r="D121" s="429"/>
      <c r="E121" s="429"/>
      <c r="F121" s="429"/>
      <c r="G121" s="430"/>
      <c r="H121" s="112">
        <f>J104</f>
        <v>37934395</v>
      </c>
      <c r="I121" s="14"/>
      <c r="J121" s="341"/>
      <c r="K121" s="341"/>
      <c r="L121" s="6"/>
      <c r="M121" s="6"/>
      <c r="N121" s="6"/>
      <c r="O121" s="4"/>
      <c r="P121" s="4"/>
    </row>
    <row r="122" spans="1:16" ht="12" customHeight="1">
      <c r="A122" s="127"/>
      <c r="B122" s="429" t="s">
        <v>105</v>
      </c>
      <c r="C122" s="429"/>
      <c r="D122" s="429"/>
      <c r="E122" s="429"/>
      <c r="F122" s="429"/>
      <c r="G122" s="430"/>
      <c r="H122" s="112">
        <f>I104-J104-K104-L104-M104</f>
        <v>37851527</v>
      </c>
      <c r="I122" s="16" t="e">
        <f>H120+H123+H126+H130+H132+H133+#REF!+H135</f>
        <v>#REF!</v>
      </c>
      <c r="J122" s="341"/>
      <c r="K122" s="349"/>
      <c r="L122" s="6"/>
      <c r="M122" s="6"/>
      <c r="N122" s="6"/>
      <c r="O122" s="4"/>
      <c r="P122" s="4"/>
    </row>
    <row r="123" spans="1:16" ht="12" customHeight="1">
      <c r="A123" s="128" t="s">
        <v>37</v>
      </c>
      <c r="B123" s="388" t="s">
        <v>38</v>
      </c>
      <c r="C123" s="388"/>
      <c r="D123" s="388"/>
      <c r="E123" s="388"/>
      <c r="F123" s="388"/>
      <c r="G123" s="389"/>
      <c r="H123" s="109">
        <f>H124+H125</f>
        <v>18388977</v>
      </c>
      <c r="I123" s="14"/>
      <c r="J123" s="7"/>
      <c r="K123" s="6"/>
      <c r="L123" s="6"/>
      <c r="M123" s="6"/>
      <c r="N123" s="6"/>
      <c r="O123" s="4"/>
      <c r="P123" s="4"/>
    </row>
    <row r="124" spans="1:16" ht="12" customHeight="1">
      <c r="A124" s="127"/>
      <c r="B124" s="352" t="s">
        <v>58</v>
      </c>
      <c r="C124" s="352"/>
      <c r="D124" s="352"/>
      <c r="E124" s="352"/>
      <c r="F124" s="352"/>
      <c r="G124" s="113"/>
      <c r="H124" s="112">
        <v>705558</v>
      </c>
      <c r="I124" s="14"/>
      <c r="J124" s="7"/>
      <c r="K124" s="6"/>
      <c r="L124" s="6"/>
      <c r="M124" s="6"/>
      <c r="N124" s="6"/>
      <c r="O124" s="4"/>
      <c r="P124" s="4"/>
    </row>
    <row r="125" spans="1:16" ht="12" customHeight="1">
      <c r="A125" s="127"/>
      <c r="B125" s="352" t="s">
        <v>59</v>
      </c>
      <c r="C125" s="352"/>
      <c r="D125" s="352"/>
      <c r="E125" s="352"/>
      <c r="F125" s="352"/>
      <c r="G125" s="113"/>
      <c r="H125" s="112">
        <f>K104</f>
        <v>17683419</v>
      </c>
      <c r="I125" s="14"/>
      <c r="J125" s="7"/>
      <c r="K125" s="40"/>
      <c r="L125" s="6"/>
      <c r="M125" s="6"/>
      <c r="N125" s="6"/>
      <c r="O125" s="4"/>
      <c r="P125" s="4"/>
    </row>
    <row r="126" spans="1:16" ht="12" customHeight="1">
      <c r="A126" s="128" t="s">
        <v>39</v>
      </c>
      <c r="B126" s="388" t="s">
        <v>34</v>
      </c>
      <c r="C126" s="388"/>
      <c r="D126" s="388"/>
      <c r="E126" s="388"/>
      <c r="F126" s="388"/>
      <c r="G126" s="389"/>
      <c r="H126" s="109">
        <f>L104</f>
        <v>5494502</v>
      </c>
      <c r="I126" s="14"/>
      <c r="J126" s="7"/>
      <c r="K126" s="6"/>
      <c r="L126" s="6"/>
      <c r="M126" s="6"/>
      <c r="N126" s="6"/>
      <c r="O126" s="4"/>
      <c r="P126" s="4"/>
    </row>
    <row r="127" spans="1:16" ht="12" customHeight="1">
      <c r="A127" s="129" t="s">
        <v>40</v>
      </c>
      <c r="B127" s="350" t="s">
        <v>93</v>
      </c>
      <c r="C127" s="350"/>
      <c r="D127" s="350"/>
      <c r="E127" s="350"/>
      <c r="F127" s="350"/>
      <c r="G127" s="351"/>
      <c r="H127" s="108">
        <f>H129+H128</f>
        <v>1526731</v>
      </c>
      <c r="I127" s="14"/>
      <c r="J127" s="7"/>
      <c r="K127" s="6"/>
      <c r="L127" s="6"/>
      <c r="M127" s="6"/>
      <c r="N127" s="6"/>
      <c r="O127" s="4"/>
      <c r="P127" s="4"/>
    </row>
    <row r="128" spans="1:16" ht="12" customHeight="1">
      <c r="A128" s="127"/>
      <c r="B128" s="352" t="s">
        <v>60</v>
      </c>
      <c r="C128" s="352"/>
      <c r="D128" s="352"/>
      <c r="E128" s="352"/>
      <c r="F128" s="352"/>
      <c r="G128" s="113"/>
      <c r="H128" s="114">
        <v>793191</v>
      </c>
      <c r="I128" s="14"/>
      <c r="J128" s="7"/>
      <c r="K128" s="6"/>
      <c r="L128" s="6"/>
      <c r="M128" s="6"/>
      <c r="N128" s="6"/>
      <c r="O128" s="4"/>
      <c r="P128" s="4"/>
    </row>
    <row r="129" spans="1:16" ht="12" customHeight="1">
      <c r="A129" s="127"/>
      <c r="B129" s="352" t="s">
        <v>61</v>
      </c>
      <c r="C129" s="352"/>
      <c r="D129" s="352"/>
      <c r="E129" s="352"/>
      <c r="F129" s="352"/>
      <c r="G129" s="113"/>
      <c r="H129" s="114">
        <v>733540</v>
      </c>
      <c r="I129" s="14"/>
      <c r="J129" s="7"/>
      <c r="K129" s="6"/>
      <c r="L129" s="6"/>
      <c r="M129" s="6"/>
      <c r="N129" s="6"/>
      <c r="O129" s="4"/>
      <c r="P129" s="4"/>
    </row>
    <row r="130" spans="1:16" ht="12" customHeight="1">
      <c r="A130" s="130" t="s">
        <v>41</v>
      </c>
      <c r="B130" s="350" t="s">
        <v>29</v>
      </c>
      <c r="C130" s="350"/>
      <c r="D130" s="350"/>
      <c r="E130" s="350"/>
      <c r="F130" s="350"/>
      <c r="G130" s="351"/>
      <c r="H130" s="108">
        <f>M104</f>
        <v>3868194</v>
      </c>
      <c r="I130" s="14"/>
      <c r="J130" s="8"/>
      <c r="K130" s="4"/>
      <c r="L130" s="4"/>
      <c r="M130" s="4"/>
      <c r="N130" s="4"/>
      <c r="O130" s="4"/>
      <c r="P130" s="4"/>
    </row>
    <row r="131" spans="1:16" ht="12" customHeight="1">
      <c r="A131" s="130" t="s">
        <v>42</v>
      </c>
      <c r="B131" s="350" t="s">
        <v>106</v>
      </c>
      <c r="C131" s="350"/>
      <c r="D131" s="350"/>
      <c r="E131" s="350"/>
      <c r="F131" s="350"/>
      <c r="G131" s="351"/>
      <c r="H131" s="108"/>
      <c r="I131" s="14"/>
      <c r="J131" s="8"/>
      <c r="K131" s="4"/>
      <c r="L131" s="4"/>
      <c r="M131" s="4"/>
      <c r="N131" s="4"/>
      <c r="O131" s="4"/>
      <c r="P131" s="4"/>
    </row>
    <row r="132" spans="1:16" ht="24" customHeight="1">
      <c r="A132" s="131" t="s">
        <v>43</v>
      </c>
      <c r="B132" s="350" t="s">
        <v>129</v>
      </c>
      <c r="C132" s="350"/>
      <c r="D132" s="350"/>
      <c r="E132" s="350"/>
      <c r="F132" s="350"/>
      <c r="G132" s="351"/>
      <c r="H132" s="108">
        <f>N104</f>
        <v>2503675</v>
      </c>
      <c r="I132" s="14"/>
      <c r="J132" s="8"/>
      <c r="K132" s="4"/>
      <c r="L132" s="206"/>
      <c r="M132" s="206"/>
      <c r="N132" s="206"/>
      <c r="O132" s="206"/>
      <c r="P132" s="206"/>
    </row>
    <row r="133" spans="1:16" ht="26.25" customHeight="1">
      <c r="A133" s="129" t="s">
        <v>44</v>
      </c>
      <c r="B133" s="350" t="s">
        <v>133</v>
      </c>
      <c r="C133" s="350"/>
      <c r="D133" s="350"/>
      <c r="E133" s="350"/>
      <c r="F133" s="350"/>
      <c r="G133" s="351"/>
      <c r="H133" s="109">
        <f>O104</f>
        <v>2010000</v>
      </c>
      <c r="I133" s="14"/>
      <c r="J133" s="8"/>
      <c r="K133" s="4"/>
      <c r="L133" s="4"/>
      <c r="M133" s="4"/>
      <c r="N133" s="4"/>
      <c r="O133" s="4"/>
      <c r="P133" s="4"/>
    </row>
    <row r="134" spans="1:16" ht="25.5" customHeight="1">
      <c r="A134" s="128" t="s">
        <v>45</v>
      </c>
      <c r="B134" s="350" t="s">
        <v>47</v>
      </c>
      <c r="C134" s="350"/>
      <c r="D134" s="350"/>
      <c r="E134" s="350"/>
      <c r="F134" s="350"/>
      <c r="G134" s="351"/>
      <c r="H134" s="109">
        <v>0</v>
      </c>
      <c r="I134" s="14"/>
      <c r="J134" s="8"/>
      <c r="K134" s="4"/>
      <c r="L134" s="4"/>
      <c r="M134" s="4"/>
      <c r="N134" s="4"/>
      <c r="O134" s="4"/>
      <c r="P134" s="4"/>
    </row>
    <row r="135" spans="1:16" ht="39.75" customHeight="1">
      <c r="A135" s="132" t="s">
        <v>46</v>
      </c>
      <c r="B135" s="439" t="s">
        <v>48</v>
      </c>
      <c r="C135" s="439"/>
      <c r="D135" s="439"/>
      <c r="E135" s="439"/>
      <c r="F135" s="439"/>
      <c r="G135" s="440"/>
      <c r="H135" s="110">
        <v>350000</v>
      </c>
      <c r="I135" s="14"/>
      <c r="J135" s="8"/>
      <c r="K135" s="4"/>
      <c r="L135" s="4"/>
      <c r="M135" s="4"/>
      <c r="N135" s="4"/>
      <c r="O135" s="4"/>
      <c r="P135" s="4"/>
    </row>
    <row r="136" spans="1:16" ht="4.5" customHeight="1">
      <c r="A136" s="61"/>
      <c r="B136" s="62"/>
      <c r="C136" s="62"/>
      <c r="D136" s="62"/>
      <c r="E136" s="62"/>
      <c r="F136" s="62"/>
      <c r="G136" s="62"/>
      <c r="H136" s="19"/>
      <c r="I136" s="19"/>
      <c r="J136" s="8"/>
      <c r="K136" s="54"/>
      <c r="L136" s="54"/>
      <c r="M136" s="54"/>
      <c r="N136" s="54"/>
      <c r="O136" s="54"/>
      <c r="P136" s="54"/>
    </row>
    <row r="137" spans="1:16" ht="6" customHeight="1">
      <c r="A137" s="17"/>
      <c r="B137" s="59"/>
      <c r="C137" s="59"/>
      <c r="D137" s="59"/>
      <c r="E137" s="59"/>
      <c r="F137" s="59"/>
      <c r="G137" s="59"/>
      <c r="H137" s="18"/>
      <c r="I137" s="19"/>
      <c r="J137" s="8"/>
      <c r="K137" s="60"/>
      <c r="L137" s="60"/>
      <c r="M137" s="60"/>
      <c r="N137" s="60"/>
      <c r="O137" s="60"/>
      <c r="P137" s="60"/>
    </row>
    <row r="138" spans="1:16" ht="15.75" customHeight="1">
      <c r="A138" s="78" t="s">
        <v>20</v>
      </c>
      <c r="B138" s="346" t="s">
        <v>63</v>
      </c>
      <c r="C138" s="347"/>
      <c r="D138" s="347"/>
      <c r="E138" s="347"/>
      <c r="F138" s="347"/>
      <c r="G138" s="348"/>
      <c r="H138" s="87">
        <v>3505759</v>
      </c>
      <c r="I138" s="20"/>
      <c r="J138" s="8"/>
      <c r="K138" s="4"/>
      <c r="L138" s="4"/>
      <c r="M138" s="4"/>
      <c r="N138" s="4"/>
      <c r="O138" s="4"/>
      <c r="P138" s="4"/>
    </row>
    <row r="139" spans="1:16" ht="14.25" customHeight="1">
      <c r="A139" s="85" t="s">
        <v>20</v>
      </c>
      <c r="B139" s="346" t="s">
        <v>64</v>
      </c>
      <c r="C139" s="347"/>
      <c r="D139" s="347"/>
      <c r="E139" s="347"/>
      <c r="F139" s="347"/>
      <c r="G139" s="348"/>
      <c r="H139" s="88">
        <v>5600000</v>
      </c>
      <c r="I139" s="21"/>
      <c r="J139" s="8"/>
      <c r="K139" s="4"/>
      <c r="L139" s="4"/>
      <c r="M139" s="4"/>
      <c r="N139" s="4"/>
      <c r="O139" s="4"/>
      <c r="P139" s="4"/>
    </row>
    <row r="140" spans="1:16" ht="27.75" customHeight="1">
      <c r="A140" s="85" t="s">
        <v>86</v>
      </c>
      <c r="B140" s="346" t="s">
        <v>87</v>
      </c>
      <c r="C140" s="347"/>
      <c r="D140" s="347"/>
      <c r="E140" s="347"/>
      <c r="F140" s="347"/>
      <c r="G140" s="348"/>
      <c r="H140" s="88">
        <v>8000000</v>
      </c>
      <c r="I140" s="21"/>
      <c r="J140" s="8"/>
      <c r="K140" s="4"/>
      <c r="L140" s="4"/>
      <c r="M140" s="4"/>
      <c r="N140" s="4"/>
      <c r="O140" s="4"/>
      <c r="P140" s="4"/>
    </row>
    <row r="141" spans="1:16" ht="14.25" customHeight="1">
      <c r="A141" s="84" t="s">
        <v>18</v>
      </c>
      <c r="B141" s="343" t="s">
        <v>22</v>
      </c>
      <c r="C141" s="344"/>
      <c r="D141" s="344"/>
      <c r="E141" s="344"/>
      <c r="F141" s="344"/>
      <c r="G141" s="345"/>
      <c r="H141" s="83">
        <f>H138+H139+H140</f>
        <v>17105759</v>
      </c>
      <c r="I141" s="22"/>
      <c r="J141" s="8"/>
      <c r="K141" s="4"/>
      <c r="L141" s="4"/>
      <c r="M141" s="4"/>
      <c r="N141" s="4"/>
      <c r="O141" s="4"/>
      <c r="P141" s="4"/>
    </row>
    <row r="142" spans="1:16" ht="14.25" customHeight="1">
      <c r="A142" s="86" t="s">
        <v>19</v>
      </c>
      <c r="B142" s="384" t="s">
        <v>65</v>
      </c>
      <c r="C142" s="385"/>
      <c r="D142" s="385"/>
      <c r="E142" s="385"/>
      <c r="F142" s="385"/>
      <c r="G142" s="386"/>
      <c r="H142" s="26">
        <f>H141+H104</f>
        <v>156190792</v>
      </c>
      <c r="I142" s="9"/>
      <c r="J142" s="8"/>
      <c r="K142" s="183"/>
      <c r="L142" s="4"/>
      <c r="M142" s="4"/>
      <c r="N142" s="4"/>
      <c r="O142" s="4"/>
      <c r="P142" s="4"/>
    </row>
    <row r="143" spans="1:16" ht="9.75" customHeight="1">
      <c r="A143" s="23"/>
      <c r="B143" s="24"/>
      <c r="C143" s="24"/>
      <c r="D143" s="24"/>
      <c r="E143" s="24"/>
      <c r="F143" s="24"/>
      <c r="G143" s="24"/>
      <c r="H143" s="25"/>
      <c r="I143" s="9"/>
      <c r="J143" s="8"/>
      <c r="K143" s="4"/>
      <c r="L143" s="4"/>
      <c r="M143" s="4"/>
      <c r="N143" s="4"/>
      <c r="O143" s="4"/>
      <c r="P143" s="4"/>
    </row>
    <row r="144" ht="10.5" customHeight="1"/>
    <row r="145" ht="49.5" customHeight="1"/>
    <row r="146" ht="35.25" customHeight="1"/>
    <row r="147" ht="27" customHeight="1"/>
    <row r="148" ht="10.5" customHeight="1"/>
    <row r="149" ht="10.5" customHeight="1"/>
    <row r="150" ht="10.5" customHeight="1"/>
    <row r="151" spans="11:12" ht="18.75" customHeight="1">
      <c r="K151" s="204" t="s">
        <v>54</v>
      </c>
      <c r="L151" s="204" t="s">
        <v>55</v>
      </c>
    </row>
    <row r="152" spans="1:13" ht="17.25" customHeight="1">
      <c r="A152" s="184" t="s">
        <v>4</v>
      </c>
      <c r="B152" s="361" t="s">
        <v>158</v>
      </c>
      <c r="C152" s="362"/>
      <c r="D152" s="362"/>
      <c r="E152" s="362"/>
      <c r="F152" s="362"/>
      <c r="G152" s="362"/>
      <c r="H152" s="363"/>
      <c r="I152" s="364">
        <f>Dochody!E93</f>
        <v>149178859</v>
      </c>
      <c r="J152" s="362"/>
      <c r="K152" s="189">
        <v>134145694</v>
      </c>
      <c r="L152" s="189">
        <v>15033165</v>
      </c>
      <c r="M152" s="1"/>
    </row>
    <row r="153" spans="1:12" ht="12.75">
      <c r="A153" s="184"/>
      <c r="B153" s="355" t="s">
        <v>107</v>
      </c>
      <c r="C153" s="356"/>
      <c r="D153" s="356"/>
      <c r="E153" s="356"/>
      <c r="F153" s="356"/>
      <c r="G153" s="356"/>
      <c r="H153" s="357"/>
      <c r="I153" s="365">
        <f>Dochody!F93+Dochody!G93</f>
        <v>10766850</v>
      </c>
      <c r="J153" s="356"/>
      <c r="K153" s="189">
        <f>Dochody!F93</f>
        <v>2488000</v>
      </c>
      <c r="L153" s="189">
        <f>Dochody!G93</f>
        <v>8278850</v>
      </c>
    </row>
    <row r="154" spans="1:12" ht="12.75">
      <c r="A154" s="184"/>
      <c r="B154" s="355" t="s">
        <v>108</v>
      </c>
      <c r="C154" s="356"/>
      <c r="D154" s="356"/>
      <c r="E154" s="356"/>
      <c r="F154" s="356"/>
      <c r="G154" s="356"/>
      <c r="H154" s="357"/>
      <c r="I154" s="365">
        <f>Dochody!H93+Dochody!I93</f>
        <v>14178783</v>
      </c>
      <c r="J154" s="356"/>
      <c r="K154" s="189">
        <f>Dochody!H93</f>
        <v>14178783</v>
      </c>
      <c r="L154" s="189">
        <f>Dochody!I93</f>
        <v>0</v>
      </c>
    </row>
    <row r="155" spans="1:12" ht="12.75">
      <c r="A155" s="184" t="s">
        <v>5</v>
      </c>
      <c r="B155" s="355" t="s">
        <v>109</v>
      </c>
      <c r="C155" s="356"/>
      <c r="D155" s="356"/>
      <c r="E155" s="356"/>
      <c r="F155" s="356"/>
      <c r="G155" s="356"/>
      <c r="H155" s="357"/>
      <c r="I155" s="364">
        <f>I152+I154-I153</f>
        <v>152590792</v>
      </c>
      <c r="J155" s="362"/>
      <c r="K155" s="189">
        <f>K152-K153+K154</f>
        <v>145836477</v>
      </c>
      <c r="L155" s="189">
        <f>L152-L153+L154</f>
        <v>6754315</v>
      </c>
    </row>
    <row r="156" spans="1:12" ht="45" customHeight="1">
      <c r="A156" s="198" t="s">
        <v>110</v>
      </c>
      <c r="B156" s="379" t="s">
        <v>89</v>
      </c>
      <c r="C156" s="380"/>
      <c r="D156" s="380"/>
      <c r="E156" s="380"/>
      <c r="F156" s="380"/>
      <c r="G156" s="380"/>
      <c r="H156" s="381"/>
      <c r="I156" s="353">
        <v>3600000</v>
      </c>
      <c r="J156" s="354"/>
      <c r="K156" s="199"/>
      <c r="L156" s="199"/>
    </row>
    <row r="157" spans="1:12" ht="5.25" customHeight="1">
      <c r="A157" s="200"/>
      <c r="B157" s="358"/>
      <c r="C157" s="359"/>
      <c r="D157" s="359"/>
      <c r="E157" s="359"/>
      <c r="F157" s="359"/>
      <c r="G157" s="359"/>
      <c r="H157" s="360"/>
      <c r="I157" s="382"/>
      <c r="J157" s="383"/>
      <c r="K157" s="201"/>
      <c r="L157" s="201"/>
    </row>
    <row r="158" spans="1:12" ht="6" customHeight="1">
      <c r="A158" s="185"/>
      <c r="B158" s="371"/>
      <c r="C158" s="372"/>
      <c r="D158" s="372"/>
      <c r="E158" s="372"/>
      <c r="F158" s="372"/>
      <c r="G158" s="372"/>
      <c r="H158" s="373"/>
      <c r="I158" s="369"/>
      <c r="J158" s="370"/>
      <c r="K158" s="202"/>
      <c r="L158" s="202"/>
    </row>
    <row r="159" spans="1:12" ht="12.75">
      <c r="A159" s="184"/>
      <c r="B159" s="361" t="s">
        <v>127</v>
      </c>
      <c r="C159" s="362"/>
      <c r="D159" s="362"/>
      <c r="E159" s="362"/>
      <c r="F159" s="362"/>
      <c r="G159" s="362"/>
      <c r="H159" s="363"/>
      <c r="I159" s="364">
        <f>I155+I156+I158+I157</f>
        <v>156190792</v>
      </c>
      <c r="J159" s="362"/>
      <c r="K159" s="188"/>
      <c r="L159" s="188"/>
    </row>
    <row r="160" spans="1:12" ht="8.25" customHeight="1">
      <c r="A160" s="184"/>
      <c r="B160" s="355"/>
      <c r="C160" s="356"/>
      <c r="D160" s="356"/>
      <c r="E160" s="356"/>
      <c r="F160" s="356"/>
      <c r="G160" s="356"/>
      <c r="H160" s="357"/>
      <c r="I160" s="355"/>
      <c r="J160" s="356"/>
      <c r="K160" s="188"/>
      <c r="L160" s="188"/>
    </row>
    <row r="161" spans="1:12" ht="17.25" customHeight="1">
      <c r="A161" s="184" t="s">
        <v>4</v>
      </c>
      <c r="B161" s="361" t="s">
        <v>159</v>
      </c>
      <c r="C161" s="362"/>
      <c r="D161" s="362"/>
      <c r="E161" s="362"/>
      <c r="F161" s="362"/>
      <c r="G161" s="362"/>
      <c r="H161" s="363"/>
      <c r="I161" s="364">
        <f>E104</f>
        <v>135673100</v>
      </c>
      <c r="J161" s="362"/>
      <c r="K161" s="189">
        <v>103021104</v>
      </c>
      <c r="L161" s="189">
        <v>32651996</v>
      </c>
    </row>
    <row r="162" spans="1:12" ht="12.75">
      <c r="A162" s="184"/>
      <c r="B162" s="355" t="s">
        <v>112</v>
      </c>
      <c r="C162" s="356"/>
      <c r="D162" s="356"/>
      <c r="E162" s="356"/>
      <c r="F162" s="356"/>
      <c r="G162" s="356"/>
      <c r="H162" s="357"/>
      <c r="I162" s="365">
        <f>F104</f>
        <v>2328043</v>
      </c>
      <c r="J162" s="356"/>
      <c r="K162" s="189">
        <f>I63</f>
        <v>2068043</v>
      </c>
      <c r="L162" s="189">
        <f>J63</f>
        <v>260000</v>
      </c>
    </row>
    <row r="163" spans="1:12" ht="12.75">
      <c r="A163" s="184"/>
      <c r="B163" s="355" t="s">
        <v>113</v>
      </c>
      <c r="C163" s="356"/>
      <c r="D163" s="356"/>
      <c r="E163" s="356"/>
      <c r="F163" s="356"/>
      <c r="G163" s="356"/>
      <c r="H163" s="357"/>
      <c r="I163" s="365">
        <f>G104</f>
        <v>5739976</v>
      </c>
      <c r="J163" s="356"/>
      <c r="K163" s="189">
        <f>K63</f>
        <v>1878976</v>
      </c>
      <c r="L163" s="189">
        <f>L63</f>
        <v>3861000</v>
      </c>
    </row>
    <row r="164" spans="1:15" ht="12.75">
      <c r="A164" s="184" t="s">
        <v>5</v>
      </c>
      <c r="B164" s="355" t="s">
        <v>114</v>
      </c>
      <c r="C164" s="356"/>
      <c r="D164" s="356"/>
      <c r="E164" s="356"/>
      <c r="F164" s="356"/>
      <c r="G164" s="356"/>
      <c r="H164" s="357"/>
      <c r="I164" s="364">
        <f>I161+I163-I162</f>
        <v>139085033</v>
      </c>
      <c r="J164" s="362"/>
      <c r="K164" s="189">
        <f>K161-K162+K163</f>
        <v>102832037</v>
      </c>
      <c r="L164" s="189">
        <f>L161-L162+L163</f>
        <v>36252996</v>
      </c>
      <c r="O164" t="s">
        <v>143</v>
      </c>
    </row>
    <row r="165" spans="1:12" ht="12.75">
      <c r="A165" s="184" t="s">
        <v>110</v>
      </c>
      <c r="B165" s="355" t="s">
        <v>115</v>
      </c>
      <c r="C165" s="356"/>
      <c r="D165" s="356"/>
      <c r="E165" s="356"/>
      <c r="F165" s="356"/>
      <c r="G165" s="356"/>
      <c r="H165" s="357"/>
      <c r="I165" s="365">
        <v>3505759</v>
      </c>
      <c r="J165" s="356"/>
      <c r="K165" s="188"/>
      <c r="L165" s="188"/>
    </row>
    <row r="166" spans="1:12" ht="12.75">
      <c r="A166" s="184" t="s">
        <v>116</v>
      </c>
      <c r="B166" s="355" t="s">
        <v>117</v>
      </c>
      <c r="C166" s="356"/>
      <c r="D166" s="356"/>
      <c r="E166" s="356"/>
      <c r="F166" s="356"/>
      <c r="G166" s="356"/>
      <c r="H166" s="357"/>
      <c r="I166" s="365">
        <v>5600000</v>
      </c>
      <c r="J166" s="356"/>
      <c r="K166" s="188"/>
      <c r="L166" s="188"/>
    </row>
    <row r="167" spans="1:12" ht="12.75">
      <c r="A167" s="184" t="s">
        <v>111</v>
      </c>
      <c r="B167" s="355" t="s">
        <v>87</v>
      </c>
      <c r="C167" s="356"/>
      <c r="D167" s="356"/>
      <c r="E167" s="356"/>
      <c r="F167" s="356"/>
      <c r="G167" s="356"/>
      <c r="H167" s="357"/>
      <c r="I167" s="365">
        <v>8000000</v>
      </c>
      <c r="J167" s="368"/>
      <c r="K167" s="188"/>
      <c r="L167" s="188"/>
    </row>
    <row r="168" spans="1:12" ht="12.75">
      <c r="A168" s="184" t="s">
        <v>125</v>
      </c>
      <c r="B168" s="425" t="s">
        <v>124</v>
      </c>
      <c r="C168" s="426"/>
      <c r="D168" s="426"/>
      <c r="E168" s="426"/>
      <c r="F168" s="426"/>
      <c r="G168" s="426"/>
      <c r="H168" s="427"/>
      <c r="I168" s="434">
        <f>SUM(I165:J167)</f>
        <v>17105759</v>
      </c>
      <c r="J168" s="427"/>
      <c r="K168" s="188"/>
      <c r="L168" s="188"/>
    </row>
    <row r="169" spans="1:12" ht="18" customHeight="1">
      <c r="A169" s="186"/>
      <c r="B169" s="361" t="s">
        <v>126</v>
      </c>
      <c r="C169" s="362"/>
      <c r="D169" s="362"/>
      <c r="E169" s="362"/>
      <c r="F169" s="362"/>
      <c r="G169" s="362"/>
      <c r="H169" s="363"/>
      <c r="I169" s="364">
        <f>I164+I168</f>
        <v>156190792</v>
      </c>
      <c r="J169" s="362"/>
      <c r="K169" s="188"/>
      <c r="L169" s="188"/>
    </row>
    <row r="170" spans="1:10" ht="13.5" customHeight="1">
      <c r="A170" s="10"/>
      <c r="B170" s="80"/>
      <c r="C170" s="80"/>
      <c r="D170" s="80"/>
      <c r="E170" s="187"/>
      <c r="F170" s="8"/>
      <c r="G170" s="80"/>
      <c r="H170" s="80"/>
      <c r="I170" s="80"/>
      <c r="J170" s="80"/>
    </row>
    <row r="171" spans="1:12" ht="13.5" customHeight="1">
      <c r="A171" s="366" t="s">
        <v>152</v>
      </c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</row>
    <row r="172" spans="1:11" ht="13.5" customHeight="1">
      <c r="A172" s="366" t="s">
        <v>153</v>
      </c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</row>
    <row r="173" spans="1:10" ht="12.75">
      <c r="A173" s="435" t="s">
        <v>130</v>
      </c>
      <c r="B173" s="435"/>
      <c r="C173" s="435"/>
      <c r="D173" s="435"/>
      <c r="E173" s="435"/>
      <c r="F173" s="435"/>
      <c r="G173" s="435"/>
      <c r="H173" s="435"/>
      <c r="I173" s="435"/>
      <c r="J173" s="435"/>
    </row>
    <row r="174" spans="1:10" ht="12.75">
      <c r="A174" s="210" t="s">
        <v>135</v>
      </c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1:10" ht="12.75">
      <c r="A175" s="428" t="s">
        <v>136</v>
      </c>
      <c r="B175" s="428"/>
      <c r="C175" s="428"/>
      <c r="D175" s="428"/>
      <c r="E175" s="428"/>
      <c r="F175" s="428"/>
      <c r="G175" s="428"/>
      <c r="H175" s="428"/>
      <c r="I175" s="428"/>
      <c r="J175" s="428"/>
    </row>
    <row r="176" spans="1:12" ht="12.75">
      <c r="A176" s="423" t="s">
        <v>131</v>
      </c>
      <c r="B176" s="423"/>
      <c r="C176" s="423"/>
      <c r="D176" s="423"/>
      <c r="E176" s="423"/>
      <c r="F176" s="423"/>
      <c r="G176" s="424"/>
      <c r="H176" s="424"/>
      <c r="I176" s="424"/>
      <c r="J176" s="424"/>
      <c r="K176" s="367"/>
      <c r="L176" s="367"/>
    </row>
    <row r="177" ht="12.75" customHeight="1">
      <c r="A177" s="207" t="s">
        <v>132</v>
      </c>
    </row>
    <row r="178" spans="1:10" ht="12.75">
      <c r="A178" s="236" t="s">
        <v>151</v>
      </c>
      <c r="B178" s="80"/>
      <c r="C178" s="80"/>
      <c r="D178" s="80"/>
      <c r="E178" s="80"/>
      <c r="F178" s="80"/>
      <c r="G178" s="80"/>
      <c r="H178" s="80"/>
      <c r="I178" s="80"/>
      <c r="J178" s="80"/>
    </row>
  </sheetData>
  <sheetProtection/>
  <mergeCells count="163">
    <mergeCell ref="D10:H10"/>
    <mergeCell ref="D11:H11"/>
    <mergeCell ref="D29:H29"/>
    <mergeCell ref="D32:H32"/>
    <mergeCell ref="D57:H57"/>
    <mergeCell ref="D60:H60"/>
    <mergeCell ref="D58:H58"/>
    <mergeCell ref="D59:H59"/>
    <mergeCell ref="D23:H23"/>
    <mergeCell ref="D24:H24"/>
    <mergeCell ref="B86:D86"/>
    <mergeCell ref="A63:H63"/>
    <mergeCell ref="D25:H25"/>
    <mergeCell ref="B135:G135"/>
    <mergeCell ref="D61:H61"/>
    <mergeCell ref="B103:D103"/>
    <mergeCell ref="B101:D101"/>
    <mergeCell ref="B88:D88"/>
    <mergeCell ref="B132:G132"/>
    <mergeCell ref="D12:H12"/>
    <mergeCell ref="A175:J175"/>
    <mergeCell ref="B100:D100"/>
    <mergeCell ref="B97:D97"/>
    <mergeCell ref="B121:G121"/>
    <mergeCell ref="B99:D99"/>
    <mergeCell ref="B98:D98"/>
    <mergeCell ref="B122:G122"/>
    <mergeCell ref="I168:J168"/>
    <mergeCell ref="A173:J173"/>
    <mergeCell ref="I169:J169"/>
    <mergeCell ref="I166:J166"/>
    <mergeCell ref="A176:L176"/>
    <mergeCell ref="B124:F124"/>
    <mergeCell ref="B123:G123"/>
    <mergeCell ref="I160:J160"/>
    <mergeCell ref="B168:H168"/>
    <mergeCell ref="B134:G134"/>
    <mergeCell ref="B131:G131"/>
    <mergeCell ref="B125:F125"/>
    <mergeCell ref="M63:N63"/>
    <mergeCell ref="I80:I82"/>
    <mergeCell ref="J81:J82"/>
    <mergeCell ref="B79:D82"/>
    <mergeCell ref="A77:P77"/>
    <mergeCell ref="O63:P63"/>
    <mergeCell ref="A79:A82"/>
    <mergeCell ref="L81:L82"/>
    <mergeCell ref="B92:D92"/>
    <mergeCell ref="P80:P82"/>
    <mergeCell ref="J80:O80"/>
    <mergeCell ref="N81:O81"/>
    <mergeCell ref="M81:M82"/>
    <mergeCell ref="K81:K82"/>
    <mergeCell ref="G81:G82"/>
    <mergeCell ref="H79:H82"/>
    <mergeCell ref="I79:P79"/>
    <mergeCell ref="E79:E82"/>
    <mergeCell ref="B140:G140"/>
    <mergeCell ref="B141:G141"/>
    <mergeCell ref="B142:G142"/>
    <mergeCell ref="A6:L6"/>
    <mergeCell ref="I8:J8"/>
    <mergeCell ref="K8:L8"/>
    <mergeCell ref="D8:H9"/>
    <mergeCell ref="A8:C8"/>
    <mergeCell ref="B128:F128"/>
    <mergeCell ref="B126:G126"/>
    <mergeCell ref="D52:H52"/>
    <mergeCell ref="D53:H53"/>
    <mergeCell ref="I164:J164"/>
    <mergeCell ref="I159:J159"/>
    <mergeCell ref="B160:H160"/>
    <mergeCell ref="B156:H156"/>
    <mergeCell ref="I152:J152"/>
    <mergeCell ref="I154:J154"/>
    <mergeCell ref="B153:H153"/>
    <mergeCell ref="I157:J157"/>
    <mergeCell ref="B166:H166"/>
    <mergeCell ref="B161:H161"/>
    <mergeCell ref="B165:H165"/>
    <mergeCell ref="I162:J162"/>
    <mergeCell ref="B162:H162"/>
    <mergeCell ref="I163:J163"/>
    <mergeCell ref="B164:H164"/>
    <mergeCell ref="I165:J165"/>
    <mergeCell ref="A171:L171"/>
    <mergeCell ref="A172:K172"/>
    <mergeCell ref="B167:H167"/>
    <mergeCell ref="I167:J167"/>
    <mergeCell ref="B169:H169"/>
    <mergeCell ref="I158:J158"/>
    <mergeCell ref="B163:H163"/>
    <mergeCell ref="B158:H158"/>
    <mergeCell ref="I161:J161"/>
    <mergeCell ref="B159:H159"/>
    <mergeCell ref="I156:J156"/>
    <mergeCell ref="B154:H154"/>
    <mergeCell ref="B155:H155"/>
    <mergeCell ref="B157:H157"/>
    <mergeCell ref="B152:H152"/>
    <mergeCell ref="I155:J155"/>
    <mergeCell ref="I153:J153"/>
    <mergeCell ref="B104:D104"/>
    <mergeCell ref="B102:D102"/>
    <mergeCell ref="B139:G139"/>
    <mergeCell ref="J122:K122"/>
    <mergeCell ref="J121:K121"/>
    <mergeCell ref="B133:G133"/>
    <mergeCell ref="B130:G130"/>
    <mergeCell ref="B129:F129"/>
    <mergeCell ref="B127:G127"/>
    <mergeCell ref="B138:G138"/>
    <mergeCell ref="B90:D90"/>
    <mergeCell ref="D56:H56"/>
    <mergeCell ref="B93:D93"/>
    <mergeCell ref="B120:G120"/>
    <mergeCell ref="F81:F82"/>
    <mergeCell ref="B95:D95"/>
    <mergeCell ref="B96:D96"/>
    <mergeCell ref="B85:D85"/>
    <mergeCell ref="B94:D94"/>
    <mergeCell ref="E105:F105"/>
    <mergeCell ref="D17:H17"/>
    <mergeCell ref="D30:H30"/>
    <mergeCell ref="D27:H27"/>
    <mergeCell ref="D28:H28"/>
    <mergeCell ref="B91:D91"/>
    <mergeCell ref="F79:G80"/>
    <mergeCell ref="B87:D87"/>
    <mergeCell ref="B89:D89"/>
    <mergeCell ref="B84:D84"/>
    <mergeCell ref="D31:H31"/>
    <mergeCell ref="D13:H13"/>
    <mergeCell ref="D18:H18"/>
    <mergeCell ref="D19:H19"/>
    <mergeCell ref="D20:H20"/>
    <mergeCell ref="D21:H21"/>
    <mergeCell ref="D26:H26"/>
    <mergeCell ref="D22:H22"/>
    <mergeCell ref="D14:H14"/>
    <mergeCell ref="D16:H16"/>
    <mergeCell ref="D15:H15"/>
    <mergeCell ref="I40:J40"/>
    <mergeCell ref="D33:H33"/>
    <mergeCell ref="K40:L40"/>
    <mergeCell ref="D62:H62"/>
    <mergeCell ref="D34:H34"/>
    <mergeCell ref="D35:H35"/>
    <mergeCell ref="D42:H42"/>
    <mergeCell ref="D43:H43"/>
    <mergeCell ref="D48:H48"/>
    <mergeCell ref="D49:H49"/>
    <mergeCell ref="D47:H47"/>
    <mergeCell ref="D46:H46"/>
    <mergeCell ref="D54:H54"/>
    <mergeCell ref="D55:H55"/>
    <mergeCell ref="A40:C40"/>
    <mergeCell ref="D40:H41"/>
    <mergeCell ref="D50:H50"/>
    <mergeCell ref="D51:H51"/>
    <mergeCell ref="D45:H45"/>
    <mergeCell ref="D44:H44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showZeros="0" zoomScalePageLayoutView="0" workbookViewId="0" topLeftCell="A36">
      <selection activeCell="K62" sqref="K62:K64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208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209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512" t="s">
        <v>120</v>
      </c>
      <c r="B7" s="513"/>
      <c r="C7" s="513"/>
      <c r="D7" s="513"/>
      <c r="E7" s="513"/>
      <c r="F7" s="513"/>
      <c r="G7" s="513"/>
      <c r="H7" s="513"/>
      <c r="I7" s="513"/>
      <c r="J7" s="513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50" t="s">
        <v>51</v>
      </c>
      <c r="B9" s="451"/>
      <c r="C9" s="452"/>
      <c r="D9" s="453" t="s">
        <v>67</v>
      </c>
      <c r="E9" s="454"/>
      <c r="F9" s="455"/>
      <c r="G9" s="459" t="s">
        <v>68</v>
      </c>
      <c r="H9" s="459"/>
      <c r="I9" s="459" t="s">
        <v>69</v>
      </c>
      <c r="J9" s="459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56"/>
      <c r="E10" s="457"/>
      <c r="F10" s="458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2" customHeight="1">
      <c r="A11" s="269" t="s">
        <v>1</v>
      </c>
      <c r="B11" s="76"/>
      <c r="C11" s="75"/>
      <c r="D11" s="460" t="s">
        <v>146</v>
      </c>
      <c r="E11" s="461"/>
      <c r="F11" s="462"/>
      <c r="G11" s="181"/>
      <c r="H11" s="241"/>
      <c r="I11" s="181">
        <f>I12</f>
        <v>28390</v>
      </c>
      <c r="J11" s="242"/>
      <c r="K11" s="30"/>
      <c r="L11" s="31"/>
    </row>
    <row r="12" spans="1:12" ht="12" customHeight="1">
      <c r="A12" s="77"/>
      <c r="B12" s="270" t="s">
        <v>144</v>
      </c>
      <c r="C12" s="77"/>
      <c r="D12" s="463" t="s">
        <v>147</v>
      </c>
      <c r="E12" s="464"/>
      <c r="F12" s="465"/>
      <c r="G12" s="243"/>
      <c r="H12" s="243"/>
      <c r="I12" s="244">
        <f>I13</f>
        <v>28390</v>
      </c>
      <c r="J12" s="245"/>
      <c r="K12" s="30"/>
      <c r="L12" s="31"/>
    </row>
    <row r="13" spans="1:12" ht="24" customHeight="1">
      <c r="A13" s="81"/>
      <c r="B13" s="82"/>
      <c r="C13" s="193" t="s">
        <v>189</v>
      </c>
      <c r="D13" s="466" t="s">
        <v>190</v>
      </c>
      <c r="E13" s="313"/>
      <c r="F13" s="314"/>
      <c r="G13" s="195"/>
      <c r="H13" s="195"/>
      <c r="I13" s="195">
        <v>28390</v>
      </c>
      <c r="J13" s="194"/>
      <c r="K13" s="30"/>
      <c r="L13" s="31"/>
    </row>
    <row r="14" spans="1:14" ht="16.5" customHeight="1">
      <c r="A14" s="76">
        <v>700</v>
      </c>
      <c r="B14" s="76"/>
      <c r="C14" s="75"/>
      <c r="D14" s="460" t="s">
        <v>161</v>
      </c>
      <c r="E14" s="461"/>
      <c r="F14" s="462"/>
      <c r="G14" s="181"/>
      <c r="H14" s="181">
        <f>H15</f>
        <v>8278850</v>
      </c>
      <c r="I14" s="181">
        <f>I15</f>
        <v>9600000</v>
      </c>
      <c r="J14" s="242"/>
      <c r="K14" s="30"/>
      <c r="L14" s="31"/>
      <c r="N14" s="267"/>
    </row>
    <row r="15" spans="1:14" ht="16.5" customHeight="1">
      <c r="A15" s="77"/>
      <c r="B15" s="190">
        <v>70005</v>
      </c>
      <c r="C15" s="77"/>
      <c r="D15" s="463" t="s">
        <v>141</v>
      </c>
      <c r="E15" s="464"/>
      <c r="F15" s="465"/>
      <c r="G15" s="243"/>
      <c r="H15" s="244">
        <f>H17</f>
        <v>8278850</v>
      </c>
      <c r="I15" s="244">
        <f>I16</f>
        <v>9600000</v>
      </c>
      <c r="J15" s="245"/>
      <c r="K15" s="30"/>
      <c r="L15" s="31"/>
      <c r="N15" s="268"/>
    </row>
    <row r="16" spans="1:12" ht="57.75" customHeight="1">
      <c r="A16" s="81"/>
      <c r="B16" s="82"/>
      <c r="C16" s="193" t="s">
        <v>162</v>
      </c>
      <c r="D16" s="467" t="s">
        <v>163</v>
      </c>
      <c r="E16" s="302"/>
      <c r="F16" s="303"/>
      <c r="G16" s="195"/>
      <c r="H16" s="195"/>
      <c r="I16" s="195">
        <v>9600000</v>
      </c>
      <c r="J16" s="194"/>
      <c r="K16" s="30"/>
      <c r="L16" s="31"/>
    </row>
    <row r="17" spans="1:12" ht="35.25" customHeight="1">
      <c r="A17" s="81"/>
      <c r="B17" s="82"/>
      <c r="C17" s="271" t="s">
        <v>194</v>
      </c>
      <c r="D17" s="466" t="s">
        <v>193</v>
      </c>
      <c r="E17" s="313"/>
      <c r="F17" s="314"/>
      <c r="G17" s="263"/>
      <c r="H17" s="263">
        <v>8278850</v>
      </c>
      <c r="I17" s="263"/>
      <c r="J17" s="264"/>
      <c r="K17" s="30"/>
      <c r="L17" s="31"/>
    </row>
    <row r="18" spans="1:12" ht="16.5" customHeight="1">
      <c r="A18" s="76">
        <v>720</v>
      </c>
      <c r="B18" s="76"/>
      <c r="C18" s="75"/>
      <c r="D18" s="460" t="s">
        <v>164</v>
      </c>
      <c r="E18" s="461"/>
      <c r="F18" s="462"/>
      <c r="G18" s="181">
        <f>G19</f>
        <v>183000</v>
      </c>
      <c r="H18" s="241"/>
      <c r="I18" s="181"/>
      <c r="J18" s="242"/>
      <c r="K18" s="30"/>
      <c r="L18" s="31"/>
    </row>
    <row r="19" spans="1:12" ht="64.5" customHeight="1">
      <c r="A19" s="226"/>
      <c r="B19" s="227">
        <v>72095</v>
      </c>
      <c r="C19" s="226"/>
      <c r="D19" s="536" t="s">
        <v>165</v>
      </c>
      <c r="E19" s="537"/>
      <c r="F19" s="537"/>
      <c r="G19" s="228">
        <f>G20</f>
        <v>183000</v>
      </c>
      <c r="H19" s="239"/>
      <c r="I19" s="246"/>
      <c r="J19" s="247"/>
      <c r="K19" s="30"/>
      <c r="L19" s="31"/>
    </row>
    <row r="20" spans="1:12" ht="67.5" customHeight="1">
      <c r="A20" s="81"/>
      <c r="B20" s="82"/>
      <c r="C20" s="197">
        <v>2007</v>
      </c>
      <c r="D20" s="535" t="s">
        <v>166</v>
      </c>
      <c r="E20" s="377"/>
      <c r="F20" s="378"/>
      <c r="G20" s="224">
        <v>183000</v>
      </c>
      <c r="H20" s="224"/>
      <c r="I20" s="224"/>
      <c r="J20" s="225"/>
      <c r="K20" s="30"/>
      <c r="L20" s="31"/>
    </row>
    <row r="21" spans="1:12" ht="18" customHeight="1">
      <c r="A21" s="272"/>
      <c r="B21" s="273"/>
      <c r="C21" s="274"/>
      <c r="D21" s="275"/>
      <c r="E21" s="223"/>
      <c r="F21" s="223"/>
      <c r="G21" s="276"/>
      <c r="H21" s="276"/>
      <c r="I21" s="276"/>
      <c r="J21" s="277"/>
      <c r="K21" s="30"/>
      <c r="L21" s="31"/>
    </row>
    <row r="22" spans="1:12" ht="13.5" customHeight="1">
      <c r="A22" s="278"/>
      <c r="B22" s="261"/>
      <c r="C22" s="262"/>
      <c r="D22" s="279"/>
      <c r="E22" s="222"/>
      <c r="F22" s="222"/>
      <c r="G22" s="280"/>
      <c r="H22" s="280"/>
      <c r="I22" s="280"/>
      <c r="J22" s="281"/>
      <c r="K22" s="30"/>
      <c r="L22" s="31"/>
    </row>
    <row r="23" spans="1:12" ht="18" customHeight="1">
      <c r="A23" s="278"/>
      <c r="B23" s="261"/>
      <c r="C23" s="262"/>
      <c r="D23" s="279"/>
      <c r="E23" s="222"/>
      <c r="F23" s="222"/>
      <c r="G23" s="280"/>
      <c r="H23" s="280"/>
      <c r="I23" s="280"/>
      <c r="J23" s="281"/>
      <c r="K23" s="30"/>
      <c r="L23" s="31"/>
    </row>
    <row r="24" spans="1:12" ht="10.5" customHeight="1">
      <c r="A24" s="278"/>
      <c r="B24" s="261"/>
      <c r="C24" s="262"/>
      <c r="D24" s="279"/>
      <c r="E24" s="222"/>
      <c r="F24" s="222"/>
      <c r="G24" s="280"/>
      <c r="H24" s="280"/>
      <c r="I24" s="280"/>
      <c r="J24" s="281"/>
      <c r="K24" s="30"/>
      <c r="L24" s="31"/>
    </row>
    <row r="25" spans="1:12" ht="15" customHeight="1">
      <c r="A25" s="278"/>
      <c r="B25" s="261"/>
      <c r="C25" s="262"/>
      <c r="D25" s="279"/>
      <c r="E25" s="222"/>
      <c r="F25" s="222"/>
      <c r="G25" s="280"/>
      <c r="H25" s="280"/>
      <c r="I25" s="280"/>
      <c r="J25" s="281"/>
      <c r="K25" s="30"/>
      <c r="L25" s="31"/>
    </row>
    <row r="26" spans="1:12" ht="11.25" customHeight="1">
      <c r="A26" s="450" t="s">
        <v>51</v>
      </c>
      <c r="B26" s="451"/>
      <c r="C26" s="452"/>
      <c r="D26" s="453" t="s">
        <v>67</v>
      </c>
      <c r="E26" s="454"/>
      <c r="F26" s="455"/>
      <c r="G26" s="459" t="s">
        <v>68</v>
      </c>
      <c r="H26" s="459"/>
      <c r="I26" s="459" t="s">
        <v>69</v>
      </c>
      <c r="J26" s="459"/>
      <c r="K26" s="30"/>
      <c r="L26" s="31"/>
    </row>
    <row r="27" spans="1:12" ht="14.25" customHeight="1">
      <c r="A27" s="257" t="s">
        <v>24</v>
      </c>
      <c r="B27" s="257" t="s">
        <v>52</v>
      </c>
      <c r="C27" s="257" t="s">
        <v>53</v>
      </c>
      <c r="D27" s="456"/>
      <c r="E27" s="457"/>
      <c r="F27" s="458"/>
      <c r="G27" s="32" t="s">
        <v>54</v>
      </c>
      <c r="H27" s="32" t="s">
        <v>55</v>
      </c>
      <c r="I27" s="32" t="s">
        <v>54</v>
      </c>
      <c r="J27" s="32" t="s">
        <v>55</v>
      </c>
      <c r="K27" s="30"/>
      <c r="L27" s="31"/>
    </row>
    <row r="28" spans="1:12" ht="60.75" customHeight="1">
      <c r="A28" s="76">
        <v>756</v>
      </c>
      <c r="B28" s="76"/>
      <c r="C28" s="75"/>
      <c r="D28" s="460" t="s">
        <v>167</v>
      </c>
      <c r="E28" s="485"/>
      <c r="F28" s="486"/>
      <c r="G28" s="181">
        <f>G29+G33</f>
        <v>2305000</v>
      </c>
      <c r="H28" s="241"/>
      <c r="I28" s="181">
        <f>I29+I33</f>
        <v>4465000</v>
      </c>
      <c r="J28" s="242"/>
      <c r="K28" s="30"/>
      <c r="L28" s="31"/>
    </row>
    <row r="29" spans="1:12" ht="62.25" customHeight="1">
      <c r="A29" s="77"/>
      <c r="B29" s="190">
        <v>75615</v>
      </c>
      <c r="C29" s="77"/>
      <c r="D29" s="463" t="s">
        <v>168</v>
      </c>
      <c r="E29" s="538"/>
      <c r="F29" s="539"/>
      <c r="G29" s="244">
        <f>G30+G32+G31</f>
        <v>805000</v>
      </c>
      <c r="H29" s="243"/>
      <c r="I29" s="244">
        <f>I30</f>
        <v>4055000</v>
      </c>
      <c r="J29" s="245"/>
      <c r="K29" s="30"/>
      <c r="L29" s="31"/>
    </row>
    <row r="30" spans="1:12" ht="13.5" customHeight="1">
      <c r="A30" s="248"/>
      <c r="B30" s="249"/>
      <c r="C30" s="193" t="s">
        <v>191</v>
      </c>
      <c r="D30" s="467" t="s">
        <v>192</v>
      </c>
      <c r="E30" s="302"/>
      <c r="F30" s="303"/>
      <c r="G30" s="195"/>
      <c r="H30" s="195"/>
      <c r="I30" s="195">
        <v>4055000</v>
      </c>
      <c r="J30" s="194"/>
      <c r="K30" s="30"/>
      <c r="L30" s="31"/>
    </row>
    <row r="31" spans="1:12" ht="32.25" customHeight="1">
      <c r="A31" s="81"/>
      <c r="B31" s="82"/>
      <c r="C31" s="193" t="s">
        <v>172</v>
      </c>
      <c r="D31" s="467" t="s">
        <v>173</v>
      </c>
      <c r="E31" s="302"/>
      <c r="F31" s="303"/>
      <c r="G31" s="195">
        <v>560000</v>
      </c>
      <c r="H31" s="224"/>
      <c r="I31" s="224"/>
      <c r="J31" s="225"/>
      <c r="K31" s="30"/>
      <c r="L31" s="31"/>
    </row>
    <row r="32" spans="1:12" ht="15" customHeight="1">
      <c r="A32" s="252"/>
      <c r="B32" s="253"/>
      <c r="C32" s="229" t="s">
        <v>169</v>
      </c>
      <c r="D32" s="466" t="s">
        <v>170</v>
      </c>
      <c r="E32" s="313"/>
      <c r="F32" s="314"/>
      <c r="G32" s="230">
        <v>245000</v>
      </c>
      <c r="H32" s="230"/>
      <c r="I32" s="230"/>
      <c r="J32" s="231"/>
      <c r="K32" s="30"/>
      <c r="L32" s="31"/>
    </row>
    <row r="33" spans="1:12" ht="60.75" customHeight="1">
      <c r="A33" s="77"/>
      <c r="B33" s="190">
        <v>75616</v>
      </c>
      <c r="C33" s="77"/>
      <c r="D33" s="463" t="s">
        <v>171</v>
      </c>
      <c r="E33" s="538"/>
      <c r="F33" s="539"/>
      <c r="G33" s="244">
        <f>G35+G36</f>
        <v>1500000</v>
      </c>
      <c r="H33" s="243"/>
      <c r="I33" s="244">
        <f>I34</f>
        <v>410000</v>
      </c>
      <c r="J33" s="245"/>
      <c r="K33" s="30"/>
      <c r="L33" s="31"/>
    </row>
    <row r="34" spans="1:12" ht="15" customHeight="1">
      <c r="A34" s="248"/>
      <c r="B34" s="249"/>
      <c r="C34" s="193" t="s">
        <v>191</v>
      </c>
      <c r="D34" s="467" t="s">
        <v>192</v>
      </c>
      <c r="E34" s="302"/>
      <c r="F34" s="303"/>
      <c r="G34" s="195"/>
      <c r="H34" s="195"/>
      <c r="I34" s="195">
        <v>410000</v>
      </c>
      <c r="J34" s="194"/>
      <c r="K34" s="30"/>
      <c r="L34" s="31"/>
    </row>
    <row r="35" spans="1:12" ht="33.75" customHeight="1">
      <c r="A35" s="81"/>
      <c r="B35" s="82"/>
      <c r="C35" s="193" t="s">
        <v>172</v>
      </c>
      <c r="D35" s="467" t="s">
        <v>173</v>
      </c>
      <c r="E35" s="302"/>
      <c r="F35" s="303"/>
      <c r="G35" s="224">
        <v>1200000</v>
      </c>
      <c r="H35" s="224"/>
      <c r="I35" s="224"/>
      <c r="J35" s="225"/>
      <c r="K35" s="30"/>
      <c r="L35" s="31"/>
    </row>
    <row r="36" spans="1:12" ht="15" customHeight="1">
      <c r="A36" s="81"/>
      <c r="B36" s="82"/>
      <c r="C36" s="197" t="s">
        <v>169</v>
      </c>
      <c r="D36" s="535" t="s">
        <v>170</v>
      </c>
      <c r="E36" s="377"/>
      <c r="F36" s="378"/>
      <c r="G36" s="224">
        <v>300000</v>
      </c>
      <c r="H36" s="230"/>
      <c r="I36" s="230"/>
      <c r="J36" s="231"/>
      <c r="K36" s="30"/>
      <c r="L36" s="31"/>
    </row>
    <row r="37" spans="1:12" ht="18" customHeight="1">
      <c r="A37" s="76">
        <v>801</v>
      </c>
      <c r="B37" s="76"/>
      <c r="C37" s="75"/>
      <c r="D37" s="460" t="s">
        <v>179</v>
      </c>
      <c r="E37" s="461"/>
      <c r="F37" s="462"/>
      <c r="G37" s="181"/>
      <c r="H37" s="241"/>
      <c r="I37" s="181">
        <f>I38</f>
        <v>71314</v>
      </c>
      <c r="J37" s="242"/>
      <c r="K37" s="30"/>
      <c r="L37" s="31"/>
    </row>
    <row r="38" spans="1:12" ht="57" customHeight="1">
      <c r="A38" s="226"/>
      <c r="B38" s="227">
        <v>80195</v>
      </c>
      <c r="C38" s="226"/>
      <c r="D38" s="536" t="s">
        <v>178</v>
      </c>
      <c r="E38" s="537"/>
      <c r="F38" s="537"/>
      <c r="G38" s="228"/>
      <c r="H38" s="239"/>
      <c r="I38" s="246">
        <f>I39+I40</f>
        <v>71314</v>
      </c>
      <c r="J38" s="247"/>
      <c r="K38" s="30"/>
      <c r="L38" s="31"/>
    </row>
    <row r="39" spans="1:12" ht="33" customHeight="1">
      <c r="A39" s="81"/>
      <c r="B39" s="82"/>
      <c r="C39" s="193">
        <v>2007</v>
      </c>
      <c r="D39" s="467" t="s">
        <v>166</v>
      </c>
      <c r="E39" s="302"/>
      <c r="F39" s="303"/>
      <c r="G39" s="195"/>
      <c r="H39" s="195"/>
      <c r="I39" s="195">
        <v>60618</v>
      </c>
      <c r="J39" s="194"/>
      <c r="K39" s="30"/>
      <c r="L39" s="31"/>
    </row>
    <row r="40" spans="1:12" ht="33" customHeight="1">
      <c r="A40" s="81"/>
      <c r="B40" s="82"/>
      <c r="C40" s="197">
        <v>2009</v>
      </c>
      <c r="D40" s="535" t="s">
        <v>166</v>
      </c>
      <c r="E40" s="377"/>
      <c r="F40" s="378"/>
      <c r="G40" s="224"/>
      <c r="H40" s="224"/>
      <c r="I40" s="224">
        <v>10696</v>
      </c>
      <c r="J40" s="225"/>
      <c r="K40" s="30"/>
      <c r="L40" s="31"/>
    </row>
    <row r="41" spans="1:12" ht="11.25" customHeight="1">
      <c r="A41" s="272"/>
      <c r="B41" s="273"/>
      <c r="C41" s="274"/>
      <c r="D41" s="275"/>
      <c r="E41" s="223"/>
      <c r="F41" s="223"/>
      <c r="G41" s="276"/>
      <c r="H41" s="276"/>
      <c r="I41" s="276"/>
      <c r="J41" s="277"/>
      <c r="K41" s="30"/>
      <c r="L41" s="31"/>
    </row>
    <row r="42" spans="1:12" ht="9.75" customHeight="1">
      <c r="A42" s="278"/>
      <c r="B42" s="261"/>
      <c r="C42" s="262"/>
      <c r="D42" s="279"/>
      <c r="E42" s="222"/>
      <c r="F42" s="222"/>
      <c r="G42" s="280"/>
      <c r="H42" s="280"/>
      <c r="I42" s="280"/>
      <c r="J42" s="281"/>
      <c r="K42" s="30"/>
      <c r="L42" s="31"/>
    </row>
    <row r="43" spans="1:12" ht="11.25" customHeight="1">
      <c r="A43" s="278"/>
      <c r="B43" s="261"/>
      <c r="C43" s="262"/>
      <c r="D43" s="279"/>
      <c r="E43" s="222"/>
      <c r="F43" s="222"/>
      <c r="G43" s="280"/>
      <c r="H43" s="280"/>
      <c r="I43" s="280"/>
      <c r="J43" s="281"/>
      <c r="K43" s="30"/>
      <c r="L43" s="31"/>
    </row>
    <row r="44" spans="1:12" ht="14.25" customHeight="1">
      <c r="A44" s="450" t="s">
        <v>51</v>
      </c>
      <c r="B44" s="451"/>
      <c r="C44" s="452"/>
      <c r="D44" s="453" t="s">
        <v>67</v>
      </c>
      <c r="E44" s="454"/>
      <c r="F44" s="455"/>
      <c r="G44" s="459" t="s">
        <v>68</v>
      </c>
      <c r="H44" s="459"/>
      <c r="I44" s="459" t="s">
        <v>69</v>
      </c>
      <c r="J44" s="459"/>
      <c r="K44" s="30"/>
      <c r="L44" s="31"/>
    </row>
    <row r="45" spans="1:12" ht="13.5" customHeight="1">
      <c r="A45" s="257" t="s">
        <v>24</v>
      </c>
      <c r="B45" s="257" t="s">
        <v>52</v>
      </c>
      <c r="C45" s="257" t="s">
        <v>53</v>
      </c>
      <c r="D45" s="456"/>
      <c r="E45" s="457"/>
      <c r="F45" s="458"/>
      <c r="G45" s="32" t="s">
        <v>54</v>
      </c>
      <c r="H45" s="32" t="s">
        <v>55</v>
      </c>
      <c r="I45" s="32" t="s">
        <v>54</v>
      </c>
      <c r="J45" s="32" t="s">
        <v>55</v>
      </c>
      <c r="K45" s="30"/>
      <c r="L45" s="31"/>
    </row>
    <row r="46" spans="1:12" ht="19.5" customHeight="1">
      <c r="A46" s="76">
        <v>852</v>
      </c>
      <c r="B46" s="76"/>
      <c r="C46" s="75"/>
      <c r="D46" s="460" t="s">
        <v>139</v>
      </c>
      <c r="E46" s="461"/>
      <c r="F46" s="462"/>
      <c r="G46" s="181">
        <f aca="true" t="shared" si="0" ref="G46:J49">G47</f>
        <v>0</v>
      </c>
      <c r="H46" s="181">
        <f t="shared" si="0"/>
        <v>0</v>
      </c>
      <c r="I46" s="181">
        <f>I47+I49</f>
        <v>14079</v>
      </c>
      <c r="J46" s="181">
        <f t="shared" si="0"/>
        <v>0</v>
      </c>
      <c r="K46" s="30"/>
      <c r="L46" s="31"/>
    </row>
    <row r="47" spans="1:14" ht="59.25" customHeight="1">
      <c r="A47" s="77"/>
      <c r="B47" s="190">
        <v>85213</v>
      </c>
      <c r="C47" s="217"/>
      <c r="D47" s="474" t="s">
        <v>160</v>
      </c>
      <c r="E47" s="475"/>
      <c r="F47" s="476"/>
      <c r="G47" s="220">
        <f t="shared" si="0"/>
        <v>0</v>
      </c>
      <c r="H47" s="220">
        <f t="shared" si="0"/>
        <v>0</v>
      </c>
      <c r="I47" s="220">
        <f t="shared" si="0"/>
        <v>1236</v>
      </c>
      <c r="J47" s="220">
        <f t="shared" si="0"/>
        <v>0</v>
      </c>
      <c r="K47" s="30"/>
      <c r="L47" s="31"/>
      <c r="N47" s="250"/>
    </row>
    <row r="48" spans="1:12" ht="33" customHeight="1">
      <c r="A48" s="81"/>
      <c r="B48" s="82"/>
      <c r="C48" s="197">
        <v>2030</v>
      </c>
      <c r="D48" s="466" t="s">
        <v>150</v>
      </c>
      <c r="E48" s="313"/>
      <c r="F48" s="314"/>
      <c r="G48" s="224"/>
      <c r="H48" s="224"/>
      <c r="I48" s="224">
        <v>1236</v>
      </c>
      <c r="J48" s="225"/>
      <c r="K48" s="30"/>
      <c r="L48" s="31"/>
    </row>
    <row r="49" spans="1:12" ht="15" customHeight="1">
      <c r="A49" s="77"/>
      <c r="B49" s="190">
        <v>85295</v>
      </c>
      <c r="C49" s="217"/>
      <c r="D49" s="474" t="s">
        <v>184</v>
      </c>
      <c r="E49" s="475"/>
      <c r="F49" s="476"/>
      <c r="G49" s="220">
        <f t="shared" si="0"/>
        <v>0</v>
      </c>
      <c r="H49" s="220">
        <f t="shared" si="0"/>
        <v>0</v>
      </c>
      <c r="I49" s="220">
        <f t="shared" si="0"/>
        <v>12843</v>
      </c>
      <c r="J49" s="220">
        <f t="shared" si="0"/>
        <v>0</v>
      </c>
      <c r="K49" s="30"/>
      <c r="L49" s="31"/>
    </row>
    <row r="50" spans="1:12" ht="44.25" customHeight="1">
      <c r="A50" s="81"/>
      <c r="B50" s="82"/>
      <c r="C50" s="197">
        <v>2010</v>
      </c>
      <c r="D50" s="466" t="s">
        <v>185</v>
      </c>
      <c r="E50" s="313"/>
      <c r="F50" s="314"/>
      <c r="G50" s="224"/>
      <c r="H50" s="224"/>
      <c r="I50" s="224">
        <v>12843</v>
      </c>
      <c r="J50" s="225"/>
      <c r="K50" s="30"/>
      <c r="L50" s="31"/>
    </row>
    <row r="51" spans="1:12" ht="18.75" customHeight="1">
      <c r="A51" s="471" t="s">
        <v>56</v>
      </c>
      <c r="B51" s="472"/>
      <c r="C51" s="472"/>
      <c r="D51" s="472"/>
      <c r="E51" s="472"/>
      <c r="F51" s="473"/>
      <c r="G51" s="51">
        <f>G46+G37+G28+G18+G14</f>
        <v>2488000</v>
      </c>
      <c r="H51" s="51">
        <f>H46+H37+H28+H18+H14</f>
        <v>8278850</v>
      </c>
      <c r="I51" s="51">
        <f>I46+I37+I28+I18+I14+I11</f>
        <v>14178783</v>
      </c>
      <c r="J51" s="51">
        <f>J46+J37+J28+J18+J14</f>
        <v>0</v>
      </c>
      <c r="K51" s="34"/>
      <c r="L51" s="29"/>
    </row>
    <row r="52" spans="1:12" ht="12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2"/>
      <c r="L52" s="53"/>
    </row>
    <row r="53" spans="1:12" ht="12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52"/>
      <c r="L53" s="238"/>
    </row>
    <row r="54" spans="1:12" ht="12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52"/>
      <c r="L54" s="238"/>
    </row>
    <row r="55" spans="1:12" ht="12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52"/>
      <c r="L55" s="258"/>
    </row>
    <row r="56" spans="1:12" ht="12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52"/>
      <c r="L56" s="258"/>
    </row>
    <row r="57" spans="1:12" ht="12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52"/>
      <c r="L57" s="258"/>
    </row>
    <row r="58" spans="1:12" ht="12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52"/>
      <c r="L58" s="258"/>
    </row>
    <row r="59" spans="1:12" ht="12" customHeight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52"/>
      <c r="L59" s="258"/>
    </row>
    <row r="60" spans="1:12" ht="34.5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52"/>
      <c r="L60" s="258"/>
    </row>
    <row r="61" spans="1:12" ht="12" customHeight="1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52"/>
      <c r="L61" s="258"/>
    </row>
    <row r="62" spans="1:12" ht="12" customHeight="1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52"/>
      <c r="L62" s="292"/>
    </row>
    <row r="63" spans="1:12" ht="12" customHeight="1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52"/>
      <c r="L63" s="292"/>
    </row>
    <row r="64" spans="1:12" ht="12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52"/>
      <c r="L64" s="292"/>
    </row>
    <row r="65" spans="1:12" ht="12" customHeight="1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52"/>
      <c r="L65" s="258"/>
    </row>
    <row r="66" spans="1:12" ht="12" customHeight="1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52"/>
      <c r="L66" s="258"/>
    </row>
    <row r="67" spans="1:12" ht="12" customHeight="1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52"/>
      <c r="L67" s="258"/>
    </row>
    <row r="68" spans="1:12" ht="12" customHeight="1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52"/>
      <c r="L68" s="258"/>
    </row>
    <row r="69" spans="1:12" ht="12" customHeight="1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52"/>
      <c r="L69" s="238"/>
    </row>
    <row r="70" spans="1:12" ht="18" customHeight="1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52"/>
      <c r="L70" s="238"/>
    </row>
    <row r="71" spans="1:12" ht="8.25" customHeight="1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52"/>
      <c r="L71" s="238"/>
    </row>
    <row r="72" spans="1:12" ht="13.5" customHeight="1">
      <c r="A72" s="534" t="s">
        <v>72</v>
      </c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</row>
    <row r="73" spans="1:12" ht="6.75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1:12" ht="12.75">
      <c r="A74" s="421" t="s">
        <v>24</v>
      </c>
      <c r="B74" s="409" t="s">
        <v>0</v>
      </c>
      <c r="C74" s="410"/>
      <c r="D74" s="411"/>
      <c r="E74" s="390" t="s">
        <v>156</v>
      </c>
      <c r="F74" s="477" t="s">
        <v>16</v>
      </c>
      <c r="G74" s="478"/>
      <c r="H74" s="478"/>
      <c r="I74" s="479"/>
      <c r="J74" s="390" t="s">
        <v>62</v>
      </c>
      <c r="K74" s="402" t="s">
        <v>25</v>
      </c>
      <c r="L74" s="404"/>
    </row>
    <row r="75" spans="1:12" ht="11.25" customHeight="1">
      <c r="A75" s="508"/>
      <c r="B75" s="412"/>
      <c r="C75" s="413"/>
      <c r="D75" s="414"/>
      <c r="E75" s="391"/>
      <c r="F75" s="477" t="s">
        <v>73</v>
      </c>
      <c r="G75" s="479"/>
      <c r="H75" s="477" t="s">
        <v>74</v>
      </c>
      <c r="I75" s="479"/>
      <c r="J75" s="391"/>
      <c r="K75" s="421" t="s">
        <v>75</v>
      </c>
      <c r="L75" s="421" t="s">
        <v>76</v>
      </c>
    </row>
    <row r="76" spans="1:12" ht="14.25" customHeight="1">
      <c r="A76" s="422"/>
      <c r="B76" s="415"/>
      <c r="C76" s="416"/>
      <c r="D76" s="417"/>
      <c r="E76" s="392"/>
      <c r="F76" s="105" t="s">
        <v>54</v>
      </c>
      <c r="G76" s="106" t="s">
        <v>55</v>
      </c>
      <c r="H76" s="105" t="s">
        <v>54</v>
      </c>
      <c r="I76" s="106" t="s">
        <v>55</v>
      </c>
      <c r="J76" s="392"/>
      <c r="K76" s="422"/>
      <c r="L76" s="422"/>
    </row>
    <row r="77" spans="1:12" ht="15" customHeight="1">
      <c r="A77" s="35" t="s">
        <v>1</v>
      </c>
      <c r="B77" s="361" t="s">
        <v>3</v>
      </c>
      <c r="C77" s="362"/>
      <c r="D77" s="363"/>
      <c r="E77" s="96">
        <v>224549</v>
      </c>
      <c r="F77" s="97"/>
      <c r="G77" s="98"/>
      <c r="H77" s="99">
        <f>I11</f>
        <v>28390</v>
      </c>
      <c r="I77" s="99"/>
      <c r="J77" s="96">
        <f aca="true" t="shared" si="1" ref="J77:J85">E77-F77-G77+H77+I77</f>
        <v>252939</v>
      </c>
      <c r="K77" s="93">
        <f>J77-L77</f>
        <v>52939</v>
      </c>
      <c r="L77" s="93">
        <v>200000</v>
      </c>
    </row>
    <row r="78" spans="1:12" ht="15" customHeight="1">
      <c r="A78" s="74">
        <v>600</v>
      </c>
      <c r="B78" s="361" t="s">
        <v>7</v>
      </c>
      <c r="C78" s="362"/>
      <c r="D78" s="363"/>
      <c r="E78" s="96">
        <v>1000</v>
      </c>
      <c r="F78" s="97"/>
      <c r="G78" s="97"/>
      <c r="H78" s="96"/>
      <c r="I78" s="96"/>
      <c r="J78" s="96">
        <f>E78-F78-G78+H78+I78</f>
        <v>1000</v>
      </c>
      <c r="K78" s="93">
        <f>J78-L78</f>
        <v>1000</v>
      </c>
      <c r="L78" s="96"/>
    </row>
    <row r="79" spans="1:12" ht="15" customHeight="1">
      <c r="A79" s="50">
        <v>700</v>
      </c>
      <c r="B79" s="361" t="s">
        <v>77</v>
      </c>
      <c r="C79" s="362"/>
      <c r="D79" s="363"/>
      <c r="E79" s="96">
        <v>33191076</v>
      </c>
      <c r="F79" s="97"/>
      <c r="G79" s="97">
        <f>H14</f>
        <v>8278850</v>
      </c>
      <c r="H79" s="96">
        <f>I14</f>
        <v>9600000</v>
      </c>
      <c r="I79" s="96"/>
      <c r="J79" s="96">
        <f t="shared" si="1"/>
        <v>34512226</v>
      </c>
      <c r="K79" s="93">
        <f>J79-L79</f>
        <v>28891076</v>
      </c>
      <c r="L79" s="96">
        <v>5621150</v>
      </c>
    </row>
    <row r="80" spans="1:12" ht="15" customHeight="1">
      <c r="A80" s="74">
        <v>710</v>
      </c>
      <c r="B80" s="361" t="s">
        <v>15</v>
      </c>
      <c r="C80" s="362"/>
      <c r="D80" s="363"/>
      <c r="E80" s="96">
        <v>2700</v>
      </c>
      <c r="F80" s="97"/>
      <c r="G80" s="97"/>
      <c r="H80" s="96"/>
      <c r="I80" s="96"/>
      <c r="J80" s="96">
        <f>E80-F80-G80+H80+I80</f>
        <v>2700</v>
      </c>
      <c r="K80" s="93">
        <f>J80-L80</f>
        <v>2700</v>
      </c>
      <c r="L80" s="96"/>
    </row>
    <row r="81" spans="1:12" ht="15" customHeight="1">
      <c r="A81" s="50">
        <v>720</v>
      </c>
      <c r="B81" s="361" t="s">
        <v>35</v>
      </c>
      <c r="C81" s="362"/>
      <c r="D81" s="363"/>
      <c r="E81" s="96">
        <v>1116165</v>
      </c>
      <c r="F81" s="97">
        <f>G18</f>
        <v>183000</v>
      </c>
      <c r="G81" s="97"/>
      <c r="H81" s="96"/>
      <c r="I81" s="96"/>
      <c r="J81" s="96">
        <f t="shared" si="1"/>
        <v>933165</v>
      </c>
      <c r="K81" s="93">
        <f>J81-L81</f>
        <v>0</v>
      </c>
      <c r="L81" s="96">
        <v>933165</v>
      </c>
    </row>
    <row r="82" spans="1:12" ht="15" customHeight="1">
      <c r="A82" s="49">
        <v>750</v>
      </c>
      <c r="B82" s="361" t="s">
        <v>31</v>
      </c>
      <c r="C82" s="362"/>
      <c r="D82" s="363"/>
      <c r="E82" s="93">
        <v>233129</v>
      </c>
      <c r="F82" s="94"/>
      <c r="G82" s="94"/>
      <c r="H82" s="93"/>
      <c r="I82" s="93"/>
      <c r="J82" s="96">
        <f t="shared" si="1"/>
        <v>233129</v>
      </c>
      <c r="K82" s="93">
        <f aca="true" t="shared" si="2" ref="K82:K90">J82-L82</f>
        <v>233129</v>
      </c>
      <c r="L82" s="93"/>
    </row>
    <row r="83" spans="1:12" ht="53.25" customHeight="1">
      <c r="A83" s="49">
        <v>751</v>
      </c>
      <c r="B83" s="487" t="s">
        <v>23</v>
      </c>
      <c r="C83" s="488"/>
      <c r="D83" s="489"/>
      <c r="E83" s="100">
        <v>3230</v>
      </c>
      <c r="F83" s="101"/>
      <c r="G83" s="102"/>
      <c r="H83" s="103"/>
      <c r="I83" s="93"/>
      <c r="J83" s="96">
        <f t="shared" si="1"/>
        <v>3230</v>
      </c>
      <c r="K83" s="93">
        <f t="shared" si="2"/>
        <v>3230</v>
      </c>
      <c r="L83" s="95"/>
    </row>
    <row r="84" spans="1:12" ht="27.75" customHeight="1">
      <c r="A84" s="71">
        <v>754</v>
      </c>
      <c r="B84" s="468" t="s">
        <v>26</v>
      </c>
      <c r="C84" s="469"/>
      <c r="D84" s="470"/>
      <c r="E84" s="93">
        <v>129182</v>
      </c>
      <c r="F84" s="94"/>
      <c r="G84" s="94"/>
      <c r="H84" s="93"/>
      <c r="I84" s="93"/>
      <c r="J84" s="93">
        <f t="shared" si="1"/>
        <v>129182</v>
      </c>
      <c r="K84" s="93">
        <f t="shared" si="2"/>
        <v>129182</v>
      </c>
      <c r="L84" s="93"/>
    </row>
    <row r="85" spans="1:12" ht="54.75" customHeight="1">
      <c r="A85" s="71">
        <v>756</v>
      </c>
      <c r="B85" s="468" t="s">
        <v>85</v>
      </c>
      <c r="C85" s="469"/>
      <c r="D85" s="470"/>
      <c r="E85" s="93">
        <v>81376731</v>
      </c>
      <c r="F85" s="94">
        <f>G28</f>
        <v>2305000</v>
      </c>
      <c r="G85" s="94"/>
      <c r="H85" s="93">
        <f>I28</f>
        <v>4465000</v>
      </c>
      <c r="I85" s="93"/>
      <c r="J85" s="93">
        <f t="shared" si="1"/>
        <v>83536731</v>
      </c>
      <c r="K85" s="93">
        <f t="shared" si="2"/>
        <v>83536731</v>
      </c>
      <c r="L85" s="95"/>
    </row>
    <row r="86" spans="1:12" ht="15.75" customHeight="1">
      <c r="A86" s="50">
        <v>758</v>
      </c>
      <c r="B86" s="468" t="s">
        <v>9</v>
      </c>
      <c r="C86" s="469"/>
      <c r="D86" s="470"/>
      <c r="E86" s="96">
        <v>25587575</v>
      </c>
      <c r="F86" s="97"/>
      <c r="G86" s="98"/>
      <c r="H86" s="96"/>
      <c r="I86" s="96"/>
      <c r="J86" s="96">
        <f aca="true" t="shared" si="3" ref="J86:J92">E86-F86-G86+H86+I86</f>
        <v>25587575</v>
      </c>
      <c r="K86" s="93">
        <f t="shared" si="2"/>
        <v>25587575</v>
      </c>
      <c r="L86" s="96"/>
    </row>
    <row r="87" spans="1:12" ht="15" customHeight="1">
      <c r="A87" s="50">
        <v>801</v>
      </c>
      <c r="B87" s="468" t="s">
        <v>10</v>
      </c>
      <c r="C87" s="469"/>
      <c r="D87" s="470"/>
      <c r="E87" s="96">
        <v>3954609</v>
      </c>
      <c r="F87" s="97"/>
      <c r="G87" s="97"/>
      <c r="H87" s="96">
        <f>I37</f>
        <v>71314</v>
      </c>
      <c r="I87" s="96"/>
      <c r="J87" s="96">
        <f t="shared" si="3"/>
        <v>4025923</v>
      </c>
      <c r="K87" s="93">
        <f t="shared" si="2"/>
        <v>4025923</v>
      </c>
      <c r="L87" s="96"/>
    </row>
    <row r="88" spans="1:12" ht="15" customHeight="1">
      <c r="A88" s="50">
        <v>852</v>
      </c>
      <c r="B88" s="468" t="s">
        <v>12</v>
      </c>
      <c r="C88" s="469"/>
      <c r="D88" s="470"/>
      <c r="E88" s="96">
        <v>2819576</v>
      </c>
      <c r="F88" s="97">
        <f>G46</f>
        <v>0</v>
      </c>
      <c r="G88" s="98"/>
      <c r="H88" s="99">
        <f>I46</f>
        <v>14079</v>
      </c>
      <c r="I88" s="99"/>
      <c r="J88" s="96">
        <f t="shared" si="3"/>
        <v>2833655</v>
      </c>
      <c r="K88" s="93">
        <f t="shared" si="2"/>
        <v>2833655</v>
      </c>
      <c r="L88" s="96"/>
    </row>
    <row r="89" spans="1:12" ht="33" customHeight="1">
      <c r="A89" s="74">
        <v>853</v>
      </c>
      <c r="B89" s="468" t="s">
        <v>98</v>
      </c>
      <c r="C89" s="469"/>
      <c r="D89" s="470"/>
      <c r="E89" s="96">
        <v>183375</v>
      </c>
      <c r="F89" s="97"/>
      <c r="G89" s="97"/>
      <c r="H89" s="96"/>
      <c r="I89" s="96"/>
      <c r="J89" s="96">
        <f t="shared" si="3"/>
        <v>183375</v>
      </c>
      <c r="K89" s="93">
        <f>J89</f>
        <v>183375</v>
      </c>
      <c r="L89" s="96"/>
    </row>
    <row r="90" spans="1:12" ht="24.75" customHeight="1">
      <c r="A90" s="73">
        <v>854</v>
      </c>
      <c r="B90" s="468" t="s">
        <v>13</v>
      </c>
      <c r="C90" s="485"/>
      <c r="D90" s="486"/>
      <c r="E90" s="96">
        <v>92631</v>
      </c>
      <c r="F90" s="97"/>
      <c r="G90" s="97"/>
      <c r="H90" s="96"/>
      <c r="I90" s="96"/>
      <c r="J90" s="96">
        <f t="shared" si="3"/>
        <v>92631</v>
      </c>
      <c r="K90" s="93">
        <f t="shared" si="2"/>
        <v>92631</v>
      </c>
      <c r="L90" s="96"/>
    </row>
    <row r="91" spans="1:12" ht="25.5" customHeight="1">
      <c r="A91" s="50">
        <v>900</v>
      </c>
      <c r="B91" s="522" t="s">
        <v>14</v>
      </c>
      <c r="C91" s="523"/>
      <c r="D91" s="524"/>
      <c r="E91" s="96">
        <v>110980</v>
      </c>
      <c r="F91" s="97"/>
      <c r="G91" s="97"/>
      <c r="H91" s="96"/>
      <c r="I91" s="96"/>
      <c r="J91" s="96">
        <f t="shared" si="3"/>
        <v>110980</v>
      </c>
      <c r="K91" s="93">
        <f>J91-L91</f>
        <v>110980</v>
      </c>
      <c r="L91" s="96"/>
    </row>
    <row r="92" spans="1:12" ht="15" customHeight="1">
      <c r="A92" s="49">
        <v>926</v>
      </c>
      <c r="B92" s="482" t="s">
        <v>78</v>
      </c>
      <c r="C92" s="483"/>
      <c r="D92" s="484"/>
      <c r="E92" s="93">
        <v>152351</v>
      </c>
      <c r="F92" s="94"/>
      <c r="G92" s="94"/>
      <c r="H92" s="93"/>
      <c r="I92" s="93"/>
      <c r="J92" s="96">
        <f t="shared" si="3"/>
        <v>152351</v>
      </c>
      <c r="K92" s="93">
        <f>J92-L92</f>
        <v>152351</v>
      </c>
      <c r="L92" s="93"/>
    </row>
    <row r="93" spans="1:12" ht="14.25" customHeight="1">
      <c r="A93" s="107" t="s">
        <v>4</v>
      </c>
      <c r="B93" s="525" t="s">
        <v>79</v>
      </c>
      <c r="C93" s="526"/>
      <c r="D93" s="527"/>
      <c r="E93" s="104">
        <f>SUM(E77:E85,E86:E92)</f>
        <v>149178859</v>
      </c>
      <c r="F93" s="104">
        <f>SUM(F77:F92)</f>
        <v>2488000</v>
      </c>
      <c r="G93" s="104">
        <f aca="true" t="shared" si="4" ref="G93:L93">SUM(G77:G85,G86:G92)</f>
        <v>8278850</v>
      </c>
      <c r="H93" s="104">
        <f>SUM(H77:H85,H86:H92)</f>
        <v>14178783</v>
      </c>
      <c r="I93" s="104">
        <f t="shared" si="4"/>
        <v>0</v>
      </c>
      <c r="J93" s="104">
        <f t="shared" si="4"/>
        <v>152590792</v>
      </c>
      <c r="K93" s="104">
        <f t="shared" si="4"/>
        <v>145836477</v>
      </c>
      <c r="L93" s="104">
        <f t="shared" si="4"/>
        <v>6754315</v>
      </c>
    </row>
    <row r="94" spans="1:12" ht="13.5" customHeight="1">
      <c r="A94" s="36"/>
      <c r="B94" s="36"/>
      <c r="C94" s="36"/>
      <c r="D94" s="36"/>
      <c r="E94" s="37"/>
      <c r="F94" s="37"/>
      <c r="G94" s="37"/>
      <c r="H94" s="37"/>
      <c r="I94" s="37"/>
      <c r="J94" s="25"/>
      <c r="K94" s="38"/>
      <c r="L94" s="38"/>
    </row>
    <row r="95" spans="1:12" ht="13.5" customHeight="1">
      <c r="A95" s="36"/>
      <c r="B95" s="36"/>
      <c r="C95" s="36"/>
      <c r="D95" s="36"/>
      <c r="E95" s="37"/>
      <c r="F95" s="37"/>
      <c r="G95" s="37"/>
      <c r="H95" s="37"/>
      <c r="I95" s="37"/>
      <c r="J95" s="25"/>
      <c r="K95" s="38"/>
      <c r="L95" s="38"/>
    </row>
    <row r="96" spans="1:12" ht="9.75" customHeight="1">
      <c r="A96" s="36"/>
      <c r="B96" s="36"/>
      <c r="C96" s="36"/>
      <c r="D96" s="36"/>
      <c r="E96" s="37"/>
      <c r="F96" s="37"/>
      <c r="G96" s="37"/>
      <c r="H96" s="37"/>
      <c r="I96" s="37"/>
      <c r="J96" s="25"/>
      <c r="K96" s="38"/>
      <c r="L96" s="38"/>
    </row>
    <row r="97" spans="1:12" ht="13.5" customHeight="1">
      <c r="A97" s="36"/>
      <c r="B97" s="36"/>
      <c r="C97" s="36"/>
      <c r="D97" s="36"/>
      <c r="E97" s="37"/>
      <c r="F97" s="37"/>
      <c r="G97" s="37"/>
      <c r="H97" s="37"/>
      <c r="I97" s="37"/>
      <c r="J97" s="25"/>
      <c r="K97" s="38"/>
      <c r="L97" s="38"/>
    </row>
    <row r="98" spans="1:12" ht="7.5" customHeight="1">
      <c r="A98" s="36"/>
      <c r="B98" s="36"/>
      <c r="C98" s="36"/>
      <c r="D98" s="36"/>
      <c r="E98" s="37"/>
      <c r="F98" s="37"/>
      <c r="G98" s="37"/>
      <c r="H98" s="37"/>
      <c r="I98" s="37"/>
      <c r="J98" s="25"/>
      <c r="K98" s="38"/>
      <c r="L98" s="38"/>
    </row>
    <row r="99" spans="1:12" ht="13.5" customHeight="1">
      <c r="A99" s="528" t="s">
        <v>80</v>
      </c>
      <c r="B99" s="529"/>
      <c r="C99" s="529"/>
      <c r="D99" s="529"/>
      <c r="E99" s="529"/>
      <c r="F99" s="529"/>
      <c r="G99" s="529"/>
      <c r="H99" s="529"/>
      <c r="I99" s="530"/>
      <c r="J99" s="496">
        <f>SUM(J100:K104)</f>
        <v>4711743</v>
      </c>
      <c r="K99" s="497"/>
      <c r="L99" s="39"/>
    </row>
    <row r="100" spans="1:12" ht="16.5" customHeight="1">
      <c r="A100" s="531" t="s">
        <v>90</v>
      </c>
      <c r="B100" s="532"/>
      <c r="C100" s="532"/>
      <c r="D100" s="532"/>
      <c r="E100" s="532"/>
      <c r="F100" s="532"/>
      <c r="G100" s="532"/>
      <c r="H100" s="532"/>
      <c r="I100" s="533"/>
      <c r="J100" s="480">
        <v>2503675</v>
      </c>
      <c r="K100" s="481"/>
      <c r="L100" s="39"/>
    </row>
    <row r="101" spans="1:12" ht="16.5" customHeight="1">
      <c r="A101" s="505" t="s">
        <v>91</v>
      </c>
      <c r="B101" s="506"/>
      <c r="C101" s="506"/>
      <c r="D101" s="506"/>
      <c r="E101" s="506"/>
      <c r="F101" s="506"/>
      <c r="G101" s="506"/>
      <c r="H101" s="506"/>
      <c r="I101" s="507"/>
      <c r="J101" s="498">
        <v>450626</v>
      </c>
      <c r="K101" s="502"/>
      <c r="L101" s="39"/>
    </row>
    <row r="102" spans="1:12" ht="49.5" customHeight="1">
      <c r="A102" s="505" t="s">
        <v>149</v>
      </c>
      <c r="B102" s="506"/>
      <c r="C102" s="506"/>
      <c r="D102" s="506"/>
      <c r="E102" s="506"/>
      <c r="F102" s="506"/>
      <c r="G102" s="506"/>
      <c r="H102" s="506"/>
      <c r="I102" s="507"/>
      <c r="J102" s="498">
        <v>18900</v>
      </c>
      <c r="K102" s="499"/>
      <c r="L102" s="39"/>
    </row>
    <row r="103" spans="1:12" ht="17.25" customHeight="1">
      <c r="A103" s="505" t="s">
        <v>122</v>
      </c>
      <c r="B103" s="506"/>
      <c r="C103" s="506"/>
      <c r="D103" s="506"/>
      <c r="E103" s="506"/>
      <c r="F103" s="506"/>
      <c r="G103" s="506"/>
      <c r="H103" s="506"/>
      <c r="I103" s="507"/>
      <c r="J103" s="498">
        <v>1573111</v>
      </c>
      <c r="K103" s="502"/>
      <c r="L103" s="39"/>
    </row>
    <row r="104" spans="1:12" ht="17.25" customHeight="1">
      <c r="A104" s="509" t="s">
        <v>123</v>
      </c>
      <c r="B104" s="510"/>
      <c r="C104" s="510"/>
      <c r="D104" s="510"/>
      <c r="E104" s="510"/>
      <c r="F104" s="510"/>
      <c r="G104" s="510"/>
      <c r="H104" s="510"/>
      <c r="I104" s="511"/>
      <c r="J104" s="500">
        <v>165431</v>
      </c>
      <c r="K104" s="501"/>
      <c r="L104" s="39"/>
    </row>
    <row r="105" spans="1:12" ht="23.25" customHeight="1">
      <c r="A105" s="89" t="s">
        <v>81</v>
      </c>
      <c r="B105" s="90"/>
      <c r="C105" s="90"/>
      <c r="D105" s="90"/>
      <c r="E105" s="90"/>
      <c r="F105" s="90"/>
      <c r="G105" s="90"/>
      <c r="H105" s="90"/>
      <c r="I105" s="91"/>
      <c r="J105" s="496">
        <v>350000</v>
      </c>
      <c r="K105" s="497"/>
      <c r="L105" s="39"/>
    </row>
    <row r="106" spans="1:12" ht="15" customHeight="1">
      <c r="A106" s="92">
        <v>931</v>
      </c>
      <c r="B106" s="504" t="s">
        <v>92</v>
      </c>
      <c r="C106" s="520"/>
      <c r="D106" s="520"/>
      <c r="E106" s="520"/>
      <c r="F106" s="520"/>
      <c r="G106" s="520"/>
      <c r="H106" s="520"/>
      <c r="I106" s="521"/>
      <c r="J106" s="494"/>
      <c r="K106" s="495"/>
      <c r="L106" s="39"/>
    </row>
    <row r="107" spans="1:12" ht="15" customHeight="1">
      <c r="A107" s="92">
        <v>952</v>
      </c>
      <c r="B107" s="504" t="s">
        <v>101</v>
      </c>
      <c r="C107" s="485"/>
      <c r="D107" s="485"/>
      <c r="E107" s="485"/>
      <c r="F107" s="485"/>
      <c r="G107" s="485"/>
      <c r="H107" s="485"/>
      <c r="I107" s="486"/>
      <c r="J107" s="494"/>
      <c r="K107" s="503"/>
      <c r="L107" s="39"/>
    </row>
    <row r="108" spans="1:12" ht="50.25" customHeight="1">
      <c r="A108" s="92">
        <v>950</v>
      </c>
      <c r="B108" s="504" t="s">
        <v>89</v>
      </c>
      <c r="C108" s="520"/>
      <c r="D108" s="520"/>
      <c r="E108" s="520"/>
      <c r="F108" s="520"/>
      <c r="G108" s="520"/>
      <c r="H108" s="520"/>
      <c r="I108" s="521"/>
      <c r="J108" s="494">
        <v>3600000</v>
      </c>
      <c r="K108" s="495"/>
      <c r="L108" s="39"/>
    </row>
    <row r="109" spans="1:12" ht="15" customHeight="1">
      <c r="A109" s="44" t="s">
        <v>5</v>
      </c>
      <c r="B109" s="517" t="s">
        <v>82</v>
      </c>
      <c r="C109" s="518"/>
      <c r="D109" s="518"/>
      <c r="E109" s="518"/>
      <c r="F109" s="518"/>
      <c r="G109" s="518"/>
      <c r="H109" s="518"/>
      <c r="I109" s="519"/>
      <c r="J109" s="492">
        <f>SUM(J106:K108)</f>
        <v>3600000</v>
      </c>
      <c r="K109" s="493"/>
      <c r="L109" s="39"/>
    </row>
    <row r="110" spans="1:12" ht="15" customHeight="1">
      <c r="A110" s="45" t="s">
        <v>84</v>
      </c>
      <c r="B110" s="514" t="s">
        <v>83</v>
      </c>
      <c r="C110" s="515"/>
      <c r="D110" s="515"/>
      <c r="E110" s="515"/>
      <c r="F110" s="515"/>
      <c r="G110" s="515"/>
      <c r="H110" s="515"/>
      <c r="I110" s="516"/>
      <c r="J110" s="490">
        <f>J109+J93</f>
        <v>156190792</v>
      </c>
      <c r="K110" s="491"/>
      <c r="L110" s="39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</sheetData>
  <sheetProtection/>
  <mergeCells count="93">
    <mergeCell ref="D14:F14"/>
    <mergeCell ref="D15:F15"/>
    <mergeCell ref="D16:F16"/>
    <mergeCell ref="D18:F18"/>
    <mergeCell ref="D19:F19"/>
    <mergeCell ref="D34:F34"/>
    <mergeCell ref="D33:F33"/>
    <mergeCell ref="D26:F27"/>
    <mergeCell ref="K75:K76"/>
    <mergeCell ref="I26:J26"/>
    <mergeCell ref="D37:F37"/>
    <mergeCell ref="D38:F38"/>
    <mergeCell ref="D39:F39"/>
    <mergeCell ref="D40:F40"/>
    <mergeCell ref="D32:F32"/>
    <mergeCell ref="D28:F28"/>
    <mergeCell ref="D29:F29"/>
    <mergeCell ref="D36:F36"/>
    <mergeCell ref="A72:L72"/>
    <mergeCell ref="L75:L76"/>
    <mergeCell ref="K74:L74"/>
    <mergeCell ref="D20:F20"/>
    <mergeCell ref="D35:F35"/>
    <mergeCell ref="D46:F46"/>
    <mergeCell ref="D47:F47"/>
    <mergeCell ref="D48:F48"/>
    <mergeCell ref="J74:J76"/>
    <mergeCell ref="E74:E76"/>
    <mergeCell ref="B110:I110"/>
    <mergeCell ref="B109:I109"/>
    <mergeCell ref="B108:I108"/>
    <mergeCell ref="B106:I106"/>
    <mergeCell ref="B91:D91"/>
    <mergeCell ref="A102:I102"/>
    <mergeCell ref="B93:D93"/>
    <mergeCell ref="A101:I101"/>
    <mergeCell ref="A99:I99"/>
    <mergeCell ref="A100:I100"/>
    <mergeCell ref="A74:A76"/>
    <mergeCell ref="A104:I104"/>
    <mergeCell ref="A7:J7"/>
    <mergeCell ref="I9:J9"/>
    <mergeCell ref="A9:C9"/>
    <mergeCell ref="D9:F10"/>
    <mergeCell ref="G9:H9"/>
    <mergeCell ref="F75:G75"/>
    <mergeCell ref="D30:F30"/>
    <mergeCell ref="B74:D76"/>
    <mergeCell ref="G26:H26"/>
    <mergeCell ref="H75:I75"/>
    <mergeCell ref="B77:D77"/>
    <mergeCell ref="J107:K107"/>
    <mergeCell ref="B107:I107"/>
    <mergeCell ref="A103:I103"/>
    <mergeCell ref="J101:K101"/>
    <mergeCell ref="B88:D88"/>
    <mergeCell ref="B87:D87"/>
    <mergeCell ref="J99:K99"/>
    <mergeCell ref="J110:K110"/>
    <mergeCell ref="J109:K109"/>
    <mergeCell ref="J108:K108"/>
    <mergeCell ref="J106:K106"/>
    <mergeCell ref="J105:K105"/>
    <mergeCell ref="J102:K102"/>
    <mergeCell ref="J104:K104"/>
    <mergeCell ref="J103:K103"/>
    <mergeCell ref="J100:K100"/>
    <mergeCell ref="B92:D92"/>
    <mergeCell ref="B86:D86"/>
    <mergeCell ref="B85:D85"/>
    <mergeCell ref="B90:D90"/>
    <mergeCell ref="B83:D83"/>
    <mergeCell ref="B84:D84"/>
    <mergeCell ref="B80:D80"/>
    <mergeCell ref="B89:D89"/>
    <mergeCell ref="B81:D81"/>
    <mergeCell ref="B78:D78"/>
    <mergeCell ref="A51:F51"/>
    <mergeCell ref="D49:F49"/>
    <mergeCell ref="D50:F50"/>
    <mergeCell ref="B82:D82"/>
    <mergeCell ref="B79:D79"/>
    <mergeCell ref="F74:I74"/>
    <mergeCell ref="A44:C44"/>
    <mergeCell ref="D44:F45"/>
    <mergeCell ref="G44:H44"/>
    <mergeCell ref="I44:J44"/>
    <mergeCell ref="D11:F11"/>
    <mergeCell ref="D12:F12"/>
    <mergeCell ref="D13:F13"/>
    <mergeCell ref="D31:F31"/>
    <mergeCell ref="D17:F17"/>
    <mergeCell ref="A26:C26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2013-10-17T15:21:49Z</cp:lastPrinted>
  <dcterms:created xsi:type="dcterms:W3CDTF">2004-08-03T08:26:30Z</dcterms:created>
  <dcterms:modified xsi:type="dcterms:W3CDTF">2013-10-18T09:43:34Z</dcterms:modified>
  <cp:category/>
  <cp:version/>
  <cp:contentType/>
  <cp:contentStatus/>
</cp:coreProperties>
</file>