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35" windowWidth="15150" windowHeight="8730" activeTab="0"/>
  </bookViews>
  <sheets>
    <sheet name="Wydatki" sheetId="1" r:id="rId1"/>
    <sheet name="Dochody" sheetId="2" r:id="rId2"/>
  </sheets>
  <definedNames/>
  <calcPr fullCalcOnLoad="1"/>
</workbook>
</file>

<file path=xl/sharedStrings.xml><?xml version="1.0" encoding="utf-8"?>
<sst xmlns="http://schemas.openxmlformats.org/spreadsheetml/2006/main" count="292" uniqueCount="197">
  <si>
    <t>Nazwa działu</t>
  </si>
  <si>
    <t>010</t>
  </si>
  <si>
    <t>020</t>
  </si>
  <si>
    <t>Rolnictwo i łowiectwo</t>
  </si>
  <si>
    <t>I.</t>
  </si>
  <si>
    <t>II.</t>
  </si>
  <si>
    <t>Leśnictwo</t>
  </si>
  <si>
    <t>Transport i łączność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</si>
  <si>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</si>
  <si>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</si>
  <si>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</si>
  <si>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</si>
  <si>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</si>
  <si>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</si>
  <si>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</si>
  <si>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</si>
  <si>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</si>
  <si>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</si>
  <si>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</si>
  <si>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</si>
  <si>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</si>
  <si>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</si>
  <si>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</si>
  <si>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</si>
  <si>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</si>
  <si>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</si>
  <si>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</si>
  <si>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</si>
  <si>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</si>
  <si>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</si>
  <si>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Wydatki majątkowe</t>
  </si>
  <si>
    <t>Administracja publiczna</t>
  </si>
  <si>
    <t>Turystyka</t>
  </si>
  <si>
    <t>z tego:</t>
  </si>
  <si>
    <t>Świadczenia na rzecz osób fizycznych</t>
  </si>
  <si>
    <t>Informatyka</t>
  </si>
  <si>
    <t>1)</t>
  </si>
  <si>
    <t>2)</t>
  </si>
  <si>
    <t>Dotacje ogółem</t>
  </si>
  <si>
    <t>3)</t>
  </si>
  <si>
    <t>4)</t>
  </si>
  <si>
    <t>5)</t>
  </si>
  <si>
    <t xml:space="preserve">6) </t>
  </si>
  <si>
    <t>7)</t>
  </si>
  <si>
    <t>8)</t>
  </si>
  <si>
    <t>9)</t>
  </si>
  <si>
    <t>10)</t>
  </si>
  <si>
    <t>Wydatki na zakup i objęcie akcji i wniesienie wkładów do spółek prawa handlowego</t>
  </si>
  <si>
    <t>Wydatki na realizację zadań ujętych w gminnym programie profilaktyki i rozwiązywania problemów alkoholowych oraz przeciwdziałania narkomanii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</si>
  <si>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</si>
  <si>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</si>
  <si>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</si>
  <si>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</si>
  <si>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</si>
  <si>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</si>
  <si>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</si>
  <si>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>DOCHODY OGÓŁEM</t>
  </si>
  <si>
    <t>Kultura i ochrona dziedzictwa narod</t>
  </si>
  <si>
    <t>- dotacje majatkowe</t>
  </si>
  <si>
    <t>- dotacje bieżące</t>
  </si>
  <si>
    <t>- wydatki majatkowe</t>
  </si>
  <si>
    <t>- wydatki bieżące</t>
  </si>
  <si>
    <t xml:space="preserve">Plan po zmianach  </t>
  </si>
  <si>
    <t>RAZEM  WYDATKI I ROZCHODY</t>
  </si>
  <si>
    <t xml:space="preserve"> Wydatki bieżące jednostek budżetowych</t>
  </si>
  <si>
    <t>Nazwa działu, rozdziału i paragrafu</t>
  </si>
  <si>
    <t>Zmniejszenia  ( - )</t>
  </si>
  <si>
    <t>Zwiększenia  ( + )</t>
  </si>
  <si>
    <t>WYDATKI  OGÓŁEM</t>
  </si>
  <si>
    <t>Gospodarka miesz</t>
  </si>
  <si>
    <t>PLAN DOCHODÓW PO ZMIANACH</t>
  </si>
  <si>
    <t>Zmniejszenia      (-)</t>
  </si>
  <si>
    <t>Zwiększenia   (+)</t>
  </si>
  <si>
    <t>Bieżące</t>
  </si>
  <si>
    <t>Majątkowe</t>
  </si>
  <si>
    <t>Gospodarka mieszkaniowa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</si>
  <si>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</si>
  <si>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</si>
  <si>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</si>
  <si>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</si>
  <si>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 xml:space="preserve">OGÓŁEM DOCHODY I PRZYCHODY </t>
  </si>
  <si>
    <t>I + II</t>
  </si>
  <si>
    <t xml:space="preserve">Dochody od osób prawnych,od osób fizycznych i od jednostek nie posiadających osobowości prawnej </t>
  </si>
  <si>
    <t>§ 982</t>
  </si>
  <si>
    <t>Wykup papierów wartościowych wyemitowanych przez gminę (obligacji)</t>
  </si>
  <si>
    <t>Gospodarka komunal   i ochrona środowiska</t>
  </si>
  <si>
    <t>Wolne środki jako nadwyżka środków pieniężnych na rachunku bieżącym budżetu gminy wynikających z rozliczeń wyemitowanych papierów wartościowych, kredytów i pożyczek z lat ubiegłych</t>
  </si>
  <si>
    <t>-Dotacje na realizację zadań z zakresu administracji rządowej  (§ 2010)</t>
  </si>
  <si>
    <t>-Dotacje na realizację własnych zadań bieżących  (§ 2030)</t>
  </si>
  <si>
    <t>Przychody ze sprzedaży innych papierów wartościowych (obligacji)</t>
  </si>
  <si>
    <t>Wydatki na programy finansowane ze środków UE</t>
  </si>
  <si>
    <t>Wydatki na realizację zadań otrzym do realizacji w drodze um i poroz  między jst</t>
  </si>
  <si>
    <t>Przetwórstwo przem</t>
  </si>
  <si>
    <t xml:space="preserve">Tabela  Nr 2 </t>
  </si>
  <si>
    <t>Wynagrodz enia i składki od nich naliczane</t>
  </si>
  <si>
    <t>Pozostałe działania w zakresie polityki społecznej</t>
  </si>
  <si>
    <t>Kultura fizyczna</t>
  </si>
  <si>
    <t xml:space="preserve"> </t>
  </si>
  <si>
    <t>Przychody z zaciągniętych kredytów na rynku krajowym  (BOŚ)</t>
  </si>
  <si>
    <t>Zmniejszenia             (-)</t>
  </si>
  <si>
    <t>Zwiększenia            (+)</t>
  </si>
  <si>
    <t>a) Wynagrodzenia i składki od nich naliczane</t>
  </si>
  <si>
    <t>b) Pozostałe wydatki na realizację zadań statutowych</t>
  </si>
  <si>
    <t>Wypłaty z tytułu udziel przez Gminę poręczeń i gwarancji</t>
  </si>
  <si>
    <t xml:space="preserve">Zmniejszenie                       </t>
  </si>
  <si>
    <r>
      <t xml:space="preserve">Zwiększenie                        </t>
    </r>
    <r>
      <rPr>
        <b/>
        <sz val="10"/>
        <rFont val="Cambria"/>
        <family val="1"/>
      </rPr>
      <t xml:space="preserve"> </t>
    </r>
  </si>
  <si>
    <t xml:space="preserve">Dochody po zmianach </t>
  </si>
  <si>
    <t>III.</t>
  </si>
  <si>
    <t>V.</t>
  </si>
  <si>
    <t xml:space="preserve">Zmniejszenie                        </t>
  </si>
  <si>
    <t xml:space="preserve">Zwiększenie                        </t>
  </si>
  <si>
    <t xml:space="preserve">Wydatki po zmianach </t>
  </si>
  <si>
    <t>Spłata  pożyczek</t>
  </si>
  <si>
    <t>IV.</t>
  </si>
  <si>
    <t xml:space="preserve">Spłata kredytów </t>
  </si>
  <si>
    <t xml:space="preserve">Zakup usług pozostałych </t>
  </si>
  <si>
    <t xml:space="preserve">OŚWIATA I WYCHOWANIE </t>
  </si>
  <si>
    <r>
      <t xml:space="preserve">-Dotacje na realizację zadań finansowanych ze środków  UE (§ 2007 i  </t>
    </r>
    <r>
      <rPr>
        <sz val="11"/>
        <rFont val="Czcionka tekstu podstawowego"/>
        <family val="0"/>
      </rPr>
      <t xml:space="preserve">§ 6207 </t>
    </r>
    <r>
      <rPr>
        <sz val="11"/>
        <rFont val="Cambria"/>
        <family val="1"/>
      </rPr>
      <t>)</t>
    </r>
  </si>
  <si>
    <r>
      <t xml:space="preserve">-Dotacje na realizację zadań finansowanych ze środków  UE (§ 2009 </t>
    </r>
    <r>
      <rPr>
        <sz val="11"/>
        <rFont val="Czcionka tekstu podstawowego"/>
        <family val="0"/>
      </rPr>
      <t>i § 6209</t>
    </r>
    <r>
      <rPr>
        <sz val="11"/>
        <rFont val="Cambria"/>
        <family val="1"/>
      </rPr>
      <t>)</t>
    </r>
  </si>
  <si>
    <t>VI.</t>
  </si>
  <si>
    <t>PLAN WYDATKÓW PO ZMIANACH</t>
  </si>
  <si>
    <t>Wydatki na realizację zadań z zakresu administracji rządowej oraz innych zadań zleconych gminie  ustawami</t>
  </si>
  <si>
    <t>Wydatki na realizację zadań otrzymanych  do realizacji w drodze umów  i porozumień  między jst</t>
  </si>
  <si>
    <t xml:space="preserve">GOSPODARKA MIESZKANIOWA </t>
  </si>
  <si>
    <t xml:space="preserve">Gospodarka gruntami i nieruchomościami </t>
  </si>
  <si>
    <t xml:space="preserve">  </t>
  </si>
  <si>
    <r>
      <t>- Dotacje celowe otrzymane z budżetu państwa na realizację zadań bieżących gmin z zakresu edukacyjnej opieki wychowawczej finansowanych w całości przez budżet państwa w ramach programów rządowych (</t>
    </r>
    <r>
      <rPr>
        <sz val="11"/>
        <rFont val="Czcionka tekstu podstawowego"/>
        <family val="0"/>
      </rPr>
      <t>§ 2040)</t>
    </r>
  </si>
  <si>
    <t xml:space="preserve">Kultura fizyczna </t>
  </si>
  <si>
    <t>Zakup materiałów i wyposażenia</t>
  </si>
  <si>
    <t>Spłata  rat pożyczek długoterminowych</t>
  </si>
  <si>
    <t>Spłata rat kredytów  długoterminowych</t>
  </si>
  <si>
    <t>Razem dochody + przychody</t>
  </si>
  <si>
    <t>Razem wydatki + rozchody</t>
  </si>
  <si>
    <t>Razem rozchody (III+IV+V)</t>
  </si>
  <si>
    <t>Urzędy gmin</t>
  </si>
  <si>
    <t xml:space="preserve">ADMINISTRACJA PUBLICZNA </t>
  </si>
  <si>
    <t>Dokonuje się zmian w planie WYDATKÓW  budżetu gminy na 2014 rok</t>
  </si>
  <si>
    <t xml:space="preserve">2. Spłata rat kredytów w wysokości  650.000,-zł </t>
  </si>
  <si>
    <t xml:space="preserve">3. Wykup papierów wartościowych wyemitowanych przez Gminę  w wysokości 6.000.000,-zł </t>
  </si>
  <si>
    <t>Wydatki na zakupy inwestycyjne jednostek budżetowych</t>
  </si>
  <si>
    <t xml:space="preserve">Szkoły podstawowe </t>
  </si>
  <si>
    <t>KULTURA FIZYCZNA</t>
  </si>
  <si>
    <t>Zadania w zakresie kultury fizycznej i sportu</t>
  </si>
  <si>
    <t>Wydatki inwestycyjne jednostek budżetowych</t>
  </si>
  <si>
    <t>Dokonuje się zmian w planie DOCHODÓW budżetu gminy na 2014 rok</t>
  </si>
  <si>
    <t>Składki na ubezpieczenia społeczne</t>
  </si>
  <si>
    <t>ROLNICTWO I ŁOWIECTWO</t>
  </si>
  <si>
    <t>01010</t>
  </si>
  <si>
    <t>Infrastruktura wodociągowa i sanitacyjna wsi</t>
  </si>
  <si>
    <t>DOCHODY OD OSÓB PRAWNYCH, OSÓB FIZYCZNYCH I OD INNYCH JEDNOSTEK NIEPOSIADAJĄCYCH OSOBOWOŚCI PRAWNEJ ORAZ WYDATKI ZWIĄZANE Z ICH POBOREM</t>
  </si>
  <si>
    <t>Dotacje celowe otrzymane z budżetu państwa na realizację własnych zadań bieżących gmin</t>
  </si>
  <si>
    <t>Kary i odszkodowania wypłacane na rzecz osób fizycznych</t>
  </si>
  <si>
    <t>Wynagrodzenia bezosobowe</t>
  </si>
  <si>
    <t>Zakup energii</t>
  </si>
  <si>
    <t>Wydatki inwestycyjne jednostek budżetowych (WPF)</t>
  </si>
  <si>
    <t xml:space="preserve">Zakup materiałów i wyposażenia </t>
  </si>
  <si>
    <t>Podatek od nieruchomości</t>
  </si>
  <si>
    <t xml:space="preserve">Stołówki szkolne </t>
  </si>
  <si>
    <t>Zakup usług remontowych</t>
  </si>
  <si>
    <t>do Uchwały Nr</t>
  </si>
  <si>
    <t xml:space="preserve">z  dnia </t>
  </si>
  <si>
    <t>z dnia</t>
  </si>
  <si>
    <t>Dochody 31.03.2014r.</t>
  </si>
  <si>
    <t>Wydatki  31.03.2014r.</t>
  </si>
  <si>
    <t>Plan na dzień  31.03.2014r.</t>
  </si>
  <si>
    <t>EDUKACYJNA OPIEKA WYCHOWAWCZA</t>
  </si>
  <si>
    <t>Pomoc materialna dla uczniów</t>
  </si>
  <si>
    <t>Wpływy z podatku rolnego, podatku leśnego, podatku od czynności cywilnoprawnych, podatków i opłat lokalnych od osób prawnych</t>
  </si>
  <si>
    <t>0310</t>
  </si>
  <si>
    <t>Kary i odszkodowania wypłacane na rzecz osób prawnych</t>
  </si>
  <si>
    <t>Wydatki osobowe niezalicznae do wynagrodzeń</t>
  </si>
  <si>
    <t>Stypendia dla uczniów - ZOPO</t>
  </si>
  <si>
    <t>Stypendia dla uczniów-  GOPS</t>
  </si>
  <si>
    <t>BEZPIECZEŃSTWO PUBLICZNE I OCHRONA PRZECIWPOŻAROWA</t>
  </si>
  <si>
    <t>Wpłaty jednostek na państwowy fundusz celowy na finansowanie lub dofinansowanie zadań inwestycyjnych</t>
  </si>
  <si>
    <t>Przedszkola</t>
  </si>
  <si>
    <t>Zespoły obsługi ekonomiczno-administracyjnej szkół</t>
  </si>
  <si>
    <t>Nadwyżkę budżetową planuje się w kwocie 10.908.980,-zł i przeznacza się na rozchody:</t>
  </si>
  <si>
    <t xml:space="preserve">1. Spłata rat pożyczek w wysokości 4.258.980,-zł </t>
  </si>
  <si>
    <t>Komendy powiatowe Państwowej Straży Pożarnej</t>
  </si>
  <si>
    <t>Wolne środki planuje się w kwocie 747.473,-zł i przeznacza się na spłatę pożyczek w wysokości 747.473,-zł</t>
  </si>
  <si>
    <t>01095</t>
  </si>
  <si>
    <t>Dotacje celowe otrzymane z budżetu państwa na realizację zadań bieżących z zakresu administracji rządowej oraz innych zadań zleconych gminie ustawami</t>
  </si>
  <si>
    <t>Pozostała działalność</t>
  </si>
  <si>
    <t>Różne opłaty i składki</t>
  </si>
  <si>
    <t>0960</t>
  </si>
  <si>
    <t>GOSPODARKA MIESZKANIOWA</t>
  </si>
  <si>
    <t>Gospodarka gruntami i nieruchomościami</t>
  </si>
  <si>
    <t>Pozostała działalność "Poznajmy się - Lesznowola Gminą wielu kultur"</t>
  </si>
  <si>
    <t>URZĘDY NACZELNYCH ORGANÓW WŁADZY PAŃSTWOWEJ, KONTROLI I OCHRONY PRAWA ORAZ SĄDOWNICTWA</t>
  </si>
  <si>
    <t>Wybory do Parlamentu Europejskiego</t>
  </si>
  <si>
    <t>Otrzymane spadki, zapisy i darowizny</t>
  </si>
  <si>
    <t xml:space="preserve">Składki na ubezpieczenia społeczne-  zad. zlecone </t>
  </si>
  <si>
    <t>Wynagrodzenia bezosobowe-  zad. zlecone</t>
  </si>
  <si>
    <t>Składki na Fundusz Pracy - zad. zlecone</t>
  </si>
  <si>
    <t xml:space="preserve">Zakup materiałów i wyposażenia -  zad. zlecone </t>
  </si>
  <si>
    <t>Zakup usług pozostałych - zad. zlecone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</si>
</sst>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8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0"/>
    </font>
    <font>
      <sz val="10"/>
      <name val="Cambria"/>
      <family val="1"/>
    </font>
    <font>
      <sz val="11"/>
      <name val="Czcionka tekstu podstawowego"/>
      <family val="0"/>
    </font>
    <font>
      <sz val="11"/>
      <name val="Cambria"/>
      <family val="1"/>
    </font>
    <font>
      <b/>
      <sz val="10"/>
      <name val="Cambria"/>
      <family val="1"/>
    </font>
    <font>
      <i/>
      <sz val="10"/>
      <name val="Arial CE"/>
      <family val="0"/>
    </font>
    <font>
      <sz val="9"/>
      <name val="Cambria"/>
      <family val="1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Cambria"/>
      <family val="1"/>
    </font>
    <font>
      <b/>
      <u val="single"/>
      <sz val="10"/>
      <name val="Cambria"/>
      <family val="1"/>
    </font>
    <font>
      <b/>
      <sz val="10"/>
      <color indexed="9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7"/>
      <name val="Cambria"/>
      <family val="1"/>
    </font>
    <font>
      <sz val="6"/>
      <name val="Cambria"/>
      <family val="1"/>
    </font>
    <font>
      <i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/>
      <right/>
      <top style="hair"/>
      <bottom style="thin"/>
    </border>
    <border>
      <left/>
      <right/>
      <top style="hair"/>
      <bottom>
        <color indexed="63"/>
      </bottom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/>
      <right style="thin"/>
      <top style="hair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hair"/>
      <top/>
      <bottom/>
    </border>
    <border>
      <left>
        <color indexed="63"/>
      </left>
      <right style="hair"/>
      <top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>
        <color indexed="63"/>
      </right>
      <top style="hair"/>
      <bottom style="hair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0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8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" fontId="6" fillId="34" borderId="10" xfId="0" applyNumberFormat="1" applyFont="1" applyFill="1" applyBorder="1" applyAlignment="1">
      <alignment horizontal="right" vertical="center"/>
    </xf>
    <xf numFmtId="3" fontId="6" fillId="33" borderId="1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/>
    </xf>
    <xf numFmtId="3" fontId="30" fillId="33" borderId="11" xfId="0" applyNumberFormat="1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right" vertical="top"/>
    </xf>
    <xf numFmtId="3" fontId="6" fillId="33" borderId="12" xfId="0" applyNumberFormat="1" applyFont="1" applyFill="1" applyBorder="1" applyAlignment="1">
      <alignment horizontal="right" vertical="center" wrapText="1"/>
    </xf>
    <xf numFmtId="3" fontId="6" fillId="33" borderId="0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28" fillId="33" borderId="11" xfId="0" applyFont="1" applyFill="1" applyBorder="1" applyAlignment="1">
      <alignment horizontal="right" vertical="center" wrapText="1"/>
    </xf>
    <xf numFmtId="0" fontId="30" fillId="33" borderId="11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3" fontId="6" fillId="33" borderId="0" xfId="0" applyNumberFormat="1" applyFont="1" applyFill="1" applyBorder="1" applyAlignment="1">
      <alignment horizontal="right" vertical="center"/>
    </xf>
    <xf numFmtId="3" fontId="31" fillId="35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32" fillId="33" borderId="0" xfId="0" applyFont="1" applyFill="1" applyBorder="1" applyAlignment="1">
      <alignment horizontal="left" vertical="center"/>
    </xf>
    <xf numFmtId="0" fontId="32" fillId="33" borderId="0" xfId="0" applyFont="1" applyFill="1" applyBorder="1" applyAlignment="1">
      <alignment vertical="center"/>
    </xf>
    <xf numFmtId="0" fontId="33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quotePrefix="1">
      <alignment horizontal="center" vertical="center"/>
    </xf>
    <xf numFmtId="3" fontId="6" fillId="33" borderId="11" xfId="0" applyNumberFormat="1" applyFont="1" applyFill="1" applyBorder="1" applyAlignment="1">
      <alignment/>
    </xf>
    <xf numFmtId="0" fontId="6" fillId="0" borderId="15" xfId="0" applyFont="1" applyBorder="1" applyAlignment="1" quotePrefix="1">
      <alignment horizontal="center" vertical="center"/>
    </xf>
    <xf numFmtId="0" fontId="34" fillId="33" borderId="0" xfId="0" applyFont="1" applyFill="1" applyBorder="1" applyAlignment="1">
      <alignment horizontal="center"/>
    </xf>
    <xf numFmtId="3" fontId="35" fillId="33" borderId="0" xfId="0" applyNumberFormat="1" applyFont="1" applyFill="1" applyBorder="1" applyAlignment="1">
      <alignment/>
    </xf>
    <xf numFmtId="3" fontId="35" fillId="33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3" fillId="0" borderId="13" xfId="0" applyFont="1" applyBorder="1" applyAlignment="1">
      <alignment horizontal="center" vertical="center"/>
    </xf>
    <xf numFmtId="0" fontId="34" fillId="36" borderId="16" xfId="0" applyFont="1" applyFill="1" applyBorder="1" applyAlignment="1">
      <alignment horizontal="center" vertical="center" wrapText="1"/>
    </xf>
    <xf numFmtId="0" fontId="34" fillId="37" borderId="16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6" fillId="38" borderId="13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6" fillId="39" borderId="13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6" fillId="33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" fontId="31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6" fillId="0" borderId="13" xfId="0" applyFont="1" applyBorder="1" applyAlignment="1">
      <alignment horizontal="center" vertical="center"/>
    </xf>
    <xf numFmtId="3" fontId="6" fillId="40" borderId="13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3" fillId="16" borderId="13" xfId="0" applyFont="1" applyFill="1" applyBorder="1" applyAlignment="1">
      <alignment horizontal="center" vertical="center"/>
    </xf>
    <xf numFmtId="0" fontId="31" fillId="16" borderId="13" xfId="0" applyFont="1" applyFill="1" applyBorder="1" applyAlignment="1">
      <alignment horizontal="center" vertical="center"/>
    </xf>
    <xf numFmtId="0" fontId="33" fillId="10" borderId="1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3" fillId="41" borderId="18" xfId="0" applyFont="1" applyFill="1" applyBorder="1" applyAlignment="1">
      <alignment horizontal="center" vertical="center"/>
    </xf>
    <xf numFmtId="0" fontId="31" fillId="41" borderId="18" xfId="0" applyFont="1" applyFill="1" applyBorder="1" applyAlignment="1">
      <alignment horizontal="center" vertical="center"/>
    </xf>
    <xf numFmtId="3" fontId="31" fillId="38" borderId="13" xfId="0" applyNumberFormat="1" applyFont="1" applyFill="1" applyBorder="1" applyAlignment="1">
      <alignment horizontal="right" vertical="center"/>
    </xf>
    <xf numFmtId="0" fontId="31" fillId="38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1" fillId="35" borderId="13" xfId="0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right" vertical="center"/>
    </xf>
    <xf numFmtId="3" fontId="33" fillId="42" borderId="13" xfId="0" applyNumberFormat="1" applyFont="1" applyFill="1" applyBorder="1" applyAlignment="1">
      <alignment horizontal="right" vertical="center"/>
    </xf>
    <xf numFmtId="0" fontId="33" fillId="0" borderId="13" xfId="0" applyFont="1" applyBorder="1" applyAlignment="1">
      <alignment horizontal="right" vertical="center"/>
    </xf>
    <xf numFmtId="3" fontId="33" fillId="0" borderId="15" xfId="0" applyNumberFormat="1" applyFont="1" applyBorder="1" applyAlignment="1">
      <alignment horizontal="right" vertical="center"/>
    </xf>
    <xf numFmtId="3" fontId="33" fillId="42" borderId="15" xfId="0" applyNumberFormat="1" applyFont="1" applyFill="1" applyBorder="1" applyAlignment="1">
      <alignment horizontal="right" vertical="center"/>
    </xf>
    <xf numFmtId="3" fontId="33" fillId="42" borderId="10" xfId="0" applyNumberFormat="1" applyFont="1" applyFill="1" applyBorder="1" applyAlignment="1">
      <alignment horizontal="right" vertical="center"/>
    </xf>
    <xf numFmtId="3" fontId="33" fillId="0" borderId="10" xfId="0" applyNumberFormat="1" applyFont="1" applyBorder="1" applyAlignment="1">
      <alignment horizontal="right" vertical="center"/>
    </xf>
    <xf numFmtId="3" fontId="33" fillId="33" borderId="10" xfId="0" applyNumberFormat="1" applyFont="1" applyFill="1" applyBorder="1" applyAlignment="1">
      <alignment horizontal="right" vertical="center" wrapText="1"/>
    </xf>
    <xf numFmtId="3" fontId="33" fillId="42" borderId="10" xfId="0" applyNumberFormat="1" applyFont="1" applyFill="1" applyBorder="1" applyAlignment="1">
      <alignment horizontal="right" vertical="center" wrapText="1"/>
    </xf>
    <xf numFmtId="0" fontId="33" fillId="42" borderId="10" xfId="0" applyFont="1" applyFill="1" applyBorder="1" applyAlignment="1">
      <alignment horizontal="right" vertical="center" wrapText="1"/>
    </xf>
    <xf numFmtId="3" fontId="33" fillId="33" borderId="15" xfId="0" applyNumberFormat="1" applyFont="1" applyFill="1" applyBorder="1" applyAlignment="1">
      <alignment horizontal="right" vertical="center" wrapText="1"/>
    </xf>
    <xf numFmtId="0" fontId="33" fillId="42" borderId="17" xfId="0" applyFont="1" applyFill="1" applyBorder="1" applyAlignment="1">
      <alignment horizontal="center" vertical="center" wrapText="1"/>
    </xf>
    <xf numFmtId="0" fontId="33" fillId="42" borderId="13" xfId="0" applyFont="1" applyFill="1" applyBorder="1" applyAlignment="1">
      <alignment horizontal="center" vertical="center" wrapText="1"/>
    </xf>
    <xf numFmtId="3" fontId="8" fillId="43" borderId="22" xfId="0" applyNumberFormat="1" applyFont="1" applyFill="1" applyBorder="1" applyAlignment="1">
      <alignment horizontal="right" vertical="top" wrapText="1"/>
    </xf>
    <xf numFmtId="3" fontId="8" fillId="43" borderId="14" xfId="0" applyNumberFormat="1" applyFont="1" applyFill="1" applyBorder="1" applyAlignment="1">
      <alignment horizontal="right" vertical="top" wrapText="1"/>
    </xf>
    <xf numFmtId="3" fontId="8" fillId="43" borderId="23" xfId="0" applyNumberFormat="1" applyFont="1" applyFill="1" applyBorder="1" applyAlignment="1">
      <alignment horizontal="right" vertical="top" wrapText="1"/>
    </xf>
    <xf numFmtId="3" fontId="8" fillId="43" borderId="10" xfId="0" applyNumberFormat="1" applyFont="1" applyFill="1" applyBorder="1" applyAlignment="1">
      <alignment horizontal="right" vertical="top" wrapText="1"/>
    </xf>
    <xf numFmtId="3" fontId="8" fillId="33" borderId="14" xfId="0" applyNumberFormat="1" applyFont="1" applyFill="1" applyBorder="1" applyAlignment="1">
      <alignment horizontal="right" vertical="top" wrapText="1"/>
    </xf>
    <xf numFmtId="0" fontId="8" fillId="33" borderId="24" xfId="0" applyFont="1" applyFill="1" applyBorder="1" applyAlignment="1">
      <alignment horizontal="left" vertical="top"/>
    </xf>
    <xf numFmtId="3" fontId="8" fillId="33" borderId="22" xfId="0" applyNumberFormat="1" applyFont="1" applyFill="1" applyBorder="1" applyAlignment="1">
      <alignment horizontal="right" vertical="top" wrapText="1"/>
    </xf>
    <xf numFmtId="3" fontId="36" fillId="38" borderId="25" xfId="0" applyNumberFormat="1" applyFont="1" applyFill="1" applyBorder="1" applyAlignment="1">
      <alignment horizontal="right" vertical="center"/>
    </xf>
    <xf numFmtId="0" fontId="37" fillId="42" borderId="26" xfId="0" applyFont="1" applyFill="1" applyBorder="1" applyAlignment="1">
      <alignment horizontal="center" vertical="center" wrapText="1"/>
    </xf>
    <xf numFmtId="0" fontId="8" fillId="42" borderId="27" xfId="0" applyFont="1" applyFill="1" applyBorder="1" applyAlignment="1">
      <alignment horizontal="left" vertical="center"/>
    </xf>
    <xf numFmtId="0" fontId="8" fillId="42" borderId="28" xfId="0" applyFont="1" applyFill="1" applyBorder="1" applyAlignment="1">
      <alignment horizontal="left" vertical="center"/>
    </xf>
    <xf numFmtId="0" fontId="8" fillId="42" borderId="29" xfId="0" applyFont="1" applyFill="1" applyBorder="1" applyAlignment="1">
      <alignment horizontal="left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" fontId="36" fillId="38" borderId="30" xfId="0" applyNumberFormat="1" applyFont="1" applyFill="1" applyBorder="1" applyAlignment="1">
      <alignment horizontal="right" vertical="center"/>
    </xf>
    <xf numFmtId="3" fontId="36" fillId="38" borderId="31" xfId="0" applyNumberFormat="1" applyFont="1" applyFill="1" applyBorder="1" applyAlignment="1">
      <alignment horizontal="right" vertical="center"/>
    </xf>
    <xf numFmtId="0" fontId="8" fillId="43" borderId="32" xfId="0" applyFont="1" applyFill="1" applyBorder="1" applyAlignment="1">
      <alignment horizontal="center" vertical="top"/>
    </xf>
    <xf numFmtId="0" fontId="8" fillId="33" borderId="33" xfId="0" applyFont="1" applyFill="1" applyBorder="1" applyAlignment="1">
      <alignment horizontal="center" vertical="top"/>
    </xf>
    <xf numFmtId="0" fontId="8" fillId="43" borderId="33" xfId="0" applyFont="1" applyFill="1" applyBorder="1" applyAlignment="1">
      <alignment horizontal="center" vertical="top"/>
    </xf>
    <xf numFmtId="0" fontId="8" fillId="43" borderId="33" xfId="0" applyFont="1" applyFill="1" applyBorder="1" applyAlignment="1">
      <alignment horizontal="center" vertical="top" wrapText="1"/>
    </xf>
    <xf numFmtId="0" fontId="8" fillId="43" borderId="33" xfId="0" applyFont="1" applyFill="1" applyBorder="1" applyAlignment="1">
      <alignment horizontal="center" vertical="center" wrapText="1"/>
    </xf>
    <xf numFmtId="0" fontId="8" fillId="43" borderId="34" xfId="0" applyFont="1" applyFill="1" applyBorder="1" applyAlignment="1">
      <alignment horizontal="center" vertical="center" wrapText="1"/>
    </xf>
    <xf numFmtId="0" fontId="8" fillId="43" borderId="35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3" fillId="0" borderId="29" xfId="0" applyFont="1" applyBorder="1" applyAlignment="1">
      <alignment horizontal="right" vertical="center"/>
    </xf>
    <xf numFmtId="3" fontId="33" fillId="0" borderId="27" xfId="0" applyNumberFormat="1" applyFont="1" applyBorder="1" applyAlignment="1">
      <alignment horizontal="right" vertical="center"/>
    </xf>
    <xf numFmtId="0" fontId="33" fillId="0" borderId="27" xfId="0" applyFont="1" applyBorder="1" applyAlignment="1">
      <alignment horizontal="right" vertical="center"/>
    </xf>
    <xf numFmtId="3" fontId="33" fillId="0" borderId="28" xfId="0" applyNumberFormat="1" applyFont="1" applyBorder="1" applyAlignment="1">
      <alignment horizontal="left"/>
    </xf>
    <xf numFmtId="3" fontId="33" fillId="0" borderId="14" xfId="0" applyNumberFormat="1" applyFont="1" applyBorder="1" applyAlignment="1">
      <alignment horizontal="right" vertical="center"/>
    </xf>
    <xf numFmtId="3" fontId="33" fillId="42" borderId="14" xfId="0" applyNumberFormat="1" applyFont="1" applyFill="1" applyBorder="1" applyAlignment="1">
      <alignment horizontal="right" vertical="center"/>
    </xf>
    <xf numFmtId="0" fontId="33" fillId="0" borderId="36" xfId="0" applyFont="1" applyBorder="1" applyAlignment="1">
      <alignment horizontal="right" vertical="center"/>
    </xf>
    <xf numFmtId="0" fontId="33" fillId="0" borderId="37" xfId="0" applyFont="1" applyBorder="1" applyAlignment="1">
      <alignment horizontal="right" vertical="center"/>
    </xf>
    <xf numFmtId="3" fontId="33" fillId="0" borderId="38" xfId="0" applyNumberFormat="1" applyFont="1" applyBorder="1" applyAlignment="1">
      <alignment horizontal="left"/>
    </xf>
    <xf numFmtId="3" fontId="33" fillId="0" borderId="37" xfId="0" applyNumberFormat="1" applyFont="1" applyBorder="1" applyAlignment="1">
      <alignment horizontal="right" vertical="center"/>
    </xf>
    <xf numFmtId="3" fontId="33" fillId="0" borderId="36" xfId="0" applyNumberFormat="1" applyFont="1" applyBorder="1" applyAlignment="1">
      <alignment horizontal="right" vertical="center"/>
    </xf>
    <xf numFmtId="3" fontId="33" fillId="0" borderId="38" xfId="0" applyNumberFormat="1" applyFont="1" applyBorder="1" applyAlignment="1">
      <alignment horizontal="left" vertical="center"/>
    </xf>
    <xf numFmtId="3" fontId="33" fillId="0" borderId="38" xfId="0" applyNumberFormat="1" applyFont="1" applyBorder="1" applyAlignment="1">
      <alignment horizontal="right" vertical="center"/>
    </xf>
    <xf numFmtId="3" fontId="33" fillId="0" borderId="14" xfId="0" applyNumberFormat="1" applyFont="1" applyBorder="1" applyAlignment="1">
      <alignment vertical="center"/>
    </xf>
    <xf numFmtId="3" fontId="33" fillId="0" borderId="14" xfId="0" applyNumberFormat="1" applyFont="1" applyBorder="1" applyAlignment="1">
      <alignment vertical="center" wrapText="1"/>
    </xf>
    <xf numFmtId="3" fontId="33" fillId="42" borderId="14" xfId="0" applyNumberFormat="1" applyFont="1" applyFill="1" applyBorder="1" applyAlignment="1">
      <alignment horizontal="right" vertical="center" wrapText="1"/>
    </xf>
    <xf numFmtId="0" fontId="33" fillId="0" borderId="36" xfId="0" applyFont="1" applyBorder="1" applyAlignment="1">
      <alignment horizontal="left" vertical="center" wrapText="1"/>
    </xf>
    <xf numFmtId="0" fontId="33" fillId="0" borderId="37" xfId="0" applyFont="1" applyBorder="1" applyAlignment="1">
      <alignment horizontal="left" vertical="center" wrapText="1"/>
    </xf>
    <xf numFmtId="3" fontId="33" fillId="0" borderId="37" xfId="0" applyNumberFormat="1" applyFont="1" applyBorder="1" applyAlignment="1">
      <alignment horizontal="left" vertical="center" wrapText="1"/>
    </xf>
    <xf numFmtId="3" fontId="33" fillId="0" borderId="38" xfId="0" applyNumberFormat="1" applyFont="1" applyBorder="1" applyAlignment="1">
      <alignment vertical="center"/>
    </xf>
    <xf numFmtId="3" fontId="33" fillId="0" borderId="36" xfId="0" applyNumberFormat="1" applyFont="1" applyBorder="1" applyAlignment="1">
      <alignment horizontal="right" vertical="center" wrapText="1"/>
    </xf>
    <xf numFmtId="3" fontId="33" fillId="0" borderId="37" xfId="0" applyNumberFormat="1" applyFont="1" applyBorder="1" applyAlignment="1">
      <alignment horizontal="right" vertical="center" wrapText="1"/>
    </xf>
    <xf numFmtId="3" fontId="33" fillId="0" borderId="23" xfId="0" applyNumberFormat="1" applyFont="1" applyBorder="1" applyAlignment="1">
      <alignment horizontal="right" vertical="center"/>
    </xf>
    <xf numFmtId="3" fontId="33" fillId="42" borderId="23" xfId="0" applyNumberFormat="1" applyFont="1" applyFill="1" applyBorder="1" applyAlignment="1">
      <alignment horizontal="right" vertical="center" wrapText="1"/>
    </xf>
    <xf numFmtId="3" fontId="33" fillId="0" borderId="39" xfId="0" applyNumberFormat="1" applyFont="1" applyBorder="1" applyAlignment="1">
      <alignment horizontal="right" vertical="center"/>
    </xf>
    <xf numFmtId="3" fontId="33" fillId="0" borderId="40" xfId="0" applyNumberFormat="1" applyFont="1" applyBorder="1" applyAlignment="1">
      <alignment horizontal="right" vertical="center"/>
    </xf>
    <xf numFmtId="0" fontId="33" fillId="0" borderId="40" xfId="0" applyFont="1" applyBorder="1" applyAlignment="1">
      <alignment horizontal="right" vertical="center"/>
    </xf>
    <xf numFmtId="3" fontId="33" fillId="0" borderId="41" xfId="0" applyNumberFormat="1" applyFont="1" applyBorder="1" applyAlignment="1">
      <alignment vertical="center"/>
    </xf>
    <xf numFmtId="3" fontId="33" fillId="42" borderId="23" xfId="0" applyNumberFormat="1" applyFont="1" applyFill="1" applyBorder="1" applyAlignment="1">
      <alignment horizontal="right" vertical="center"/>
    </xf>
    <xf numFmtId="0" fontId="31" fillId="40" borderId="15" xfId="0" applyFont="1" applyFill="1" applyBorder="1" applyAlignment="1" quotePrefix="1">
      <alignment horizontal="center" vertical="center"/>
    </xf>
    <xf numFmtId="0" fontId="31" fillId="40" borderId="15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  <xf numFmtId="0" fontId="31" fillId="34" borderId="10" xfId="0" applyFont="1" applyFill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3" fontId="6" fillId="40" borderId="15" xfId="0" applyNumberFormat="1" applyFont="1" applyFill="1" applyBorder="1" applyAlignment="1">
      <alignment horizontal="right" vertical="center"/>
    </xf>
    <xf numFmtId="0" fontId="31" fillId="40" borderId="13" xfId="0" applyFont="1" applyFill="1" applyBorder="1" applyAlignment="1" quotePrefix="1">
      <alignment horizontal="center" vertical="center"/>
    </xf>
    <xf numFmtId="0" fontId="31" fillId="4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3" fontId="32" fillId="16" borderId="13" xfId="0" applyNumberFormat="1" applyFont="1" applyFill="1" applyBorder="1" applyAlignment="1">
      <alignment horizontal="right" vertical="center" wrapText="1"/>
    </xf>
    <xf numFmtId="3" fontId="33" fillId="0" borderId="14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6" fillId="0" borderId="13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1" fillId="10" borderId="1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/>
    </xf>
    <xf numFmtId="0" fontId="8" fillId="41" borderId="14" xfId="0" applyFont="1" applyFill="1" applyBorder="1" applyAlignment="1" quotePrefix="1">
      <alignment horizontal="center" vertical="center"/>
    </xf>
    <xf numFmtId="3" fontId="33" fillId="41" borderId="14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6" fillId="0" borderId="42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7" fillId="41" borderId="43" xfId="0" applyFont="1" applyFill="1" applyBorder="1" applyAlignment="1">
      <alignment horizontal="center" vertical="top" wrapText="1"/>
    </xf>
    <xf numFmtId="0" fontId="8" fillId="41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3" fontId="3" fillId="0" borderId="23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/>
    </xf>
    <xf numFmtId="3" fontId="32" fillId="1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3" fontId="3" fillId="0" borderId="13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3" fillId="44" borderId="44" xfId="0" applyNumberFormat="1" applyFont="1" applyFill="1" applyBorder="1" applyAlignment="1">
      <alignment horizontal="right" vertical="center" wrapText="1"/>
    </xf>
    <xf numFmtId="3" fontId="33" fillId="42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33" fillId="41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32" fillId="16" borderId="13" xfId="0" applyNumberFormat="1" applyFont="1" applyFill="1" applyBorder="1" applyAlignment="1">
      <alignment horizontal="center" vertical="center" wrapText="1"/>
    </xf>
    <xf numFmtId="3" fontId="32" fillId="1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38" borderId="13" xfId="0" applyFont="1" applyFill="1" applyBorder="1" applyAlignment="1">
      <alignment horizontal="center" vertical="center"/>
    </xf>
    <xf numFmtId="3" fontId="32" fillId="38" borderId="13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3" fontId="3" fillId="44" borderId="43" xfId="0" applyNumberFormat="1" applyFont="1" applyFill="1" applyBorder="1" applyAlignment="1">
      <alignment horizontal="right" vertical="center" wrapText="1"/>
    </xf>
    <xf numFmtId="0" fontId="8" fillId="0" borderId="21" xfId="0" applyFont="1" applyBorder="1" applyAlignment="1" quotePrefix="1">
      <alignment horizontal="center" vertical="center"/>
    </xf>
    <xf numFmtId="0" fontId="8" fillId="0" borderId="17" xfId="0" applyFont="1" applyBorder="1" applyAlignment="1" quotePrefix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33" fillId="41" borderId="23" xfId="0" applyFont="1" applyFill="1" applyBorder="1" applyAlignment="1">
      <alignment horizontal="center" vertical="center"/>
    </xf>
    <xf numFmtId="0" fontId="31" fillId="41" borderId="23" xfId="0" applyFont="1" applyFill="1" applyBorder="1" applyAlignment="1">
      <alignment horizontal="center" vertical="center"/>
    </xf>
    <xf numFmtId="0" fontId="8" fillId="41" borderId="23" xfId="0" applyFont="1" applyFill="1" applyBorder="1" applyAlignment="1" quotePrefix="1">
      <alignment horizontal="center" vertical="center"/>
    </xf>
    <xf numFmtId="3" fontId="33" fillId="41" borderId="23" xfId="0" applyNumberFormat="1" applyFont="1" applyFill="1" applyBorder="1" applyAlignment="1">
      <alignment horizontal="right" vertical="center" wrapText="1"/>
    </xf>
    <xf numFmtId="3" fontId="33" fillId="41" borderId="23" xfId="0" applyNumberFormat="1" applyFont="1" applyFill="1" applyBorder="1" applyAlignment="1">
      <alignment horizontal="center" vertical="center" wrapText="1"/>
    </xf>
    <xf numFmtId="3" fontId="3" fillId="44" borderId="46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8" fillId="0" borderId="22" xfId="0" applyFont="1" applyBorder="1" applyAlignment="1">
      <alignment horizontal="center" vertical="center"/>
    </xf>
    <xf numFmtId="3" fontId="3" fillId="44" borderId="47" xfId="0" applyNumberFormat="1" applyFont="1" applyFill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/>
    </xf>
    <xf numFmtId="0" fontId="8" fillId="0" borderId="48" xfId="0" applyFont="1" applyBorder="1" applyAlignment="1" quotePrefix="1">
      <alignment horizontal="center" vertical="center"/>
    </xf>
    <xf numFmtId="3" fontId="3" fillId="0" borderId="48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1" fillId="16" borderId="13" xfId="0" applyFont="1" applyFill="1" applyBorder="1" applyAlignment="1" quotePrefix="1">
      <alignment horizontal="center" vertical="center"/>
    </xf>
    <xf numFmtId="0" fontId="31" fillId="10" borderId="10" xfId="0" applyFont="1" applyFill="1" applyBorder="1" applyAlignment="1" quotePrefix="1">
      <alignment horizontal="center" vertical="center"/>
    </xf>
    <xf numFmtId="3" fontId="3" fillId="44" borderId="49" xfId="0" applyNumberFormat="1" applyFont="1" applyFill="1" applyBorder="1" applyAlignment="1">
      <alignment horizontal="right" vertical="center" wrapText="1"/>
    </xf>
    <xf numFmtId="0" fontId="8" fillId="0" borderId="48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3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vertical="center" wrapText="1"/>
    </xf>
    <xf numFmtId="0" fontId="33" fillId="41" borderId="48" xfId="0" applyFont="1" applyFill="1" applyBorder="1" applyAlignment="1">
      <alignment horizontal="center" vertical="center"/>
    </xf>
    <xf numFmtId="0" fontId="31" fillId="41" borderId="48" xfId="0" applyFont="1" applyFill="1" applyBorder="1" applyAlignment="1">
      <alignment horizontal="center" vertical="center"/>
    </xf>
    <xf numFmtId="0" fontId="8" fillId="41" borderId="48" xfId="0" applyFont="1" applyFill="1" applyBorder="1" applyAlignment="1" quotePrefix="1">
      <alignment horizontal="center" vertical="center"/>
    </xf>
    <xf numFmtId="0" fontId="33" fillId="0" borderId="48" xfId="0" applyFont="1" applyBorder="1" applyAlignment="1">
      <alignment vertical="center" wrapText="1"/>
    </xf>
    <xf numFmtId="3" fontId="33" fillId="41" borderId="48" xfId="0" applyNumberFormat="1" applyFont="1" applyFill="1" applyBorder="1" applyAlignment="1">
      <alignment horizontal="right" vertical="center" wrapText="1"/>
    </xf>
    <xf numFmtId="3" fontId="33" fillId="41" borderId="48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31" fillId="34" borderId="50" xfId="0" applyFont="1" applyFill="1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8" fillId="0" borderId="33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8" fillId="41" borderId="33" xfId="0" applyFont="1" applyFill="1" applyBorder="1" applyAlignment="1">
      <alignment vertical="center" wrapText="1"/>
    </xf>
    <xf numFmtId="0" fontId="0" fillId="41" borderId="43" xfId="0" applyFill="1" applyBorder="1" applyAlignment="1">
      <alignment vertical="center" wrapText="1"/>
    </xf>
    <xf numFmtId="0" fontId="0" fillId="41" borderId="24" xfId="0" applyFill="1" applyBorder="1" applyAlignment="1">
      <alignment vertical="center" wrapText="1"/>
    </xf>
    <xf numFmtId="0" fontId="31" fillId="45" borderId="53" xfId="0" applyFont="1" applyFill="1" applyBorder="1" applyAlignment="1">
      <alignment vertical="center" wrapText="1"/>
    </xf>
    <xf numFmtId="0" fontId="2" fillId="46" borderId="54" xfId="0" applyFont="1" applyFill="1" applyBorder="1" applyAlignment="1">
      <alignment vertical="center" wrapText="1"/>
    </xf>
    <xf numFmtId="0" fontId="2" fillId="46" borderId="55" xfId="0" applyFont="1" applyFill="1" applyBorder="1" applyAlignment="1">
      <alignment vertical="center" wrapText="1"/>
    </xf>
    <xf numFmtId="0" fontId="31" fillId="45" borderId="54" xfId="0" applyFont="1" applyFill="1" applyBorder="1" applyAlignment="1">
      <alignment vertical="center" wrapText="1"/>
    </xf>
    <xf numFmtId="0" fontId="31" fillId="45" borderId="55" xfId="0" applyFont="1" applyFill="1" applyBorder="1" applyAlignment="1">
      <alignment vertical="center" wrapText="1"/>
    </xf>
    <xf numFmtId="0" fontId="8" fillId="0" borderId="43" xfId="0" applyFont="1" applyBorder="1" applyAlignment="1">
      <alignment vertical="center" wrapText="1"/>
    </xf>
    <xf numFmtId="0" fontId="8" fillId="0" borderId="56" xfId="0" applyFont="1" applyBorder="1" applyAlignment="1">
      <alignment vertical="center" wrapText="1"/>
    </xf>
    <xf numFmtId="0" fontId="8" fillId="41" borderId="35" xfId="0" applyFont="1" applyFill="1" applyBorder="1" applyAlignment="1">
      <alignment vertical="center" wrapText="1"/>
    </xf>
    <xf numFmtId="0" fontId="0" fillId="41" borderId="46" xfId="0" applyFill="1" applyBorder="1" applyAlignment="1">
      <alignment vertical="center" wrapText="1"/>
    </xf>
    <xf numFmtId="0" fontId="0" fillId="41" borderId="57" xfId="0" applyFill="1" applyBorder="1" applyAlignment="1">
      <alignment vertical="center" wrapText="1"/>
    </xf>
    <xf numFmtId="0" fontId="31" fillId="47" borderId="16" xfId="0" applyFont="1" applyFill="1" applyBorder="1" applyAlignment="1">
      <alignment vertical="center" wrapText="1"/>
    </xf>
    <xf numFmtId="0" fontId="0" fillId="47" borderId="19" xfId="0" applyFill="1" applyBorder="1" applyAlignment="1">
      <alignment vertical="center" wrapText="1"/>
    </xf>
    <xf numFmtId="0" fontId="0" fillId="47" borderId="20" xfId="0" applyFill="1" applyBorder="1" applyAlignment="1">
      <alignment vertical="center" wrapText="1"/>
    </xf>
    <xf numFmtId="0" fontId="31" fillId="48" borderId="32" xfId="0" applyFont="1" applyFill="1" applyBorder="1" applyAlignment="1">
      <alignment horizontal="left" vertical="center" wrapText="1"/>
    </xf>
    <xf numFmtId="0" fontId="0" fillId="48" borderId="58" xfId="0" applyFill="1" applyBorder="1" applyAlignment="1">
      <alignment vertical="center" wrapText="1"/>
    </xf>
    <xf numFmtId="0" fontId="0" fillId="48" borderId="59" xfId="0" applyFill="1" applyBorder="1" applyAlignment="1">
      <alignment vertical="center" wrapText="1"/>
    </xf>
    <xf numFmtId="0" fontId="31" fillId="34" borderId="32" xfId="0" applyFont="1" applyFill="1" applyBorder="1" applyAlignment="1">
      <alignment horizontal="left" vertical="center" wrapText="1"/>
    </xf>
    <xf numFmtId="0" fontId="31" fillId="34" borderId="58" xfId="0" applyFont="1" applyFill="1" applyBorder="1" applyAlignment="1">
      <alignment horizontal="left" vertical="center" wrapText="1"/>
    </xf>
    <xf numFmtId="0" fontId="31" fillId="34" borderId="59" xfId="0" applyFont="1" applyFill="1" applyBorder="1" applyAlignment="1">
      <alignment horizontal="left" vertical="center" wrapText="1"/>
    </xf>
    <xf numFmtId="0" fontId="8" fillId="0" borderId="60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8" fillId="42" borderId="33" xfId="0" applyFont="1" applyFill="1" applyBorder="1" applyAlignment="1">
      <alignment horizontal="left" vertical="center"/>
    </xf>
    <xf numFmtId="0" fontId="8" fillId="42" borderId="43" xfId="0" applyFont="1" applyFill="1" applyBorder="1" applyAlignment="1">
      <alignment horizontal="left" vertical="center"/>
    </xf>
    <xf numFmtId="0" fontId="8" fillId="42" borderId="24" xfId="0" applyFont="1" applyFill="1" applyBorder="1" applyAlignment="1">
      <alignment horizontal="left" vertical="center"/>
    </xf>
    <xf numFmtId="0" fontId="8" fillId="42" borderId="33" xfId="0" applyFont="1" applyFill="1" applyBorder="1" applyAlignment="1">
      <alignment horizontal="left" vertical="center" wrapText="1"/>
    </xf>
    <xf numFmtId="0" fontId="8" fillId="42" borderId="43" xfId="0" applyFont="1" applyFill="1" applyBorder="1" applyAlignment="1">
      <alignment horizontal="left" vertical="center" wrapText="1"/>
    </xf>
    <xf numFmtId="0" fontId="8" fillId="42" borderId="24" xfId="0" applyFont="1" applyFill="1" applyBorder="1" applyAlignment="1">
      <alignment horizontal="left" vertical="center" wrapText="1"/>
    </xf>
    <xf numFmtId="0" fontId="8" fillId="41" borderId="34" xfId="0" applyFont="1" applyFill="1" applyBorder="1" applyAlignment="1">
      <alignment vertical="center" wrapText="1"/>
    </xf>
    <xf numFmtId="0" fontId="0" fillId="41" borderId="47" xfId="0" applyFill="1" applyBorder="1" applyAlignment="1">
      <alignment vertical="center" wrapText="1"/>
    </xf>
    <xf numFmtId="0" fontId="0" fillId="41" borderId="61" xfId="0" applyFill="1" applyBorder="1" applyAlignment="1">
      <alignment vertical="center" wrapText="1"/>
    </xf>
    <xf numFmtId="0" fontId="31" fillId="40" borderId="16" xfId="0" applyFont="1" applyFill="1" applyBorder="1" applyAlignment="1">
      <alignment horizontal="left" vertical="center"/>
    </xf>
    <xf numFmtId="0" fontId="31" fillId="40" borderId="19" xfId="0" applyFont="1" applyFill="1" applyBorder="1" applyAlignment="1">
      <alignment horizontal="left" vertical="center"/>
    </xf>
    <xf numFmtId="0" fontId="31" fillId="40" borderId="20" xfId="0" applyFont="1" applyFill="1" applyBorder="1" applyAlignment="1">
      <alignment horizontal="left" vertical="center"/>
    </xf>
    <xf numFmtId="0" fontId="33" fillId="42" borderId="42" xfId="0" applyFont="1" applyFill="1" applyBorder="1" applyAlignment="1">
      <alignment horizontal="center" vertical="center"/>
    </xf>
    <xf numFmtId="0" fontId="33" fillId="42" borderId="48" xfId="0" applyFont="1" applyFill="1" applyBorder="1" applyAlignment="1">
      <alignment horizontal="center" vertical="center"/>
    </xf>
    <xf numFmtId="0" fontId="33" fillId="42" borderId="62" xfId="0" applyFont="1" applyFill="1" applyBorder="1" applyAlignment="1">
      <alignment horizontal="center" vertical="center"/>
    </xf>
    <xf numFmtId="0" fontId="33" fillId="42" borderId="11" xfId="0" applyFont="1" applyFill="1" applyBorder="1" applyAlignment="1">
      <alignment horizontal="center" vertical="center"/>
    </xf>
    <xf numFmtId="0" fontId="33" fillId="42" borderId="0" xfId="0" applyFont="1" applyFill="1" applyBorder="1" applyAlignment="1">
      <alignment horizontal="center" vertical="center"/>
    </xf>
    <xf numFmtId="0" fontId="33" fillId="42" borderId="63" xfId="0" applyFont="1" applyFill="1" applyBorder="1" applyAlignment="1">
      <alignment horizontal="center" vertical="center"/>
    </xf>
    <xf numFmtId="0" fontId="33" fillId="42" borderId="21" xfId="0" applyFont="1" applyFill="1" applyBorder="1" applyAlignment="1">
      <alignment horizontal="center" vertical="center"/>
    </xf>
    <xf numFmtId="0" fontId="33" fillId="42" borderId="12" xfId="0" applyFont="1" applyFill="1" applyBorder="1" applyAlignment="1">
      <alignment horizontal="center" vertical="center"/>
    </xf>
    <xf numFmtId="0" fontId="33" fillId="42" borderId="64" xfId="0" applyFont="1" applyFill="1" applyBorder="1" applyAlignment="1">
      <alignment horizontal="center" vertical="center"/>
    </xf>
    <xf numFmtId="0" fontId="33" fillId="42" borderId="13" xfId="0" applyFont="1" applyFill="1" applyBorder="1" applyAlignment="1">
      <alignment horizontal="center" vertical="center"/>
    </xf>
    <xf numFmtId="0" fontId="33" fillId="42" borderId="15" xfId="0" applyFont="1" applyFill="1" applyBorder="1" applyAlignment="1">
      <alignment horizontal="center" vertical="center"/>
    </xf>
    <xf numFmtId="0" fontId="33" fillId="42" borderId="17" xfId="0" applyFont="1" applyFill="1" applyBorder="1" applyAlignment="1">
      <alignment horizontal="center" vertical="center"/>
    </xf>
    <xf numFmtId="0" fontId="8" fillId="33" borderId="43" xfId="0" applyFont="1" applyFill="1" applyBorder="1" applyAlignment="1" quotePrefix="1">
      <alignment horizontal="left" vertical="top" indent="1"/>
    </xf>
    <xf numFmtId="0" fontId="31" fillId="38" borderId="16" xfId="0" applyFont="1" applyFill="1" applyBorder="1" applyAlignment="1">
      <alignment horizontal="left" vertical="center"/>
    </xf>
    <xf numFmtId="0" fontId="31" fillId="38" borderId="19" xfId="0" applyFont="1" applyFill="1" applyBorder="1" applyAlignment="1">
      <alignment horizontal="left" vertical="center"/>
    </xf>
    <xf numFmtId="0" fontId="31" fillId="38" borderId="20" xfId="0" applyFont="1" applyFill="1" applyBorder="1" applyAlignment="1">
      <alignment horizontal="left" vertical="center"/>
    </xf>
    <xf numFmtId="0" fontId="8" fillId="43" borderId="43" xfId="0" applyFont="1" applyFill="1" applyBorder="1" applyAlignment="1">
      <alignment horizontal="left" vertical="top"/>
    </xf>
    <xf numFmtId="0" fontId="8" fillId="43" borderId="24" xfId="0" applyFont="1" applyFill="1" applyBorder="1" applyAlignment="1">
      <alignment horizontal="left" vertical="top"/>
    </xf>
    <xf numFmtId="0" fontId="8" fillId="42" borderId="33" xfId="0" applyFont="1" applyFill="1" applyBorder="1" applyAlignment="1">
      <alignment vertical="center" wrapText="1"/>
    </xf>
    <xf numFmtId="0" fontId="8" fillId="42" borderId="43" xfId="0" applyFont="1" applyFill="1" applyBorder="1" applyAlignment="1">
      <alignment vertical="center" wrapText="1"/>
    </xf>
    <xf numFmtId="0" fontId="8" fillId="42" borderId="24" xfId="0" applyFont="1" applyFill="1" applyBorder="1" applyAlignment="1">
      <alignment vertical="center" wrapText="1"/>
    </xf>
    <xf numFmtId="3" fontId="6" fillId="0" borderId="1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31" fillId="35" borderId="16" xfId="0" applyFont="1" applyFill="1" applyBorder="1" applyAlignment="1">
      <alignment horizontal="left" vertical="center" wrapText="1"/>
    </xf>
    <xf numFmtId="0" fontId="31" fillId="35" borderId="19" xfId="0" applyFont="1" applyFill="1" applyBorder="1" applyAlignment="1">
      <alignment horizontal="left" vertical="center" wrapText="1"/>
    </xf>
    <xf numFmtId="0" fontId="31" fillId="35" borderId="20" xfId="0" applyFont="1" applyFill="1" applyBorder="1" applyAlignment="1">
      <alignment horizontal="left" vertical="center" wrapText="1"/>
    </xf>
    <xf numFmtId="3" fontId="6" fillId="0" borderId="16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8" fillId="0" borderId="1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43" borderId="43" xfId="0" applyFont="1" applyFill="1" applyBorder="1" applyAlignment="1">
      <alignment horizontal="left" vertical="top" wrapText="1"/>
    </xf>
    <xf numFmtId="0" fontId="8" fillId="43" borderId="24" xfId="0" applyFont="1" applyFill="1" applyBorder="1" applyAlignment="1">
      <alignment horizontal="left" vertical="top" wrapText="1"/>
    </xf>
    <xf numFmtId="0" fontId="8" fillId="43" borderId="46" xfId="0" applyFont="1" applyFill="1" applyBorder="1" applyAlignment="1">
      <alignment horizontal="left" vertical="top" wrapText="1"/>
    </xf>
    <xf numFmtId="0" fontId="8" fillId="43" borderId="57" xfId="0" applyFont="1" applyFill="1" applyBorder="1" applyAlignment="1">
      <alignment horizontal="left" vertical="top" wrapText="1"/>
    </xf>
    <xf numFmtId="0" fontId="8" fillId="43" borderId="58" xfId="0" applyFont="1" applyFill="1" applyBorder="1" applyAlignment="1">
      <alignment horizontal="left" vertical="top"/>
    </xf>
    <xf numFmtId="0" fontId="8" fillId="43" borderId="59" xfId="0" applyFont="1" applyFill="1" applyBorder="1" applyAlignment="1">
      <alignment horizontal="left" vertical="top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33" borderId="43" xfId="0" applyFont="1" applyFill="1" applyBorder="1" applyAlignment="1">
      <alignment horizontal="left" vertical="top" indent="1"/>
    </xf>
    <xf numFmtId="0" fontId="8" fillId="33" borderId="24" xfId="0" applyFont="1" applyFill="1" applyBorder="1" applyAlignment="1">
      <alignment horizontal="left" vertical="top" indent="1"/>
    </xf>
    <xf numFmtId="0" fontId="3" fillId="0" borderId="0" xfId="0" applyFont="1" applyAlignment="1">
      <alignment/>
    </xf>
    <xf numFmtId="0" fontId="38" fillId="0" borderId="16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63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64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16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3" fontId="38" fillId="0" borderId="16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31" fillId="45" borderId="16" xfId="0" applyFont="1" applyFill="1" applyBorder="1" applyAlignment="1">
      <alignment vertical="center" wrapText="1"/>
    </xf>
    <xf numFmtId="0" fontId="2" fillId="46" borderId="19" xfId="0" applyFont="1" applyFill="1" applyBorder="1" applyAlignment="1">
      <alignment vertical="center" wrapText="1"/>
    </xf>
    <xf numFmtId="0" fontId="2" fillId="46" borderId="20" xfId="0" applyFont="1" applyFill="1" applyBorder="1" applyAlignment="1">
      <alignment vertical="center" wrapText="1"/>
    </xf>
    <xf numFmtId="0" fontId="33" fillId="42" borderId="15" xfId="0" applyFont="1" applyFill="1" applyBorder="1" applyAlignment="1">
      <alignment horizontal="center" vertical="center" wrapText="1"/>
    </xf>
    <xf numFmtId="0" fontId="33" fillId="42" borderId="18" xfId="0" applyFont="1" applyFill="1" applyBorder="1" applyAlignment="1">
      <alignment horizontal="center" vertical="center" wrapText="1"/>
    </xf>
    <xf numFmtId="0" fontId="33" fillId="42" borderId="17" xfId="0" applyFont="1" applyFill="1" applyBorder="1" applyAlignment="1">
      <alignment horizontal="center" vertical="center" wrapText="1"/>
    </xf>
    <xf numFmtId="0" fontId="33" fillId="42" borderId="22" xfId="0" applyFont="1" applyFill="1" applyBorder="1" applyAlignment="1">
      <alignment horizontal="center" vertical="center" wrapText="1"/>
    </xf>
    <xf numFmtId="0" fontId="37" fillId="42" borderId="65" xfId="0" applyFont="1" applyFill="1" applyBorder="1" applyAlignment="1">
      <alignment horizontal="center" vertical="center" wrapText="1"/>
    </xf>
    <xf numFmtId="0" fontId="37" fillId="42" borderId="66" xfId="0" applyFont="1" applyFill="1" applyBorder="1" applyAlignment="1">
      <alignment horizontal="center" vertical="center" wrapText="1"/>
    </xf>
    <xf numFmtId="3" fontId="6" fillId="0" borderId="42" xfId="0" applyNumberFormat="1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42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62" xfId="0" applyFont="1" applyBorder="1" applyAlignment="1">
      <alignment vertical="center" wrapText="1"/>
    </xf>
    <xf numFmtId="0" fontId="37" fillId="42" borderId="67" xfId="0" applyFont="1" applyFill="1" applyBorder="1" applyAlignment="1">
      <alignment horizontal="center" vertical="center" wrapText="1"/>
    </xf>
    <xf numFmtId="0" fontId="37" fillId="42" borderId="68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3" fillId="42" borderId="69" xfId="0" applyFont="1" applyFill="1" applyBorder="1" applyAlignment="1">
      <alignment horizontal="center" vertical="center" wrapText="1"/>
    </xf>
    <xf numFmtId="0" fontId="3" fillId="42" borderId="24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wrapText="1"/>
    </xf>
    <xf numFmtId="0" fontId="8" fillId="0" borderId="1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3" fillId="42" borderId="32" xfId="0" applyFont="1" applyFill="1" applyBorder="1" applyAlignment="1">
      <alignment horizontal="center" vertical="center" wrapText="1"/>
    </xf>
    <xf numFmtId="0" fontId="33" fillId="42" borderId="58" xfId="0" applyFont="1" applyFill="1" applyBorder="1" applyAlignment="1">
      <alignment horizontal="center" vertical="center" wrapText="1"/>
    </xf>
    <xf numFmtId="0" fontId="33" fillId="42" borderId="59" xfId="0" applyFont="1" applyFill="1" applyBorder="1" applyAlignment="1">
      <alignment horizontal="center" vertical="center" wrapText="1"/>
    </xf>
    <xf numFmtId="0" fontId="33" fillId="43" borderId="42" xfId="0" applyFont="1" applyFill="1" applyBorder="1" applyAlignment="1">
      <alignment horizontal="center" vertical="center" wrapText="1"/>
    </xf>
    <xf numFmtId="0" fontId="33" fillId="43" borderId="62" xfId="0" applyFont="1" applyFill="1" applyBorder="1" applyAlignment="1">
      <alignment horizontal="center" vertical="center" wrapText="1"/>
    </xf>
    <xf numFmtId="0" fontId="33" fillId="43" borderId="70" xfId="0" applyFont="1" applyFill="1" applyBorder="1" applyAlignment="1">
      <alignment horizontal="center" vertical="center" wrapText="1"/>
    </xf>
    <xf numFmtId="0" fontId="33" fillId="43" borderId="71" xfId="0" applyFont="1" applyFill="1" applyBorder="1" applyAlignment="1">
      <alignment horizontal="center" vertical="center" wrapText="1"/>
    </xf>
    <xf numFmtId="0" fontId="31" fillId="34" borderId="51" xfId="0" applyFont="1" applyFill="1" applyBorder="1" applyAlignment="1">
      <alignment horizontal="left" vertical="center" wrapText="1"/>
    </xf>
    <xf numFmtId="0" fontId="31" fillId="34" borderId="5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8" fillId="42" borderId="35" xfId="0" applyFont="1" applyFill="1" applyBorder="1" applyAlignment="1">
      <alignment horizontal="left" vertical="center" wrapText="1"/>
    </xf>
    <xf numFmtId="0" fontId="8" fillId="42" borderId="46" xfId="0" applyFont="1" applyFill="1" applyBorder="1" applyAlignment="1">
      <alignment horizontal="left" vertical="center" wrapText="1"/>
    </xf>
    <xf numFmtId="0" fontId="8" fillId="42" borderId="57" xfId="0" applyFont="1" applyFill="1" applyBorder="1" applyAlignment="1">
      <alignment horizontal="left" vertical="center" wrapText="1"/>
    </xf>
    <xf numFmtId="0" fontId="33" fillId="42" borderId="16" xfId="0" applyFont="1" applyFill="1" applyBorder="1" applyAlignment="1">
      <alignment horizontal="center" vertical="center"/>
    </xf>
    <xf numFmtId="0" fontId="33" fillId="42" borderId="19" xfId="0" applyFont="1" applyFill="1" applyBorder="1" applyAlignment="1">
      <alignment horizontal="center" vertical="center"/>
    </xf>
    <xf numFmtId="0" fontId="33" fillId="42" borderId="20" xfId="0" applyFont="1" applyFill="1" applyBorder="1" applyAlignment="1">
      <alignment horizontal="center" vertical="center"/>
    </xf>
    <xf numFmtId="0" fontId="31" fillId="10" borderId="32" xfId="0" applyFont="1" applyFill="1" applyBorder="1" applyAlignment="1">
      <alignment horizontal="left" vertical="center" wrapText="1"/>
    </xf>
    <xf numFmtId="0" fontId="0" fillId="10" borderId="58" xfId="0" applyFill="1" applyBorder="1" applyAlignment="1">
      <alignment vertical="center" wrapText="1"/>
    </xf>
    <xf numFmtId="0" fontId="0" fillId="10" borderId="59" xfId="0" applyFill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1" fillId="16" borderId="16" xfId="0" applyFont="1" applyFill="1" applyBorder="1" applyAlignment="1">
      <alignment vertical="center" wrapText="1"/>
    </xf>
    <xf numFmtId="0" fontId="0" fillId="16" borderId="19" xfId="0" applyFill="1" applyBorder="1" applyAlignment="1">
      <alignment vertical="center" wrapText="1"/>
    </xf>
    <xf numFmtId="0" fontId="0" fillId="16" borderId="20" xfId="0" applyFill="1" applyBorder="1" applyAlignment="1">
      <alignment vertical="center" wrapText="1"/>
    </xf>
    <xf numFmtId="0" fontId="31" fillId="16" borderId="16" xfId="0" applyFont="1" applyFill="1" applyBorder="1" applyAlignment="1">
      <alignment horizontal="left" vertical="center" wrapText="1"/>
    </xf>
    <xf numFmtId="0" fontId="0" fillId="16" borderId="19" xfId="0" applyFill="1" applyBorder="1" applyAlignment="1">
      <alignment horizontal="left" vertical="center" wrapText="1"/>
    </xf>
    <xf numFmtId="0" fontId="0" fillId="16" borderId="20" xfId="0" applyFill="1" applyBorder="1" applyAlignment="1">
      <alignment horizontal="left" vertical="center" wrapText="1"/>
    </xf>
    <xf numFmtId="0" fontId="0" fillId="10" borderId="58" xfId="0" applyFill="1" applyBorder="1" applyAlignment="1">
      <alignment horizontal="left" vertical="center" wrapText="1"/>
    </xf>
    <xf numFmtId="0" fontId="0" fillId="10" borderId="59" xfId="0" applyFill="1" applyBorder="1" applyAlignment="1">
      <alignment horizontal="left" vertical="center" wrapText="1"/>
    </xf>
    <xf numFmtId="0" fontId="6" fillId="39" borderId="16" xfId="0" applyFont="1" applyFill="1" applyBorder="1" applyAlignment="1">
      <alignment horizontal="left" vertical="center"/>
    </xf>
    <xf numFmtId="0" fontId="6" fillId="39" borderId="19" xfId="0" applyFont="1" applyFill="1" applyBorder="1" applyAlignment="1">
      <alignment horizontal="left" vertical="center"/>
    </xf>
    <xf numFmtId="0" fontId="6" fillId="39" borderId="20" xfId="0" applyFont="1" applyFill="1" applyBorder="1" applyAlignment="1">
      <alignment horizontal="left" vertical="center"/>
    </xf>
    <xf numFmtId="0" fontId="33" fillId="42" borderId="18" xfId="0" applyFont="1" applyFill="1" applyBorder="1" applyAlignment="1">
      <alignment horizontal="center" vertical="center"/>
    </xf>
    <xf numFmtId="0" fontId="33" fillId="42" borderId="16" xfId="0" applyFont="1" applyFill="1" applyBorder="1" applyAlignment="1">
      <alignment horizontal="center" vertical="center" wrapText="1"/>
    </xf>
    <xf numFmtId="0" fontId="33" fillId="42" borderId="19" xfId="0" applyFont="1" applyFill="1" applyBorder="1" applyAlignment="1">
      <alignment horizontal="center" vertical="center" wrapText="1"/>
    </xf>
    <xf numFmtId="0" fontId="33" fillId="42" borderId="2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3" fontId="34" fillId="37" borderId="16" xfId="0" applyNumberFormat="1" applyFont="1" applyFill="1" applyBorder="1" applyAlignment="1">
      <alignment horizontal="center" vertical="center"/>
    </xf>
    <xf numFmtId="3" fontId="34" fillId="37" borderId="20" xfId="0" applyNumberFormat="1" applyFont="1" applyFill="1" applyBorder="1" applyAlignment="1">
      <alignment horizontal="center" vertical="center"/>
    </xf>
    <xf numFmtId="3" fontId="34" fillId="36" borderId="16" xfId="0" applyNumberFormat="1" applyFont="1" applyFill="1" applyBorder="1" applyAlignment="1">
      <alignment horizontal="center" vertical="center"/>
    </xf>
    <xf numFmtId="3" fontId="34" fillId="36" borderId="20" xfId="0" applyNumberFormat="1" applyFont="1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33" borderId="16" xfId="0" applyNumberFormat="1" applyFont="1" applyFill="1" applyBorder="1" applyAlignment="1">
      <alignment horizontal="center" vertical="center"/>
    </xf>
    <xf numFmtId="3" fontId="5" fillId="33" borderId="20" xfId="0" applyNumberFormat="1" applyFont="1" applyFill="1" applyBorder="1" applyAlignment="1">
      <alignment horizontal="center" vertical="center"/>
    </xf>
    <xf numFmtId="0" fontId="5" fillId="33" borderId="35" xfId="0" applyFont="1" applyFill="1" applyBorder="1" applyAlignment="1" quotePrefix="1">
      <alignment horizontal="left" vertical="center" wrapText="1" indent="1"/>
    </xf>
    <xf numFmtId="0" fontId="5" fillId="33" borderId="46" xfId="0" applyFont="1" applyFill="1" applyBorder="1" applyAlignment="1" quotePrefix="1">
      <alignment horizontal="left" vertical="center" wrapText="1" indent="1"/>
    </xf>
    <xf numFmtId="0" fontId="5" fillId="33" borderId="57" xfId="0" applyFont="1" applyFill="1" applyBorder="1" applyAlignment="1" quotePrefix="1">
      <alignment horizontal="left" vertical="center" wrapText="1" indent="1"/>
    </xf>
    <xf numFmtId="0" fontId="34" fillId="37" borderId="16" xfId="0" applyFont="1" applyFill="1" applyBorder="1" applyAlignment="1">
      <alignment horizontal="left" vertical="center" wrapText="1"/>
    </xf>
    <xf numFmtId="0" fontId="34" fillId="37" borderId="19" xfId="0" applyFont="1" applyFill="1" applyBorder="1" applyAlignment="1">
      <alignment horizontal="left" vertical="center" wrapText="1"/>
    </xf>
    <xf numFmtId="0" fontId="34" fillId="37" borderId="20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0" fontId="34" fillId="36" borderId="16" xfId="0" applyFont="1" applyFill="1" applyBorder="1" applyAlignment="1">
      <alignment horizontal="left" vertical="center" wrapText="1"/>
    </xf>
    <xf numFmtId="0" fontId="34" fillId="36" borderId="19" xfId="0" applyFont="1" applyFill="1" applyBorder="1" applyAlignment="1">
      <alignment horizontal="left" vertical="center" wrapText="1"/>
    </xf>
    <xf numFmtId="0" fontId="34" fillId="36" borderId="20" xfId="0" applyFont="1" applyFill="1" applyBorder="1" applyAlignment="1">
      <alignment horizontal="left" vertical="center" wrapText="1"/>
    </xf>
    <xf numFmtId="3" fontId="5" fillId="33" borderId="35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3" fontId="5" fillId="33" borderId="33" xfId="0" applyNumberFormat="1" applyFont="1" applyFill="1" applyBorder="1" applyAlignment="1">
      <alignment horizontal="center" vertical="center"/>
    </xf>
    <xf numFmtId="3" fontId="5" fillId="33" borderId="24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33" borderId="33" xfId="0" applyFont="1" applyFill="1" applyBorder="1" applyAlignment="1" quotePrefix="1">
      <alignment horizontal="left" vertical="center" wrapText="1" indent="1"/>
    </xf>
    <xf numFmtId="0" fontId="5" fillId="33" borderId="43" xfId="0" applyFont="1" applyFill="1" applyBorder="1" applyAlignment="1" quotePrefix="1">
      <alignment horizontal="left" vertical="center" wrapText="1" indent="1"/>
    </xf>
    <xf numFmtId="0" fontId="5" fillId="33" borderId="24" xfId="0" applyFont="1" applyFill="1" applyBorder="1" applyAlignment="1" quotePrefix="1">
      <alignment horizontal="left" vertical="center" wrapText="1" inden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8" borderId="16" xfId="0" applyFont="1" applyFill="1" applyBorder="1" applyAlignment="1">
      <alignment horizontal="center" vertical="center"/>
    </xf>
    <xf numFmtId="0" fontId="6" fillId="38" borderId="19" xfId="0" applyFont="1" applyFill="1" applyBorder="1" applyAlignment="1">
      <alignment horizontal="center" vertical="center"/>
    </xf>
    <xf numFmtId="0" fontId="6" fillId="38" borderId="20" xfId="0" applyFont="1" applyFill="1" applyBorder="1" applyAlignment="1">
      <alignment horizontal="center" vertical="center"/>
    </xf>
    <xf numFmtId="0" fontId="5" fillId="33" borderId="32" xfId="0" applyFont="1" applyFill="1" applyBorder="1" applyAlignment="1" quotePrefix="1">
      <alignment horizontal="left" vertical="center" wrapText="1" indent="1"/>
    </xf>
    <xf numFmtId="0" fontId="5" fillId="33" borderId="58" xfId="0" applyFont="1" applyFill="1" applyBorder="1" applyAlignment="1" quotePrefix="1">
      <alignment horizontal="left" vertical="center" wrapText="1" indent="1"/>
    </xf>
    <xf numFmtId="0" fontId="5" fillId="33" borderId="59" xfId="0" applyFont="1" applyFill="1" applyBorder="1" applyAlignment="1" quotePrefix="1">
      <alignment horizontal="left" vertical="center" wrapText="1" indent="1"/>
    </xf>
    <xf numFmtId="0" fontId="0" fillId="0" borderId="24" xfId="0" applyBorder="1" applyAlignment="1">
      <alignment horizontal="center" vertical="center"/>
    </xf>
    <xf numFmtId="3" fontId="5" fillId="33" borderId="32" xfId="0" applyNumberFormat="1" applyFont="1" applyFill="1" applyBorder="1" applyAlignment="1">
      <alignment horizontal="center" vertical="center"/>
    </xf>
    <xf numFmtId="3" fontId="5" fillId="33" borderId="59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2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33" fillId="0" borderId="35" xfId="0" applyFont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57" xfId="0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4"/>
  <sheetViews>
    <sheetView showZeros="0" tabSelected="1" zoomScalePageLayoutView="0" workbookViewId="0" topLeftCell="A111">
      <selection activeCell="P20" sqref="P19:P20"/>
    </sheetView>
  </sheetViews>
  <sheetFormatPr defaultColWidth="9.00390625" defaultRowHeight="12.75"/>
  <cols>
    <col min="1" max="1" width="5.00390625" style="0" customWidth="1"/>
    <col min="2" max="2" width="6.375" style="0" customWidth="1"/>
    <col min="3" max="3" width="8.125" style="0" customWidth="1"/>
    <col min="4" max="4" width="5.125" style="0" customWidth="1"/>
    <col min="5" max="5" width="10.00390625" style="0" customWidth="1"/>
    <col min="6" max="6" width="10.625" style="0" customWidth="1"/>
    <col min="7" max="7" width="11.375" style="0" customWidth="1"/>
    <col min="8" max="8" width="11.125" style="0" customWidth="1"/>
    <col min="9" max="10" width="10.75390625" style="0" customWidth="1"/>
    <col min="11" max="11" width="11.00390625" style="0" customWidth="1"/>
    <col min="12" max="12" width="11.125" style="0" customWidth="1"/>
    <col min="13" max="13" width="7.25390625" style="0" customWidth="1"/>
    <col min="14" max="14" width="8.875" style="0" customWidth="1"/>
    <col min="15" max="15" width="7.375" style="0" customWidth="1"/>
    <col min="16" max="16" width="8.75390625" style="0" customWidth="1"/>
  </cols>
  <sheetData>
    <row r="1" spans="1:16" s="2" customFormat="1" ht="12.75" customHeight="1">
      <c r="A1" s="42"/>
      <c r="B1" s="42"/>
      <c r="C1" s="42"/>
      <c r="D1" s="42"/>
      <c r="E1" s="42"/>
      <c r="F1" s="42"/>
      <c r="G1" s="42"/>
      <c r="H1" s="42"/>
      <c r="I1" s="42"/>
      <c r="J1" s="11" t="s">
        <v>93</v>
      </c>
      <c r="K1" s="12"/>
      <c r="L1" s="12"/>
      <c r="M1" s="4"/>
      <c r="N1" s="4"/>
      <c r="O1" s="4"/>
      <c r="P1" s="4"/>
    </row>
    <row r="2" spans="1:16" s="2" customFormat="1" ht="10.5" customHeight="1">
      <c r="A2" s="42"/>
      <c r="B2" s="42"/>
      <c r="C2" s="42"/>
      <c r="D2" s="42"/>
      <c r="E2" s="42"/>
      <c r="F2" s="42"/>
      <c r="G2" s="42"/>
      <c r="H2" s="42"/>
      <c r="I2" s="42"/>
      <c r="J2" s="5" t="s">
        <v>159</v>
      </c>
      <c r="K2" s="5"/>
      <c r="L2" s="5"/>
      <c r="M2" s="4"/>
      <c r="N2" s="4"/>
      <c r="O2" s="4"/>
      <c r="P2" s="4"/>
    </row>
    <row r="3" spans="1:16" s="2" customFormat="1" ht="11.25" customHeight="1">
      <c r="A3" s="42"/>
      <c r="B3" s="42"/>
      <c r="C3" s="42"/>
      <c r="D3" s="42"/>
      <c r="E3" s="42"/>
      <c r="F3" s="42"/>
      <c r="G3" s="42"/>
      <c r="H3" s="42"/>
      <c r="I3" s="42"/>
      <c r="J3" s="5" t="s">
        <v>50</v>
      </c>
      <c r="K3" s="5"/>
      <c r="L3" s="5"/>
      <c r="M3" s="4"/>
      <c r="N3" s="4"/>
      <c r="O3" s="4"/>
      <c r="P3" s="4"/>
    </row>
    <row r="4" spans="1:16" s="2" customFormat="1" ht="12.75" customHeight="1">
      <c r="A4" s="42"/>
      <c r="B4" s="42"/>
      <c r="C4" s="42"/>
      <c r="D4" s="42"/>
      <c r="E4" s="42"/>
      <c r="F4" s="42"/>
      <c r="G4" s="42"/>
      <c r="H4" s="42"/>
      <c r="I4" s="42"/>
      <c r="J4" s="5" t="s">
        <v>161</v>
      </c>
      <c r="K4" s="5"/>
      <c r="L4" s="5"/>
      <c r="M4" s="4"/>
      <c r="N4" s="4"/>
      <c r="O4" s="4"/>
      <c r="P4" s="4"/>
    </row>
    <row r="5" spans="1:16" s="2" customFormat="1" ht="6.75" customHeight="1">
      <c r="A5" s="80"/>
      <c r="B5" s="80"/>
      <c r="C5" s="80"/>
      <c r="D5" s="80"/>
      <c r="E5" s="80"/>
      <c r="F5" s="80"/>
      <c r="G5" s="80"/>
      <c r="H5" s="80"/>
      <c r="I5" s="80"/>
      <c r="J5" s="5"/>
      <c r="K5" s="5"/>
      <c r="L5" s="5"/>
      <c r="M5" s="80"/>
      <c r="N5" s="80"/>
      <c r="O5" s="80"/>
      <c r="P5" s="80"/>
    </row>
    <row r="6" spans="1:16" s="2" customFormat="1" ht="12.75" customHeight="1">
      <c r="A6" s="394" t="s">
        <v>136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4"/>
      <c r="N6" s="4"/>
      <c r="O6" s="4"/>
      <c r="P6" s="4"/>
    </row>
    <row r="7" spans="1:16" ht="5.2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1:16" ht="14.25" customHeight="1">
      <c r="A8" s="400" t="s">
        <v>51</v>
      </c>
      <c r="B8" s="401"/>
      <c r="C8" s="402"/>
      <c r="D8" s="396" t="s">
        <v>65</v>
      </c>
      <c r="E8" s="396"/>
      <c r="F8" s="396"/>
      <c r="G8" s="396"/>
      <c r="H8" s="397"/>
      <c r="I8" s="395" t="s">
        <v>66</v>
      </c>
      <c r="J8" s="395"/>
      <c r="K8" s="395" t="s">
        <v>67</v>
      </c>
      <c r="L8" s="395"/>
      <c r="M8" s="4"/>
      <c r="N8" s="4"/>
      <c r="O8" s="4"/>
      <c r="P8" s="4"/>
    </row>
    <row r="9" spans="1:16" ht="13.5" customHeight="1">
      <c r="A9" s="85" t="s">
        <v>24</v>
      </c>
      <c r="B9" s="85" t="s">
        <v>52</v>
      </c>
      <c r="C9" s="85" t="s">
        <v>53</v>
      </c>
      <c r="D9" s="398"/>
      <c r="E9" s="398"/>
      <c r="F9" s="398"/>
      <c r="G9" s="398"/>
      <c r="H9" s="399"/>
      <c r="I9" s="168" t="s">
        <v>54</v>
      </c>
      <c r="J9" s="168" t="s">
        <v>55</v>
      </c>
      <c r="K9" s="168" t="s">
        <v>54</v>
      </c>
      <c r="L9" s="168" t="s">
        <v>55</v>
      </c>
      <c r="M9" s="4"/>
      <c r="N9" s="4"/>
      <c r="O9" s="4"/>
      <c r="P9" s="4"/>
    </row>
    <row r="10" spans="1:16" ht="13.5" customHeight="1">
      <c r="A10" s="160" t="s">
        <v>1</v>
      </c>
      <c r="B10" s="161"/>
      <c r="C10" s="161"/>
      <c r="D10" s="275" t="s">
        <v>146</v>
      </c>
      <c r="E10" s="276"/>
      <c r="F10" s="276"/>
      <c r="G10" s="276"/>
      <c r="H10" s="277"/>
      <c r="I10" s="165"/>
      <c r="J10" s="165"/>
      <c r="K10" s="165">
        <f>K13</f>
        <v>28723</v>
      </c>
      <c r="L10" s="165">
        <f>L11</f>
        <v>105000</v>
      </c>
      <c r="M10" s="216"/>
      <c r="N10" s="216"/>
      <c r="O10" s="216"/>
      <c r="P10" s="216"/>
    </row>
    <row r="11" spans="1:16" ht="12.75" customHeight="1">
      <c r="A11" s="162"/>
      <c r="B11" s="163" t="s">
        <v>147</v>
      </c>
      <c r="C11" s="162"/>
      <c r="D11" s="266" t="s">
        <v>148</v>
      </c>
      <c r="E11" s="267"/>
      <c r="F11" s="267"/>
      <c r="G11" s="267"/>
      <c r="H11" s="268"/>
      <c r="I11" s="13"/>
      <c r="J11" s="13"/>
      <c r="K11" s="13"/>
      <c r="L11" s="13">
        <f>L12</f>
        <v>105000</v>
      </c>
      <c r="M11" s="216"/>
      <c r="N11" s="216"/>
      <c r="O11" s="216"/>
      <c r="P11" s="216"/>
    </row>
    <row r="12" spans="1:16" ht="12.75" customHeight="1">
      <c r="A12" s="164"/>
      <c r="B12" s="79"/>
      <c r="C12" s="177">
        <v>6050</v>
      </c>
      <c r="D12" s="272" t="s">
        <v>154</v>
      </c>
      <c r="E12" s="273"/>
      <c r="F12" s="273"/>
      <c r="G12" s="273"/>
      <c r="H12" s="274"/>
      <c r="I12" s="178"/>
      <c r="J12" s="178"/>
      <c r="K12" s="178"/>
      <c r="L12" s="178">
        <v>105000</v>
      </c>
      <c r="M12" s="216"/>
      <c r="N12" s="216"/>
      <c r="O12" s="216"/>
      <c r="P12" s="216"/>
    </row>
    <row r="13" spans="1:16" ht="12.75" customHeight="1">
      <c r="A13" s="162"/>
      <c r="B13" s="163" t="s">
        <v>181</v>
      </c>
      <c r="C13" s="162"/>
      <c r="D13" s="266" t="s">
        <v>183</v>
      </c>
      <c r="E13" s="267"/>
      <c r="F13" s="267"/>
      <c r="G13" s="267"/>
      <c r="H13" s="268"/>
      <c r="I13" s="13"/>
      <c r="J13" s="13"/>
      <c r="K13" s="13">
        <f>SUM(K14:K15)</f>
        <v>28723</v>
      </c>
      <c r="L13" s="13"/>
      <c r="M13" s="242"/>
      <c r="N13" s="242"/>
      <c r="O13" s="242"/>
      <c r="P13" s="242"/>
    </row>
    <row r="14" spans="1:16" ht="12.75" customHeight="1">
      <c r="A14" s="164"/>
      <c r="B14" s="79"/>
      <c r="C14" s="177">
        <v>4210</v>
      </c>
      <c r="D14" s="269" t="s">
        <v>155</v>
      </c>
      <c r="E14" s="270"/>
      <c r="F14" s="270"/>
      <c r="G14" s="270"/>
      <c r="H14" s="271"/>
      <c r="I14" s="178"/>
      <c r="J14" s="178"/>
      <c r="K14" s="178">
        <v>564</v>
      </c>
      <c r="L14" s="178"/>
      <c r="M14" s="242"/>
      <c r="N14" s="242"/>
      <c r="O14" s="242"/>
      <c r="P14" s="242"/>
    </row>
    <row r="15" spans="1:16" ht="12.75" customHeight="1">
      <c r="A15" s="164"/>
      <c r="B15" s="79"/>
      <c r="C15" s="177">
        <v>4430</v>
      </c>
      <c r="D15" s="272" t="s">
        <v>184</v>
      </c>
      <c r="E15" s="273"/>
      <c r="F15" s="273"/>
      <c r="G15" s="273"/>
      <c r="H15" s="274"/>
      <c r="I15" s="178"/>
      <c r="J15" s="178"/>
      <c r="K15" s="178">
        <v>28159</v>
      </c>
      <c r="L15" s="178"/>
      <c r="M15" s="242"/>
      <c r="N15" s="242"/>
      <c r="O15" s="242"/>
      <c r="P15" s="242"/>
    </row>
    <row r="16" spans="1:16" ht="15" customHeight="1">
      <c r="A16" s="160">
        <v>700</v>
      </c>
      <c r="B16" s="161"/>
      <c r="C16" s="161"/>
      <c r="D16" s="275" t="s">
        <v>123</v>
      </c>
      <c r="E16" s="276"/>
      <c r="F16" s="276"/>
      <c r="G16" s="276"/>
      <c r="H16" s="277"/>
      <c r="I16" s="165"/>
      <c r="J16" s="165"/>
      <c r="K16" s="165">
        <f>K17</f>
        <v>1877313</v>
      </c>
      <c r="L16" s="165"/>
      <c r="M16" s="204"/>
      <c r="N16" s="204"/>
      <c r="O16" s="204"/>
      <c r="P16" s="204"/>
    </row>
    <row r="17" spans="1:16" ht="13.5" customHeight="1">
      <c r="A17" s="162"/>
      <c r="B17" s="163">
        <v>70005</v>
      </c>
      <c r="C17" s="162"/>
      <c r="D17" s="266" t="s">
        <v>124</v>
      </c>
      <c r="E17" s="267"/>
      <c r="F17" s="267"/>
      <c r="G17" s="267"/>
      <c r="H17" s="268"/>
      <c r="I17" s="13"/>
      <c r="J17" s="13"/>
      <c r="K17" s="13">
        <f>SUM(K18:K22)</f>
        <v>1877313</v>
      </c>
      <c r="L17" s="13"/>
      <c r="M17" s="204"/>
      <c r="N17" s="204"/>
      <c r="O17" s="204"/>
      <c r="P17" s="204"/>
    </row>
    <row r="18" spans="1:16" ht="16.5" customHeight="1">
      <c r="A18" s="164"/>
      <c r="B18" s="79"/>
      <c r="C18" s="177">
        <v>4110</v>
      </c>
      <c r="D18" s="280" t="s">
        <v>145</v>
      </c>
      <c r="E18" s="270"/>
      <c r="F18" s="270"/>
      <c r="G18" s="270"/>
      <c r="H18" s="271"/>
      <c r="I18" s="178"/>
      <c r="J18" s="178"/>
      <c r="K18" s="178">
        <v>20000</v>
      </c>
      <c r="L18" s="178"/>
      <c r="M18" s="227"/>
      <c r="N18" s="227"/>
      <c r="O18" s="227"/>
      <c r="P18" s="227"/>
    </row>
    <row r="19" spans="1:16" ht="16.5" customHeight="1">
      <c r="A19" s="164"/>
      <c r="B19" s="79"/>
      <c r="C19" s="177">
        <v>4170</v>
      </c>
      <c r="D19" s="272" t="s">
        <v>152</v>
      </c>
      <c r="E19" s="273"/>
      <c r="F19" s="273"/>
      <c r="G19" s="273"/>
      <c r="H19" s="274"/>
      <c r="I19" s="178"/>
      <c r="J19" s="178"/>
      <c r="K19" s="178">
        <v>50000</v>
      </c>
      <c r="L19" s="178"/>
      <c r="M19" s="234"/>
      <c r="N19" s="234"/>
      <c r="O19" s="234"/>
      <c r="P19" s="234"/>
    </row>
    <row r="20" spans="1:16" ht="16.5" customHeight="1">
      <c r="A20" s="164"/>
      <c r="B20" s="79"/>
      <c r="C20" s="177">
        <v>4260</v>
      </c>
      <c r="D20" s="272" t="s">
        <v>153</v>
      </c>
      <c r="E20" s="270"/>
      <c r="F20" s="270"/>
      <c r="G20" s="270"/>
      <c r="H20" s="271"/>
      <c r="I20" s="178"/>
      <c r="J20" s="178"/>
      <c r="K20" s="178">
        <v>100000</v>
      </c>
      <c r="L20" s="178"/>
      <c r="M20" s="234"/>
      <c r="N20" s="234"/>
      <c r="O20" s="234"/>
      <c r="P20" s="234"/>
    </row>
    <row r="21" spans="1:16" ht="15" customHeight="1">
      <c r="A21" s="164"/>
      <c r="B21" s="79"/>
      <c r="C21" s="177">
        <v>4590</v>
      </c>
      <c r="D21" s="269" t="s">
        <v>151</v>
      </c>
      <c r="E21" s="270"/>
      <c r="F21" s="270"/>
      <c r="G21" s="270"/>
      <c r="H21" s="271"/>
      <c r="I21" s="178"/>
      <c r="J21" s="178"/>
      <c r="K21" s="178">
        <v>1120468</v>
      </c>
      <c r="L21" s="178"/>
      <c r="M21" s="234"/>
      <c r="N21" s="234"/>
      <c r="O21" s="234"/>
      <c r="P21" s="234"/>
    </row>
    <row r="22" spans="1:16" ht="18.75" customHeight="1">
      <c r="A22" s="164"/>
      <c r="B22" s="79"/>
      <c r="C22" s="177">
        <v>4600</v>
      </c>
      <c r="D22" s="269" t="s">
        <v>169</v>
      </c>
      <c r="E22" s="270"/>
      <c r="F22" s="270"/>
      <c r="G22" s="270"/>
      <c r="H22" s="271"/>
      <c r="I22" s="178"/>
      <c r="J22" s="178"/>
      <c r="K22" s="178">
        <v>586845</v>
      </c>
      <c r="L22" s="178"/>
      <c r="M22" s="204"/>
      <c r="N22" s="204"/>
      <c r="O22" s="204"/>
      <c r="P22" s="204"/>
    </row>
    <row r="23" spans="1:16" ht="15" customHeight="1">
      <c r="A23" s="160">
        <v>750</v>
      </c>
      <c r="B23" s="161"/>
      <c r="C23" s="161"/>
      <c r="D23" s="275" t="s">
        <v>135</v>
      </c>
      <c r="E23" s="278"/>
      <c r="F23" s="278"/>
      <c r="G23" s="278"/>
      <c r="H23" s="279"/>
      <c r="I23" s="165"/>
      <c r="J23" s="165"/>
      <c r="K23" s="165">
        <f>K24</f>
        <v>10000</v>
      </c>
      <c r="L23" s="165"/>
      <c r="M23" s="216"/>
      <c r="N23" s="216"/>
      <c r="O23" s="216"/>
      <c r="P23" s="216"/>
    </row>
    <row r="24" spans="1:16" ht="12" customHeight="1">
      <c r="A24" s="162"/>
      <c r="B24" s="163">
        <v>75023</v>
      </c>
      <c r="C24" s="162"/>
      <c r="D24" s="266" t="s">
        <v>134</v>
      </c>
      <c r="E24" s="410"/>
      <c r="F24" s="410"/>
      <c r="G24" s="410"/>
      <c r="H24" s="411"/>
      <c r="I24" s="13"/>
      <c r="J24" s="13"/>
      <c r="K24" s="13">
        <f>K25</f>
        <v>10000</v>
      </c>
      <c r="L24" s="13"/>
      <c r="M24" s="216"/>
      <c r="N24" s="216"/>
      <c r="O24" s="216"/>
      <c r="P24" s="216"/>
    </row>
    <row r="25" spans="1:16" ht="14.25" customHeight="1">
      <c r="A25" s="164"/>
      <c r="B25" s="79"/>
      <c r="C25" s="211">
        <v>3020</v>
      </c>
      <c r="D25" s="281" t="s">
        <v>170</v>
      </c>
      <c r="E25" s="270"/>
      <c r="F25" s="270"/>
      <c r="G25" s="270"/>
      <c r="H25" s="271"/>
      <c r="I25" s="178"/>
      <c r="J25" s="178"/>
      <c r="K25" s="178">
        <v>10000</v>
      </c>
      <c r="L25" s="178"/>
      <c r="M25" s="216"/>
      <c r="N25" s="216"/>
      <c r="O25" s="216"/>
      <c r="P25" s="216"/>
    </row>
    <row r="26" spans="1:16" ht="30" customHeight="1">
      <c r="A26" s="160">
        <v>751</v>
      </c>
      <c r="B26" s="161"/>
      <c r="C26" s="161"/>
      <c r="D26" s="285" t="s">
        <v>189</v>
      </c>
      <c r="E26" s="286"/>
      <c r="F26" s="286"/>
      <c r="G26" s="286"/>
      <c r="H26" s="287"/>
      <c r="I26" s="165"/>
      <c r="J26" s="165"/>
      <c r="K26" s="165">
        <f>K27</f>
        <v>21387</v>
      </c>
      <c r="L26" s="165"/>
      <c r="M26" s="250"/>
      <c r="N26" s="250"/>
      <c r="O26" s="250"/>
      <c r="P26" s="250"/>
    </row>
    <row r="27" spans="1:16" ht="18" customHeight="1">
      <c r="A27" s="162"/>
      <c r="B27" s="163">
        <v>75113</v>
      </c>
      <c r="C27" s="162"/>
      <c r="D27" s="288" t="s">
        <v>190</v>
      </c>
      <c r="E27" s="289"/>
      <c r="F27" s="289"/>
      <c r="G27" s="289"/>
      <c r="H27" s="290"/>
      <c r="I27" s="13"/>
      <c r="J27" s="13"/>
      <c r="K27" s="13">
        <f>SUM(K28:K32)</f>
        <v>21387</v>
      </c>
      <c r="L27" s="13"/>
      <c r="M27" s="250"/>
      <c r="N27" s="250"/>
      <c r="O27" s="250"/>
      <c r="P27" s="250"/>
    </row>
    <row r="28" spans="1:16" ht="14.25" customHeight="1">
      <c r="A28" s="164"/>
      <c r="B28" s="79"/>
      <c r="C28" s="177">
        <v>4110</v>
      </c>
      <c r="D28" s="280" t="s">
        <v>192</v>
      </c>
      <c r="E28" s="270"/>
      <c r="F28" s="270"/>
      <c r="G28" s="270"/>
      <c r="H28" s="271"/>
      <c r="I28" s="178"/>
      <c r="J28" s="178"/>
      <c r="K28" s="178">
        <v>869</v>
      </c>
      <c r="L28" s="178"/>
      <c r="M28" s="250"/>
      <c r="N28" s="250"/>
      <c r="O28" s="250"/>
      <c r="P28" s="250"/>
    </row>
    <row r="29" spans="1:16" ht="14.25" customHeight="1">
      <c r="A29" s="164"/>
      <c r="B29" s="79"/>
      <c r="C29" s="177">
        <v>4120</v>
      </c>
      <c r="D29" s="269" t="s">
        <v>194</v>
      </c>
      <c r="E29" s="270"/>
      <c r="F29" s="270"/>
      <c r="G29" s="270"/>
      <c r="H29" s="271"/>
      <c r="I29" s="178"/>
      <c r="J29" s="178"/>
      <c r="K29" s="178">
        <v>123</v>
      </c>
      <c r="L29" s="178"/>
      <c r="M29" s="250"/>
      <c r="N29" s="250"/>
      <c r="O29" s="250"/>
      <c r="P29" s="250"/>
    </row>
    <row r="30" spans="1:16" ht="14.25" customHeight="1">
      <c r="A30" s="164"/>
      <c r="B30" s="79"/>
      <c r="C30" s="177">
        <v>4170</v>
      </c>
      <c r="D30" s="272" t="s">
        <v>193</v>
      </c>
      <c r="E30" s="273"/>
      <c r="F30" s="273"/>
      <c r="G30" s="273"/>
      <c r="H30" s="274"/>
      <c r="I30" s="178"/>
      <c r="J30" s="178"/>
      <c r="K30" s="178">
        <v>5055</v>
      </c>
      <c r="L30" s="178"/>
      <c r="M30" s="250"/>
      <c r="N30" s="250"/>
      <c r="O30" s="250"/>
      <c r="P30" s="250"/>
    </row>
    <row r="31" spans="1:16" ht="14.25" customHeight="1">
      <c r="A31" s="164"/>
      <c r="B31" s="79"/>
      <c r="C31" s="177">
        <v>4210</v>
      </c>
      <c r="D31" s="269" t="s">
        <v>195</v>
      </c>
      <c r="E31" s="270"/>
      <c r="F31" s="270"/>
      <c r="G31" s="270"/>
      <c r="H31" s="271"/>
      <c r="I31" s="178"/>
      <c r="J31" s="178"/>
      <c r="K31" s="178">
        <v>5490</v>
      </c>
      <c r="L31" s="178"/>
      <c r="M31" s="250"/>
      <c r="N31" s="250"/>
      <c r="O31" s="250"/>
      <c r="P31" s="250"/>
    </row>
    <row r="32" spans="1:16" ht="14.25" customHeight="1">
      <c r="A32" s="164"/>
      <c r="B32" s="79"/>
      <c r="C32" s="177">
        <v>4300</v>
      </c>
      <c r="D32" s="281" t="s">
        <v>196</v>
      </c>
      <c r="E32" s="270"/>
      <c r="F32" s="270"/>
      <c r="G32" s="270"/>
      <c r="H32" s="271"/>
      <c r="I32" s="178"/>
      <c r="J32" s="178"/>
      <c r="K32" s="178">
        <v>9850</v>
      </c>
      <c r="L32" s="178"/>
      <c r="M32" s="250"/>
      <c r="N32" s="250"/>
      <c r="O32" s="250"/>
      <c r="P32" s="250"/>
    </row>
    <row r="33" spans="1:16" ht="27" customHeight="1">
      <c r="A33" s="160">
        <v>754</v>
      </c>
      <c r="B33" s="161"/>
      <c r="C33" s="161"/>
      <c r="D33" s="275" t="s">
        <v>173</v>
      </c>
      <c r="E33" s="276"/>
      <c r="F33" s="276"/>
      <c r="G33" s="276"/>
      <c r="H33" s="277"/>
      <c r="I33" s="165"/>
      <c r="J33" s="165"/>
      <c r="K33" s="165"/>
      <c r="L33" s="165">
        <f>L34</f>
        <v>10000</v>
      </c>
      <c r="M33" s="235"/>
      <c r="N33" s="235"/>
      <c r="O33" s="235"/>
      <c r="P33" s="235"/>
    </row>
    <row r="34" spans="1:16" ht="14.25" customHeight="1">
      <c r="A34" s="162"/>
      <c r="B34" s="163">
        <v>75411</v>
      </c>
      <c r="C34" s="162"/>
      <c r="D34" s="291" t="s">
        <v>179</v>
      </c>
      <c r="E34" s="292"/>
      <c r="F34" s="292"/>
      <c r="G34" s="292"/>
      <c r="H34" s="293"/>
      <c r="I34" s="13"/>
      <c r="J34" s="13"/>
      <c r="K34" s="13"/>
      <c r="L34" s="13">
        <f>L35</f>
        <v>10000</v>
      </c>
      <c r="M34" s="235"/>
      <c r="N34" s="235"/>
      <c r="O34" s="235"/>
      <c r="P34" s="235"/>
    </row>
    <row r="35" spans="1:16" ht="33" customHeight="1">
      <c r="A35" s="164"/>
      <c r="B35" s="79"/>
      <c r="C35" s="261">
        <v>6170</v>
      </c>
      <c r="D35" s="294" t="s">
        <v>174</v>
      </c>
      <c r="E35" s="295"/>
      <c r="F35" s="295"/>
      <c r="G35" s="295"/>
      <c r="H35" s="296"/>
      <c r="I35" s="239"/>
      <c r="J35" s="239"/>
      <c r="K35" s="239"/>
      <c r="L35" s="239">
        <v>10000</v>
      </c>
      <c r="M35" s="235"/>
      <c r="N35" s="235"/>
      <c r="O35" s="235"/>
      <c r="P35" s="235"/>
    </row>
    <row r="36" spans="1:16" ht="44.25" customHeight="1">
      <c r="A36" s="240"/>
      <c r="B36" s="240"/>
      <c r="C36" s="262"/>
      <c r="D36" s="247"/>
      <c r="E36" s="248"/>
      <c r="F36" s="248"/>
      <c r="G36" s="248"/>
      <c r="H36" s="248"/>
      <c r="I36" s="241"/>
      <c r="J36" s="241"/>
      <c r="K36" s="241"/>
      <c r="L36" s="241"/>
      <c r="M36" s="250"/>
      <c r="N36" s="250"/>
      <c r="O36" s="250"/>
      <c r="P36" s="250"/>
    </row>
    <row r="37" spans="1:16" ht="5.25" customHeight="1">
      <c r="A37" s="263"/>
      <c r="B37" s="263"/>
      <c r="C37" s="264"/>
      <c r="D37" s="260"/>
      <c r="E37" s="253"/>
      <c r="F37" s="253"/>
      <c r="G37" s="253"/>
      <c r="H37" s="253"/>
      <c r="I37" s="265"/>
      <c r="J37" s="265"/>
      <c r="K37" s="265"/>
      <c r="L37" s="265"/>
      <c r="M37" s="250"/>
      <c r="N37" s="250"/>
      <c r="O37" s="250"/>
      <c r="P37" s="250"/>
    </row>
    <row r="38" spans="1:16" ht="14.25" customHeight="1">
      <c r="A38" s="400" t="s">
        <v>51</v>
      </c>
      <c r="B38" s="401"/>
      <c r="C38" s="402"/>
      <c r="D38" s="396" t="s">
        <v>65</v>
      </c>
      <c r="E38" s="396"/>
      <c r="F38" s="396"/>
      <c r="G38" s="396"/>
      <c r="H38" s="397"/>
      <c r="I38" s="395" t="s">
        <v>66</v>
      </c>
      <c r="J38" s="395"/>
      <c r="K38" s="395" t="s">
        <v>67</v>
      </c>
      <c r="L38" s="395"/>
      <c r="M38" s="250"/>
      <c r="N38" s="250"/>
      <c r="O38" s="250"/>
      <c r="P38" s="250"/>
    </row>
    <row r="39" spans="1:16" ht="14.25" customHeight="1">
      <c r="A39" s="249" t="s">
        <v>24</v>
      </c>
      <c r="B39" s="249" t="s">
        <v>52</v>
      </c>
      <c r="C39" s="249" t="s">
        <v>53</v>
      </c>
      <c r="D39" s="398"/>
      <c r="E39" s="398"/>
      <c r="F39" s="398"/>
      <c r="G39" s="398"/>
      <c r="H39" s="399"/>
      <c r="I39" s="168" t="s">
        <v>54</v>
      </c>
      <c r="J39" s="168" t="s">
        <v>55</v>
      </c>
      <c r="K39" s="168" t="s">
        <v>54</v>
      </c>
      <c r="L39" s="168" t="s">
        <v>55</v>
      </c>
      <c r="M39" s="250"/>
      <c r="N39" s="250"/>
      <c r="O39" s="250"/>
      <c r="P39" s="250"/>
    </row>
    <row r="40" spans="1:16" ht="15" customHeight="1">
      <c r="A40" s="166">
        <v>801</v>
      </c>
      <c r="B40" s="167"/>
      <c r="C40" s="167"/>
      <c r="D40" s="372" t="s">
        <v>116</v>
      </c>
      <c r="E40" s="373"/>
      <c r="F40" s="373"/>
      <c r="G40" s="373"/>
      <c r="H40" s="374"/>
      <c r="I40" s="72">
        <f>I53</f>
        <v>8000</v>
      </c>
      <c r="J40" s="72">
        <f>J41+J51</f>
        <v>0</v>
      </c>
      <c r="K40" s="72">
        <f>K41+K49+K53</f>
        <v>218700</v>
      </c>
      <c r="L40" s="72">
        <f>L41+L47+L51</f>
        <v>404500</v>
      </c>
      <c r="M40" s="187"/>
      <c r="N40" s="187"/>
      <c r="O40" s="187"/>
      <c r="P40" s="187"/>
    </row>
    <row r="41" spans="1:16" ht="13.5" customHeight="1">
      <c r="A41" s="162"/>
      <c r="B41" s="163">
        <v>80101</v>
      </c>
      <c r="C41" s="162"/>
      <c r="D41" s="291" t="s">
        <v>140</v>
      </c>
      <c r="E41" s="292"/>
      <c r="F41" s="292"/>
      <c r="G41" s="292"/>
      <c r="H41" s="293"/>
      <c r="I41" s="13"/>
      <c r="J41" s="13">
        <f>J45</f>
        <v>0</v>
      </c>
      <c r="K41" s="13">
        <f>SUM(K42:K46)</f>
        <v>160700</v>
      </c>
      <c r="L41" s="13">
        <f>L46+L45</f>
        <v>49500</v>
      </c>
      <c r="M41" s="191"/>
      <c r="N41" s="191"/>
      <c r="O41" s="191"/>
      <c r="P41" s="191"/>
    </row>
    <row r="42" spans="1:16" ht="12.75" customHeight="1">
      <c r="A42" s="164"/>
      <c r="B42" s="79"/>
      <c r="C42" s="211">
        <v>4210</v>
      </c>
      <c r="D42" s="269" t="s">
        <v>155</v>
      </c>
      <c r="E42" s="270"/>
      <c r="F42" s="270"/>
      <c r="G42" s="270"/>
      <c r="H42" s="271"/>
      <c r="I42" s="197"/>
      <c r="J42" s="178"/>
      <c r="K42" s="178">
        <v>34500</v>
      </c>
      <c r="L42" s="178"/>
      <c r="M42" s="227"/>
      <c r="N42" s="228"/>
      <c r="O42" s="227"/>
      <c r="P42" s="227"/>
    </row>
    <row r="43" spans="1:16" ht="13.5" customHeight="1">
      <c r="A43" s="164"/>
      <c r="B43" s="79"/>
      <c r="C43" s="211">
        <v>4270</v>
      </c>
      <c r="D43" s="280" t="s">
        <v>158</v>
      </c>
      <c r="E43" s="270"/>
      <c r="F43" s="270"/>
      <c r="G43" s="270"/>
      <c r="H43" s="271"/>
      <c r="I43" s="212"/>
      <c r="J43" s="178"/>
      <c r="K43" s="178">
        <v>107000</v>
      </c>
      <c r="L43" s="178"/>
      <c r="M43" s="230"/>
      <c r="N43" s="229"/>
      <c r="O43" s="230"/>
      <c r="P43" s="230"/>
    </row>
    <row r="44" spans="1:16" ht="13.5" customHeight="1">
      <c r="A44" s="164"/>
      <c r="B44" s="79"/>
      <c r="C44" s="211">
        <v>4300</v>
      </c>
      <c r="D44" s="281" t="s">
        <v>115</v>
      </c>
      <c r="E44" s="270"/>
      <c r="F44" s="270"/>
      <c r="G44" s="270"/>
      <c r="H44" s="271"/>
      <c r="I44" s="212"/>
      <c r="J44" s="178"/>
      <c r="K44" s="178">
        <v>19200</v>
      </c>
      <c r="L44" s="178"/>
      <c r="M44" s="234"/>
      <c r="N44" s="233"/>
      <c r="O44" s="234"/>
      <c r="P44" s="234"/>
    </row>
    <row r="45" spans="1:16" ht="14.25" customHeight="1">
      <c r="A45" s="164"/>
      <c r="B45" s="79"/>
      <c r="C45" s="177">
        <v>6050</v>
      </c>
      <c r="D45" s="272" t="s">
        <v>143</v>
      </c>
      <c r="E45" s="273"/>
      <c r="F45" s="273"/>
      <c r="G45" s="273"/>
      <c r="H45" s="274"/>
      <c r="I45" s="212"/>
      <c r="J45" s="178"/>
      <c r="K45" s="178"/>
      <c r="L45" s="178">
        <v>26000</v>
      </c>
      <c r="M45" s="227"/>
      <c r="N45" s="228"/>
      <c r="O45" s="227"/>
      <c r="P45" s="227"/>
    </row>
    <row r="46" spans="1:16" ht="12.75" customHeight="1">
      <c r="A46" s="213"/>
      <c r="B46" s="214"/>
      <c r="C46" s="120">
        <v>6060</v>
      </c>
      <c r="D46" s="282" t="s">
        <v>139</v>
      </c>
      <c r="E46" s="283"/>
      <c r="F46" s="283"/>
      <c r="G46" s="283"/>
      <c r="H46" s="284"/>
      <c r="I46" s="223"/>
      <c r="J46" s="188"/>
      <c r="K46" s="188"/>
      <c r="L46" s="188">
        <v>23500</v>
      </c>
      <c r="M46" s="208"/>
      <c r="N46" s="209"/>
      <c r="O46" s="208"/>
      <c r="P46" s="208"/>
    </row>
    <row r="47" spans="1:16" ht="14.25" customHeight="1">
      <c r="A47" s="162"/>
      <c r="B47" s="163">
        <v>80104</v>
      </c>
      <c r="C47" s="162"/>
      <c r="D47" s="291" t="s">
        <v>175</v>
      </c>
      <c r="E47" s="292"/>
      <c r="F47" s="292"/>
      <c r="G47" s="292"/>
      <c r="H47" s="293"/>
      <c r="I47" s="13"/>
      <c r="J47" s="13"/>
      <c r="K47" s="13">
        <f>SUM(K48:K48)</f>
        <v>0</v>
      </c>
      <c r="L47" s="13">
        <f>L48</f>
        <v>200000</v>
      </c>
      <c r="M47" s="227"/>
      <c r="N47" s="228"/>
      <c r="O47" s="227"/>
      <c r="P47" s="227"/>
    </row>
    <row r="48" spans="1:16" ht="14.25" customHeight="1">
      <c r="A48" s="164"/>
      <c r="B48" s="79"/>
      <c r="C48" s="177">
        <v>6050</v>
      </c>
      <c r="D48" s="272" t="s">
        <v>143</v>
      </c>
      <c r="E48" s="273"/>
      <c r="F48" s="273"/>
      <c r="G48" s="273"/>
      <c r="H48" s="274"/>
      <c r="I48" s="197"/>
      <c r="J48" s="178"/>
      <c r="K48" s="178"/>
      <c r="L48" s="178">
        <v>200000</v>
      </c>
      <c r="M48" s="227"/>
      <c r="N48" s="228"/>
      <c r="O48" s="227"/>
      <c r="P48" s="227"/>
    </row>
    <row r="49" spans="1:16" ht="14.25" customHeight="1">
      <c r="A49" s="162"/>
      <c r="B49" s="163">
        <v>80114</v>
      </c>
      <c r="C49" s="162"/>
      <c r="D49" s="291" t="s">
        <v>176</v>
      </c>
      <c r="E49" s="292"/>
      <c r="F49" s="292"/>
      <c r="G49" s="292"/>
      <c r="H49" s="293"/>
      <c r="I49" s="13"/>
      <c r="J49" s="13"/>
      <c r="K49" s="13">
        <f>SUM(K50:K50)</f>
        <v>50000</v>
      </c>
      <c r="L49" s="13"/>
      <c r="M49" s="235"/>
      <c r="N49" s="236"/>
      <c r="O49" s="235"/>
      <c r="P49" s="235"/>
    </row>
    <row r="50" spans="1:16" ht="14.25" customHeight="1">
      <c r="A50" s="164"/>
      <c r="B50" s="79"/>
      <c r="C50" s="237">
        <v>4300</v>
      </c>
      <c r="D50" s="294" t="s">
        <v>115</v>
      </c>
      <c r="E50" s="295"/>
      <c r="F50" s="295"/>
      <c r="G50" s="295"/>
      <c r="H50" s="296"/>
      <c r="I50" s="246"/>
      <c r="J50" s="239"/>
      <c r="K50" s="239">
        <v>50000</v>
      </c>
      <c r="L50" s="239"/>
      <c r="M50" s="235"/>
      <c r="N50" s="236"/>
      <c r="O50" s="235"/>
      <c r="P50" s="235"/>
    </row>
    <row r="51" spans="1:16" ht="14.25" customHeight="1">
      <c r="A51" s="162"/>
      <c r="B51" s="163">
        <v>80148</v>
      </c>
      <c r="C51" s="162"/>
      <c r="D51" s="291" t="s">
        <v>157</v>
      </c>
      <c r="E51" s="292"/>
      <c r="F51" s="292"/>
      <c r="G51" s="292"/>
      <c r="H51" s="293"/>
      <c r="I51" s="13"/>
      <c r="J51" s="13">
        <f>J52</f>
        <v>0</v>
      </c>
      <c r="K51" s="13">
        <f>SUM(K52:K52)</f>
        <v>0</v>
      </c>
      <c r="L51" s="13">
        <f>L52</f>
        <v>155000</v>
      </c>
      <c r="M51" s="227"/>
      <c r="N51" s="228"/>
      <c r="O51" s="227"/>
      <c r="P51" s="227"/>
    </row>
    <row r="52" spans="1:16" ht="14.25" customHeight="1">
      <c r="A52" s="164"/>
      <c r="B52" s="79"/>
      <c r="C52" s="237">
        <v>6050</v>
      </c>
      <c r="D52" s="303" t="s">
        <v>143</v>
      </c>
      <c r="E52" s="304"/>
      <c r="F52" s="304"/>
      <c r="G52" s="304"/>
      <c r="H52" s="305"/>
      <c r="I52" s="238"/>
      <c r="J52" s="239"/>
      <c r="K52" s="239"/>
      <c r="L52" s="239">
        <v>155000</v>
      </c>
      <c r="M52" s="227"/>
      <c r="N52" s="228"/>
      <c r="O52" s="227"/>
      <c r="P52" s="227"/>
    </row>
    <row r="53" spans="1:16" ht="27.75" customHeight="1">
      <c r="A53" s="162"/>
      <c r="B53" s="163">
        <v>80195</v>
      </c>
      <c r="C53" s="162"/>
      <c r="D53" s="291" t="s">
        <v>188</v>
      </c>
      <c r="E53" s="292"/>
      <c r="F53" s="292"/>
      <c r="G53" s="292"/>
      <c r="H53" s="293"/>
      <c r="I53" s="13">
        <f>I54+I55</f>
        <v>8000</v>
      </c>
      <c r="J53" s="13"/>
      <c r="K53" s="13">
        <f>SUM(K54:K57)</f>
        <v>8000</v>
      </c>
      <c r="L53" s="13"/>
      <c r="M53" s="235"/>
      <c r="N53" s="236"/>
      <c r="O53" s="235"/>
      <c r="P53" s="235"/>
    </row>
    <row r="54" spans="1:16" ht="15.75" customHeight="1">
      <c r="A54" s="164"/>
      <c r="B54" s="79"/>
      <c r="C54" s="211">
        <v>4177</v>
      </c>
      <c r="D54" s="269" t="s">
        <v>152</v>
      </c>
      <c r="E54" s="270"/>
      <c r="F54" s="270"/>
      <c r="G54" s="270"/>
      <c r="H54" s="271"/>
      <c r="I54" s="197">
        <v>6000</v>
      </c>
      <c r="J54" s="178"/>
      <c r="K54" s="178"/>
      <c r="L54" s="178"/>
      <c r="M54" s="235"/>
      <c r="N54" s="236"/>
      <c r="O54" s="235"/>
      <c r="P54" s="235"/>
    </row>
    <row r="55" spans="1:16" ht="15.75" customHeight="1">
      <c r="A55" s="164"/>
      <c r="B55" s="79"/>
      <c r="C55" s="211">
        <v>4179</v>
      </c>
      <c r="D55" s="269" t="s">
        <v>152</v>
      </c>
      <c r="E55" s="270"/>
      <c r="F55" s="270"/>
      <c r="G55" s="270"/>
      <c r="H55" s="271"/>
      <c r="I55" s="212">
        <v>2000</v>
      </c>
      <c r="J55" s="178"/>
      <c r="K55" s="178"/>
      <c r="L55" s="178"/>
      <c r="M55" s="242"/>
      <c r="N55" s="243"/>
      <c r="O55" s="242"/>
      <c r="P55" s="242"/>
    </row>
    <row r="56" spans="1:16" ht="15.75" customHeight="1">
      <c r="A56" s="164"/>
      <c r="B56" s="79"/>
      <c r="C56" s="211">
        <v>4307</v>
      </c>
      <c r="D56" s="281" t="s">
        <v>115</v>
      </c>
      <c r="E56" s="270"/>
      <c r="F56" s="270"/>
      <c r="G56" s="270"/>
      <c r="H56" s="271"/>
      <c r="I56" s="212"/>
      <c r="J56" s="178"/>
      <c r="K56" s="178">
        <v>6000</v>
      </c>
      <c r="L56" s="178"/>
      <c r="M56" s="242"/>
      <c r="N56" s="243"/>
      <c r="O56" s="242"/>
      <c r="P56" s="242"/>
    </row>
    <row r="57" spans="1:16" ht="13.5" customHeight="1">
      <c r="A57" s="164"/>
      <c r="B57" s="79"/>
      <c r="C57" s="211">
        <v>4309</v>
      </c>
      <c r="D57" s="281" t="s">
        <v>115</v>
      </c>
      <c r="E57" s="270"/>
      <c r="F57" s="270"/>
      <c r="G57" s="270"/>
      <c r="H57" s="271"/>
      <c r="I57" s="212"/>
      <c r="J57" s="178"/>
      <c r="K57" s="178">
        <v>2000</v>
      </c>
      <c r="L57" s="178"/>
      <c r="M57" s="235"/>
      <c r="N57" s="236"/>
      <c r="O57" s="235"/>
      <c r="P57" s="235"/>
    </row>
    <row r="58" spans="1:16" ht="18" customHeight="1">
      <c r="A58" s="166">
        <v>854</v>
      </c>
      <c r="B58" s="167"/>
      <c r="C58" s="167"/>
      <c r="D58" s="285" t="s">
        <v>165</v>
      </c>
      <c r="E58" s="286"/>
      <c r="F58" s="286"/>
      <c r="G58" s="286"/>
      <c r="H58" s="287"/>
      <c r="I58" s="72"/>
      <c r="J58" s="72"/>
      <c r="K58" s="72">
        <f>K59</f>
        <v>34673</v>
      </c>
      <c r="L58" s="72"/>
      <c r="M58" s="231"/>
      <c r="N58" s="231"/>
      <c r="O58" s="231"/>
      <c r="P58" s="231"/>
    </row>
    <row r="59" spans="1:16" ht="17.25" customHeight="1">
      <c r="A59" s="162"/>
      <c r="B59" s="163">
        <v>85415</v>
      </c>
      <c r="C59" s="162"/>
      <c r="D59" s="288" t="s">
        <v>166</v>
      </c>
      <c r="E59" s="289"/>
      <c r="F59" s="289"/>
      <c r="G59" s="289"/>
      <c r="H59" s="290"/>
      <c r="I59" s="13">
        <f>SUM(I60:I61)</f>
        <v>0</v>
      </c>
      <c r="J59" s="13"/>
      <c r="K59" s="13">
        <f>SUM(K60:K61)</f>
        <v>34673</v>
      </c>
      <c r="L59" s="13"/>
      <c r="M59" s="231"/>
      <c r="N59" s="231"/>
      <c r="O59" s="231"/>
      <c r="P59" s="231"/>
    </row>
    <row r="60" spans="1:16" ht="12.75" customHeight="1">
      <c r="A60" s="164"/>
      <c r="B60" s="79"/>
      <c r="C60" s="177">
        <v>3240</v>
      </c>
      <c r="D60" s="281" t="s">
        <v>172</v>
      </c>
      <c r="E60" s="270"/>
      <c r="F60" s="270"/>
      <c r="G60" s="270"/>
      <c r="H60" s="271"/>
      <c r="I60" s="178"/>
      <c r="J60" s="178"/>
      <c r="K60" s="178">
        <v>24673</v>
      </c>
      <c r="L60" s="178"/>
      <c r="M60" s="231"/>
      <c r="N60" s="232"/>
      <c r="O60" s="231"/>
      <c r="P60" s="231"/>
    </row>
    <row r="61" spans="1:16" ht="12.75" customHeight="1">
      <c r="A61" s="164"/>
      <c r="B61" s="79"/>
      <c r="C61" s="177">
        <v>3240</v>
      </c>
      <c r="D61" s="281" t="s">
        <v>171</v>
      </c>
      <c r="E61" s="270"/>
      <c r="F61" s="270"/>
      <c r="G61" s="270"/>
      <c r="H61" s="271"/>
      <c r="I61" s="178"/>
      <c r="J61" s="178"/>
      <c r="K61" s="178">
        <v>10000</v>
      </c>
      <c r="L61" s="178"/>
      <c r="M61" s="231"/>
      <c r="N61" s="232"/>
      <c r="O61" s="231"/>
      <c r="P61" s="231"/>
    </row>
    <row r="62" spans="1:16" s="3" customFormat="1" ht="18.75" customHeight="1">
      <c r="A62" s="160">
        <v>926</v>
      </c>
      <c r="B62" s="161"/>
      <c r="C62" s="161"/>
      <c r="D62" s="275" t="s">
        <v>141</v>
      </c>
      <c r="E62" s="276"/>
      <c r="F62" s="276"/>
      <c r="G62" s="276"/>
      <c r="H62" s="277"/>
      <c r="I62" s="165"/>
      <c r="J62" s="165"/>
      <c r="K62" s="165">
        <f>K63</f>
        <v>155000</v>
      </c>
      <c r="L62" s="165"/>
      <c r="M62" s="8"/>
      <c r="N62" s="199"/>
      <c r="O62" s="199"/>
      <c r="P62" s="199"/>
    </row>
    <row r="63" spans="1:16" s="3" customFormat="1" ht="18.75" customHeight="1">
      <c r="A63" s="162"/>
      <c r="B63" s="163">
        <v>92605</v>
      </c>
      <c r="C63" s="162"/>
      <c r="D63" s="266" t="s">
        <v>142</v>
      </c>
      <c r="E63" s="267"/>
      <c r="F63" s="267"/>
      <c r="G63" s="267"/>
      <c r="H63" s="268"/>
      <c r="I63" s="13">
        <f>SUM(I64:I64)</f>
        <v>0</v>
      </c>
      <c r="J63" s="13"/>
      <c r="K63" s="13">
        <f>K64</f>
        <v>155000</v>
      </c>
      <c r="L63" s="13"/>
      <c r="M63" s="8"/>
      <c r="N63" s="201"/>
      <c r="O63" s="201"/>
      <c r="P63" s="201"/>
    </row>
    <row r="64" spans="1:16" s="3" customFormat="1" ht="15" customHeight="1">
      <c r="A64" s="79"/>
      <c r="B64" s="79"/>
      <c r="C64" s="215">
        <v>4210</v>
      </c>
      <c r="D64" s="269" t="s">
        <v>128</v>
      </c>
      <c r="E64" s="270"/>
      <c r="F64" s="270"/>
      <c r="G64" s="270"/>
      <c r="H64" s="271"/>
      <c r="I64" s="178"/>
      <c r="J64" s="178"/>
      <c r="K64" s="178">
        <v>155000</v>
      </c>
      <c r="L64" s="178"/>
      <c r="M64" s="8"/>
      <c r="N64" s="210"/>
      <c r="O64" s="210"/>
      <c r="P64" s="210"/>
    </row>
    <row r="65" spans="1:16" ht="15.75" customHeight="1">
      <c r="A65" s="306" t="s">
        <v>68</v>
      </c>
      <c r="B65" s="307"/>
      <c r="C65" s="307"/>
      <c r="D65" s="307"/>
      <c r="E65" s="307"/>
      <c r="F65" s="307"/>
      <c r="G65" s="307"/>
      <c r="H65" s="308"/>
      <c r="I65" s="72">
        <f>I40</f>
        <v>8000</v>
      </c>
      <c r="J65" s="72"/>
      <c r="K65" s="72">
        <f>K62+K58+K40+K23+K16+K10+K33+K26</f>
        <v>2345796</v>
      </c>
      <c r="L65" s="72">
        <f>L62+L58+L40+L23+L16+L10+L33</f>
        <v>519500</v>
      </c>
      <c r="M65" s="383"/>
      <c r="N65" s="384"/>
      <c r="O65" s="390"/>
      <c r="P65" s="390"/>
    </row>
    <row r="66" spans="1:16" ht="17.25" customHeight="1">
      <c r="A66" s="67"/>
      <c r="B66" s="67"/>
      <c r="C66" s="67"/>
      <c r="D66" s="67"/>
      <c r="E66" s="67"/>
      <c r="F66" s="67"/>
      <c r="G66" s="67"/>
      <c r="H66" s="67"/>
      <c r="I66" s="68"/>
      <c r="J66" s="68"/>
      <c r="K66" s="68"/>
      <c r="L66" s="68" t="s">
        <v>97</v>
      </c>
      <c r="M66" s="69"/>
      <c r="N66" s="70"/>
      <c r="O66" s="70"/>
      <c r="P66" s="189"/>
    </row>
    <row r="67" spans="1:16" ht="17.25" customHeight="1">
      <c r="A67" s="67"/>
      <c r="B67" s="67"/>
      <c r="C67" s="67"/>
      <c r="D67" s="67"/>
      <c r="E67" s="67"/>
      <c r="F67" s="67"/>
      <c r="G67" s="67"/>
      <c r="H67" s="67"/>
      <c r="I67" s="68"/>
      <c r="J67" s="68"/>
      <c r="K67" s="68"/>
      <c r="L67" s="68"/>
      <c r="M67" s="69"/>
      <c r="N67" s="70"/>
      <c r="O67" s="70"/>
      <c r="P67" s="236"/>
    </row>
    <row r="68" spans="1:16" ht="48" customHeight="1">
      <c r="A68" s="67"/>
      <c r="B68" s="67"/>
      <c r="C68" s="67"/>
      <c r="D68" s="67"/>
      <c r="E68" s="67"/>
      <c r="F68" s="67"/>
      <c r="G68" s="67"/>
      <c r="H68" s="67"/>
      <c r="I68" s="68"/>
      <c r="J68" s="68"/>
      <c r="K68" s="68"/>
      <c r="L68" s="68"/>
      <c r="M68" s="69"/>
      <c r="N68" s="70"/>
      <c r="O68" s="70"/>
      <c r="P68" s="236"/>
    </row>
    <row r="69" spans="1:16" ht="17.25" customHeight="1">
      <c r="A69" s="67"/>
      <c r="B69" s="67"/>
      <c r="C69" s="67"/>
      <c r="D69" s="67"/>
      <c r="E69" s="67"/>
      <c r="F69" s="67"/>
      <c r="G69" s="67"/>
      <c r="H69" s="67"/>
      <c r="I69" s="68"/>
      <c r="J69" s="68"/>
      <c r="K69" s="68"/>
      <c r="L69" s="68"/>
      <c r="M69" s="69"/>
      <c r="N69" s="70"/>
      <c r="O69" s="70"/>
      <c r="P69" s="236"/>
    </row>
    <row r="70" spans="1:16" ht="17.25" customHeight="1">
      <c r="A70" s="67"/>
      <c r="B70" s="67"/>
      <c r="C70" s="67"/>
      <c r="D70" s="67"/>
      <c r="E70" s="67"/>
      <c r="F70" s="67"/>
      <c r="G70" s="67"/>
      <c r="H70" s="67"/>
      <c r="I70" s="68"/>
      <c r="J70" s="68"/>
      <c r="K70" s="68"/>
      <c r="L70" s="68"/>
      <c r="M70" s="69"/>
      <c r="N70" s="70"/>
      <c r="O70" s="70"/>
      <c r="P70" s="236"/>
    </row>
    <row r="71" spans="1:16" ht="25.5" customHeight="1">
      <c r="A71" s="67"/>
      <c r="B71" s="67"/>
      <c r="C71" s="67"/>
      <c r="D71" s="67"/>
      <c r="E71" s="67"/>
      <c r="F71" s="67"/>
      <c r="G71" s="67"/>
      <c r="H71" s="67"/>
      <c r="I71" s="68"/>
      <c r="J71" s="68"/>
      <c r="K71" s="68"/>
      <c r="L71" s="68"/>
      <c r="M71" s="69"/>
      <c r="N71" s="70"/>
      <c r="O71" s="70"/>
      <c r="P71" s="236"/>
    </row>
    <row r="72" spans="1:16" ht="6" customHeight="1">
      <c r="A72" s="67"/>
      <c r="B72" s="67"/>
      <c r="C72" s="67"/>
      <c r="D72" s="67"/>
      <c r="E72" s="67"/>
      <c r="F72" s="67"/>
      <c r="G72" s="67"/>
      <c r="H72" s="67"/>
      <c r="I72" s="68"/>
      <c r="J72" s="68"/>
      <c r="K72" s="68"/>
      <c r="L72" s="68"/>
      <c r="M72" s="69"/>
      <c r="N72" s="70"/>
      <c r="O72" s="70"/>
      <c r="P72" s="236"/>
    </row>
    <row r="73" spans="1:16" ht="12.75" customHeight="1">
      <c r="A73" s="391" t="s">
        <v>120</v>
      </c>
      <c r="B73" s="391"/>
      <c r="C73" s="391"/>
      <c r="D73" s="391"/>
      <c r="E73" s="391"/>
      <c r="F73" s="391"/>
      <c r="G73" s="391"/>
      <c r="H73" s="391"/>
      <c r="I73" s="391"/>
      <c r="J73" s="391"/>
      <c r="K73" s="391"/>
      <c r="L73" s="391"/>
      <c r="M73" s="391"/>
      <c r="N73" s="391"/>
      <c r="O73" s="391"/>
      <c r="P73" s="391"/>
    </row>
    <row r="74" spans="1:16" ht="6" customHeight="1">
      <c r="A74" s="67"/>
      <c r="B74" s="67"/>
      <c r="C74" s="67"/>
      <c r="D74" s="67"/>
      <c r="E74" s="67"/>
      <c r="F74" s="67"/>
      <c r="G74" s="67"/>
      <c r="H74" s="67"/>
      <c r="I74" s="68"/>
      <c r="J74" s="68"/>
      <c r="K74" s="68"/>
      <c r="L74" s="68"/>
      <c r="M74" s="69"/>
      <c r="N74" s="70"/>
      <c r="O74" s="70"/>
      <c r="P74" s="181"/>
    </row>
    <row r="75" spans="1:16" ht="11.25" customHeight="1">
      <c r="A75" s="318" t="s">
        <v>24</v>
      </c>
      <c r="B75" s="309" t="s">
        <v>0</v>
      </c>
      <c r="C75" s="310"/>
      <c r="D75" s="311"/>
      <c r="E75" s="375" t="s">
        <v>164</v>
      </c>
      <c r="F75" s="406" t="s">
        <v>16</v>
      </c>
      <c r="G75" s="407"/>
      <c r="H75" s="375" t="s">
        <v>62</v>
      </c>
      <c r="I75" s="416" t="s">
        <v>25</v>
      </c>
      <c r="J75" s="417"/>
      <c r="K75" s="417"/>
      <c r="L75" s="417"/>
      <c r="M75" s="417"/>
      <c r="N75" s="417"/>
      <c r="O75" s="417"/>
      <c r="P75" s="418"/>
    </row>
    <row r="76" spans="1:22" ht="11.25" customHeight="1">
      <c r="A76" s="318"/>
      <c r="B76" s="312"/>
      <c r="C76" s="313"/>
      <c r="D76" s="314"/>
      <c r="E76" s="376"/>
      <c r="F76" s="408"/>
      <c r="G76" s="409"/>
      <c r="H76" s="376"/>
      <c r="I76" s="375" t="s">
        <v>27</v>
      </c>
      <c r="J76" s="403" t="s">
        <v>33</v>
      </c>
      <c r="K76" s="404"/>
      <c r="L76" s="404"/>
      <c r="M76" s="404"/>
      <c r="N76" s="404"/>
      <c r="O76" s="405"/>
      <c r="P76" s="375" t="s">
        <v>30</v>
      </c>
      <c r="V76" t="s">
        <v>97</v>
      </c>
    </row>
    <row r="77" spans="1:16" ht="12" customHeight="1">
      <c r="A77" s="319"/>
      <c r="B77" s="312"/>
      <c r="C77" s="313"/>
      <c r="D77" s="314"/>
      <c r="E77" s="376"/>
      <c r="F77" s="378" t="s">
        <v>99</v>
      </c>
      <c r="G77" s="378" t="s">
        <v>100</v>
      </c>
      <c r="H77" s="376"/>
      <c r="I77" s="376"/>
      <c r="J77" s="379" t="s">
        <v>94</v>
      </c>
      <c r="K77" s="388" t="s">
        <v>28</v>
      </c>
      <c r="L77" s="388" t="s">
        <v>34</v>
      </c>
      <c r="M77" s="388" t="s">
        <v>29</v>
      </c>
      <c r="N77" s="392" t="s">
        <v>33</v>
      </c>
      <c r="O77" s="393"/>
      <c r="P77" s="376"/>
    </row>
    <row r="78" spans="1:16" ht="65.25" customHeight="1">
      <c r="A78" s="320"/>
      <c r="B78" s="315"/>
      <c r="C78" s="316"/>
      <c r="D78" s="317"/>
      <c r="E78" s="377"/>
      <c r="F78" s="377"/>
      <c r="G78" s="377"/>
      <c r="H78" s="377"/>
      <c r="I78" s="377"/>
      <c r="J78" s="380"/>
      <c r="K78" s="389"/>
      <c r="L78" s="389"/>
      <c r="M78" s="389"/>
      <c r="N78" s="185" t="s">
        <v>121</v>
      </c>
      <c r="O78" s="114" t="s">
        <v>91</v>
      </c>
      <c r="P78" s="377"/>
    </row>
    <row r="79" spans="1:16" ht="13.5" customHeight="1">
      <c r="A79" s="118" t="s">
        <v>1</v>
      </c>
      <c r="B79" s="117" t="s">
        <v>3</v>
      </c>
      <c r="C79" s="115"/>
      <c r="D79" s="116"/>
      <c r="E79" s="99">
        <v>580080</v>
      </c>
      <c r="F79" s="98">
        <f>J10</f>
        <v>0</v>
      </c>
      <c r="G79" s="98">
        <f>L10+K10</f>
        <v>133723</v>
      </c>
      <c r="H79" s="99">
        <f aca="true" t="shared" si="0" ref="H79:H84">E79-F79+G79</f>
        <v>713803</v>
      </c>
      <c r="I79" s="98">
        <f>H79-P79</f>
        <v>67723</v>
      </c>
      <c r="J79" s="131"/>
      <c r="K79" s="132">
        <v>30000</v>
      </c>
      <c r="L79" s="132"/>
      <c r="M79" s="133"/>
      <c r="N79" s="132">
        <v>28723</v>
      </c>
      <c r="O79" s="134"/>
      <c r="P79" s="98">
        <v>646080</v>
      </c>
    </row>
    <row r="80" spans="1:16" ht="13.5" customHeight="1">
      <c r="A80" s="33" t="s">
        <v>2</v>
      </c>
      <c r="B80" s="297" t="s">
        <v>6</v>
      </c>
      <c r="C80" s="298"/>
      <c r="D80" s="299"/>
      <c r="E80" s="135">
        <v>40000</v>
      </c>
      <c r="F80" s="136"/>
      <c r="G80" s="136"/>
      <c r="H80" s="135">
        <f t="shared" si="0"/>
        <v>40000</v>
      </c>
      <c r="I80" s="136">
        <f>H80-P80</f>
        <v>40000</v>
      </c>
      <c r="J80" s="137"/>
      <c r="K80" s="138"/>
      <c r="L80" s="138"/>
      <c r="M80" s="138"/>
      <c r="N80" s="138"/>
      <c r="O80" s="139"/>
      <c r="P80" s="136"/>
    </row>
    <row r="81" spans="1:16" ht="13.5" customHeight="1">
      <c r="A81" s="33">
        <v>150</v>
      </c>
      <c r="B81" s="300" t="s">
        <v>92</v>
      </c>
      <c r="C81" s="301"/>
      <c r="D81" s="302"/>
      <c r="E81" s="135">
        <v>18601</v>
      </c>
      <c r="F81" s="136"/>
      <c r="G81" s="136"/>
      <c r="H81" s="135">
        <f t="shared" si="0"/>
        <v>18601</v>
      </c>
      <c r="I81" s="136"/>
      <c r="J81" s="137"/>
      <c r="K81" s="140"/>
      <c r="L81" s="138"/>
      <c r="M81" s="138"/>
      <c r="N81" s="138"/>
      <c r="O81" s="139"/>
      <c r="P81" s="136">
        <f>H81</f>
        <v>18601</v>
      </c>
    </row>
    <row r="82" spans="1:16" ht="13.5" customHeight="1">
      <c r="A82" s="119">
        <v>600</v>
      </c>
      <c r="B82" s="297" t="s">
        <v>7</v>
      </c>
      <c r="C82" s="298"/>
      <c r="D82" s="299"/>
      <c r="E82" s="135">
        <v>11909530</v>
      </c>
      <c r="F82" s="136"/>
      <c r="G82" s="136"/>
      <c r="H82" s="135">
        <f t="shared" si="0"/>
        <v>11909530</v>
      </c>
      <c r="I82" s="136">
        <f aca="true" t="shared" si="1" ref="I82:I99">H82-P82</f>
        <v>7986788</v>
      </c>
      <c r="J82" s="141"/>
      <c r="K82" s="140">
        <v>2268000</v>
      </c>
      <c r="L82" s="140"/>
      <c r="M82" s="138"/>
      <c r="N82" s="138"/>
      <c r="O82" s="139">
        <v>2268000</v>
      </c>
      <c r="P82" s="136">
        <v>3922742</v>
      </c>
    </row>
    <row r="83" spans="1:16" ht="13.5" customHeight="1">
      <c r="A83" s="119">
        <v>630</v>
      </c>
      <c r="B83" s="297" t="s">
        <v>32</v>
      </c>
      <c r="C83" s="298"/>
      <c r="D83" s="299"/>
      <c r="E83" s="135">
        <v>40000</v>
      </c>
      <c r="F83" s="136"/>
      <c r="G83" s="136"/>
      <c r="H83" s="135">
        <f t="shared" si="0"/>
        <v>40000</v>
      </c>
      <c r="I83" s="136">
        <f t="shared" si="1"/>
        <v>40000</v>
      </c>
      <c r="J83" s="141"/>
      <c r="K83" s="140">
        <f>I83</f>
        <v>40000</v>
      </c>
      <c r="L83" s="140"/>
      <c r="M83" s="138"/>
      <c r="N83" s="138"/>
      <c r="O83" s="139"/>
      <c r="P83" s="136"/>
    </row>
    <row r="84" spans="1:16" ht="13.5" customHeight="1">
      <c r="A84" s="119">
        <v>700</v>
      </c>
      <c r="B84" s="300" t="s">
        <v>69</v>
      </c>
      <c r="C84" s="301"/>
      <c r="D84" s="302"/>
      <c r="E84" s="135">
        <v>6340345</v>
      </c>
      <c r="F84" s="136">
        <f>I16</f>
        <v>0</v>
      </c>
      <c r="G84" s="136">
        <f>K16</f>
        <v>1877313</v>
      </c>
      <c r="H84" s="135">
        <f t="shared" si="0"/>
        <v>8217658</v>
      </c>
      <c r="I84" s="136">
        <f t="shared" si="1"/>
        <v>8217658</v>
      </c>
      <c r="J84" s="141">
        <v>182000</v>
      </c>
      <c r="K84" s="140">
        <v>507680</v>
      </c>
      <c r="L84" s="138"/>
      <c r="M84" s="138"/>
      <c r="N84" s="138"/>
      <c r="O84" s="142"/>
      <c r="P84" s="136"/>
    </row>
    <row r="85" spans="1:16" ht="13.5" customHeight="1">
      <c r="A85" s="119">
        <v>710</v>
      </c>
      <c r="B85" s="297" t="s">
        <v>15</v>
      </c>
      <c r="C85" s="298"/>
      <c r="D85" s="299"/>
      <c r="E85" s="135">
        <v>377000</v>
      </c>
      <c r="F85" s="136"/>
      <c r="G85" s="136"/>
      <c r="H85" s="135">
        <f>E85-F85+G85</f>
        <v>377000</v>
      </c>
      <c r="I85" s="136">
        <f t="shared" si="1"/>
        <v>377000</v>
      </c>
      <c r="J85" s="141">
        <v>27000</v>
      </c>
      <c r="K85" s="140"/>
      <c r="L85" s="140"/>
      <c r="M85" s="138"/>
      <c r="N85" s="138"/>
      <c r="O85" s="142"/>
      <c r="P85" s="136"/>
    </row>
    <row r="86" spans="1:16" ht="13.5" customHeight="1">
      <c r="A86" s="119">
        <v>720</v>
      </c>
      <c r="B86" s="297" t="s">
        <v>35</v>
      </c>
      <c r="C86" s="298"/>
      <c r="D86" s="299"/>
      <c r="E86" s="135">
        <v>1305619</v>
      </c>
      <c r="F86" s="136"/>
      <c r="G86" s="136"/>
      <c r="H86" s="135">
        <f>E86-F86+G86</f>
        <v>1305619</v>
      </c>
      <c r="I86" s="136">
        <f t="shared" si="1"/>
        <v>217278</v>
      </c>
      <c r="J86" s="141">
        <v>74281</v>
      </c>
      <c r="K86" s="138"/>
      <c r="L86" s="140"/>
      <c r="M86" s="138"/>
      <c r="N86" s="138"/>
      <c r="O86" s="142"/>
      <c r="P86" s="136">
        <v>1088341</v>
      </c>
    </row>
    <row r="87" spans="1:16" ht="15" customHeight="1">
      <c r="A87" s="119">
        <v>750</v>
      </c>
      <c r="B87" s="297" t="s">
        <v>31</v>
      </c>
      <c r="C87" s="298"/>
      <c r="D87" s="299"/>
      <c r="E87" s="135">
        <v>14486704</v>
      </c>
      <c r="F87" s="136"/>
      <c r="G87" s="136">
        <f>K23+L23</f>
        <v>10000</v>
      </c>
      <c r="H87" s="135">
        <f>E87-F87+G87</f>
        <v>14496704</v>
      </c>
      <c r="I87" s="136">
        <f t="shared" si="1"/>
        <v>14262835</v>
      </c>
      <c r="J87" s="141">
        <v>7249427</v>
      </c>
      <c r="K87" s="140">
        <v>204000</v>
      </c>
      <c r="L87" s="140">
        <v>224000</v>
      </c>
      <c r="M87" s="138"/>
      <c r="N87" s="140">
        <v>164284</v>
      </c>
      <c r="O87" s="143"/>
      <c r="P87" s="136">
        <v>233869</v>
      </c>
    </row>
    <row r="88" spans="1:16" ht="58.5" customHeight="1">
      <c r="A88" s="119">
        <v>751</v>
      </c>
      <c r="B88" s="300" t="s">
        <v>23</v>
      </c>
      <c r="C88" s="301"/>
      <c r="D88" s="302"/>
      <c r="E88" s="135">
        <v>23450</v>
      </c>
      <c r="F88" s="136"/>
      <c r="G88" s="136">
        <f>K26</f>
        <v>21387</v>
      </c>
      <c r="H88" s="135">
        <f aca="true" t="shared" si="2" ref="H88:H93">E88-F88+G88</f>
        <v>44837</v>
      </c>
      <c r="I88" s="136">
        <f t="shared" si="1"/>
        <v>44837</v>
      </c>
      <c r="J88" s="141">
        <v>9497</v>
      </c>
      <c r="K88" s="140"/>
      <c r="L88" s="140">
        <v>21000</v>
      </c>
      <c r="M88" s="138"/>
      <c r="N88" s="140">
        <v>24704</v>
      </c>
      <c r="O88" s="142"/>
      <c r="P88" s="136"/>
    </row>
    <row r="89" spans="1:16" ht="38.25" customHeight="1">
      <c r="A89" s="119">
        <v>754</v>
      </c>
      <c r="B89" s="300" t="s">
        <v>26</v>
      </c>
      <c r="C89" s="301"/>
      <c r="D89" s="302"/>
      <c r="E89" s="135">
        <v>435000</v>
      </c>
      <c r="F89" s="136"/>
      <c r="G89" s="136">
        <f>L33</f>
        <v>10000</v>
      </c>
      <c r="H89" s="135">
        <f t="shared" si="2"/>
        <v>445000</v>
      </c>
      <c r="I89" s="136">
        <f t="shared" si="1"/>
        <v>402500</v>
      </c>
      <c r="J89" s="141">
        <v>0</v>
      </c>
      <c r="K89" s="140">
        <v>122500</v>
      </c>
      <c r="L89" s="140">
        <v>50000</v>
      </c>
      <c r="M89" s="138"/>
      <c r="N89" s="138"/>
      <c r="O89" s="142"/>
      <c r="P89" s="136">
        <v>42500</v>
      </c>
    </row>
    <row r="90" spans="1:16" ht="24" customHeight="1">
      <c r="A90" s="119">
        <v>757</v>
      </c>
      <c r="B90" s="300" t="s">
        <v>8</v>
      </c>
      <c r="C90" s="301"/>
      <c r="D90" s="302"/>
      <c r="E90" s="135">
        <v>3300713</v>
      </c>
      <c r="F90" s="136"/>
      <c r="G90" s="136"/>
      <c r="H90" s="144">
        <f t="shared" si="2"/>
        <v>3300713</v>
      </c>
      <c r="I90" s="136">
        <f t="shared" si="1"/>
        <v>3300713</v>
      </c>
      <c r="J90" s="137"/>
      <c r="K90" s="138"/>
      <c r="L90" s="138"/>
      <c r="M90" s="140">
        <v>3129213</v>
      </c>
      <c r="N90" s="140"/>
      <c r="O90" s="142"/>
      <c r="P90" s="136"/>
    </row>
    <row r="91" spans="1:16" ht="12.75" customHeight="1">
      <c r="A91" s="119">
        <v>758</v>
      </c>
      <c r="B91" s="300" t="s">
        <v>9</v>
      </c>
      <c r="C91" s="301"/>
      <c r="D91" s="302"/>
      <c r="E91" s="170">
        <v>7149153</v>
      </c>
      <c r="F91" s="198"/>
      <c r="G91" s="146"/>
      <c r="H91" s="145">
        <f t="shared" si="2"/>
        <v>7149153</v>
      </c>
      <c r="I91" s="146">
        <f t="shared" si="1"/>
        <v>7149153</v>
      </c>
      <c r="J91" s="147"/>
      <c r="K91" s="148"/>
      <c r="L91" s="148"/>
      <c r="M91" s="149"/>
      <c r="N91" s="149"/>
      <c r="O91" s="150"/>
      <c r="P91" s="136"/>
    </row>
    <row r="92" spans="1:16" ht="12.75" customHeight="1">
      <c r="A92" s="119">
        <v>801</v>
      </c>
      <c r="B92" s="300" t="s">
        <v>10</v>
      </c>
      <c r="C92" s="301"/>
      <c r="D92" s="302"/>
      <c r="E92" s="170">
        <v>52619644</v>
      </c>
      <c r="F92" s="146">
        <f>I40+J40</f>
        <v>8000</v>
      </c>
      <c r="G92" s="146">
        <f>K40+L40</f>
        <v>623200</v>
      </c>
      <c r="H92" s="145">
        <f t="shared" si="2"/>
        <v>53234844</v>
      </c>
      <c r="I92" s="146">
        <f t="shared" si="1"/>
        <v>47844462</v>
      </c>
      <c r="J92" s="151">
        <v>24536850</v>
      </c>
      <c r="K92" s="152">
        <v>13921547</v>
      </c>
      <c r="L92" s="152">
        <v>1181415</v>
      </c>
      <c r="M92" s="148"/>
      <c r="N92" s="148"/>
      <c r="O92" s="150"/>
      <c r="P92" s="136">
        <v>5390382</v>
      </c>
    </row>
    <row r="93" spans="1:16" ht="12.75" customHeight="1">
      <c r="A93" s="119">
        <v>851</v>
      </c>
      <c r="B93" s="300" t="s">
        <v>11</v>
      </c>
      <c r="C93" s="301"/>
      <c r="D93" s="302"/>
      <c r="E93" s="135">
        <v>465000</v>
      </c>
      <c r="F93" s="136"/>
      <c r="G93" s="136"/>
      <c r="H93" s="144">
        <f t="shared" si="2"/>
        <v>465000</v>
      </c>
      <c r="I93" s="146">
        <f t="shared" si="1"/>
        <v>465000</v>
      </c>
      <c r="J93" s="141">
        <v>174100</v>
      </c>
      <c r="K93" s="140">
        <v>40000</v>
      </c>
      <c r="L93" s="140"/>
      <c r="M93" s="138"/>
      <c r="N93" s="138"/>
      <c r="O93" s="150"/>
      <c r="P93" s="136"/>
    </row>
    <row r="94" spans="1:16" ht="12" customHeight="1">
      <c r="A94" s="119">
        <v>852</v>
      </c>
      <c r="B94" s="300" t="s">
        <v>12</v>
      </c>
      <c r="C94" s="301"/>
      <c r="D94" s="302"/>
      <c r="E94" s="135">
        <v>4516785</v>
      </c>
      <c r="F94" s="136"/>
      <c r="G94" s="136"/>
      <c r="H94" s="144">
        <f aca="true" t="shared" si="3" ref="H94:H99">E94-F94+G94</f>
        <v>4516785</v>
      </c>
      <c r="I94" s="146">
        <f t="shared" si="1"/>
        <v>4516785</v>
      </c>
      <c r="J94" s="141">
        <v>1178925</v>
      </c>
      <c r="K94" s="140"/>
      <c r="L94" s="140">
        <v>2855557</v>
      </c>
      <c r="M94" s="138"/>
      <c r="N94" s="140">
        <v>2352718</v>
      </c>
      <c r="O94" s="150"/>
      <c r="P94" s="136"/>
    </row>
    <row r="95" spans="1:16" ht="38.25" customHeight="1">
      <c r="A95" s="119">
        <v>853</v>
      </c>
      <c r="B95" s="327" t="s">
        <v>95</v>
      </c>
      <c r="C95" s="328"/>
      <c r="D95" s="329"/>
      <c r="E95" s="135">
        <v>413389</v>
      </c>
      <c r="F95" s="136"/>
      <c r="G95" s="136"/>
      <c r="H95" s="144">
        <f t="shared" si="3"/>
        <v>413389</v>
      </c>
      <c r="I95" s="146">
        <f t="shared" si="1"/>
        <v>413389</v>
      </c>
      <c r="J95" s="141">
        <v>74249</v>
      </c>
      <c r="K95" s="140">
        <v>252800</v>
      </c>
      <c r="L95" s="140">
        <v>16366</v>
      </c>
      <c r="M95" s="138"/>
      <c r="N95" s="140"/>
      <c r="O95" s="150"/>
      <c r="P95" s="136"/>
    </row>
    <row r="96" spans="1:16" ht="23.25" customHeight="1">
      <c r="A96" s="119">
        <v>854</v>
      </c>
      <c r="B96" s="300" t="s">
        <v>13</v>
      </c>
      <c r="C96" s="301"/>
      <c r="D96" s="302"/>
      <c r="E96" s="135">
        <v>2570457</v>
      </c>
      <c r="F96" s="136"/>
      <c r="G96" s="136">
        <f>K58</f>
        <v>34673</v>
      </c>
      <c r="H96" s="144">
        <f t="shared" si="3"/>
        <v>2605130</v>
      </c>
      <c r="I96" s="146">
        <f t="shared" si="1"/>
        <v>2605130</v>
      </c>
      <c r="J96" s="141">
        <v>2085872</v>
      </c>
      <c r="K96" s="140">
        <v>35000</v>
      </c>
      <c r="L96" s="140">
        <v>236062</v>
      </c>
      <c r="M96" s="138"/>
      <c r="N96" s="138"/>
      <c r="O96" s="150"/>
      <c r="P96" s="136"/>
    </row>
    <row r="97" spans="1:16" ht="24.75" customHeight="1">
      <c r="A97" s="119">
        <v>900</v>
      </c>
      <c r="B97" s="300" t="s">
        <v>85</v>
      </c>
      <c r="C97" s="301"/>
      <c r="D97" s="302"/>
      <c r="E97" s="135">
        <v>5658311</v>
      </c>
      <c r="F97" s="136"/>
      <c r="G97" s="136"/>
      <c r="H97" s="144">
        <f>E97-F97+G97</f>
        <v>5658311</v>
      </c>
      <c r="I97" s="146">
        <f t="shared" si="1"/>
        <v>5386233</v>
      </c>
      <c r="J97" s="141"/>
      <c r="K97" s="138"/>
      <c r="L97" s="138"/>
      <c r="M97" s="138"/>
      <c r="N97" s="138"/>
      <c r="O97" s="150"/>
      <c r="P97" s="136">
        <v>272078</v>
      </c>
    </row>
    <row r="98" spans="1:16" ht="25.5" customHeight="1">
      <c r="A98" s="119">
        <v>921</v>
      </c>
      <c r="B98" s="300" t="s">
        <v>57</v>
      </c>
      <c r="C98" s="301"/>
      <c r="D98" s="302"/>
      <c r="E98" s="135">
        <v>2525500</v>
      </c>
      <c r="F98" s="136"/>
      <c r="G98" s="136"/>
      <c r="H98" s="144">
        <f t="shared" si="3"/>
        <v>2525500</v>
      </c>
      <c r="I98" s="146">
        <f t="shared" si="1"/>
        <v>2525500</v>
      </c>
      <c r="J98" s="137"/>
      <c r="K98" s="140">
        <v>2510000</v>
      </c>
      <c r="L98" s="140"/>
      <c r="M98" s="138"/>
      <c r="N98" s="138"/>
      <c r="O98" s="150"/>
      <c r="P98" s="136">
        <v>0</v>
      </c>
    </row>
    <row r="99" spans="1:16" ht="12.75" customHeight="1">
      <c r="A99" s="120">
        <v>926</v>
      </c>
      <c r="B99" s="413" t="s">
        <v>96</v>
      </c>
      <c r="C99" s="414"/>
      <c r="D99" s="415"/>
      <c r="E99" s="153">
        <v>1467832</v>
      </c>
      <c r="F99" s="159"/>
      <c r="G99" s="159">
        <f>K62</f>
        <v>155000</v>
      </c>
      <c r="H99" s="153">
        <f t="shared" si="3"/>
        <v>1622832</v>
      </c>
      <c r="I99" s="154">
        <f t="shared" si="1"/>
        <v>1553832</v>
      </c>
      <c r="J99" s="155">
        <v>551732</v>
      </c>
      <c r="K99" s="156">
        <v>200000</v>
      </c>
      <c r="L99" s="156">
        <v>1000</v>
      </c>
      <c r="M99" s="157"/>
      <c r="N99" s="157"/>
      <c r="O99" s="158"/>
      <c r="P99" s="159">
        <v>69000</v>
      </c>
    </row>
    <row r="100" spans="1:16" ht="18.75" customHeight="1">
      <c r="A100" s="84" t="s">
        <v>17</v>
      </c>
      <c r="B100" s="322" t="s">
        <v>21</v>
      </c>
      <c r="C100" s="323"/>
      <c r="D100" s="324"/>
      <c r="E100" s="48">
        <f>SUM(E79:E87,E88:E99)</f>
        <v>116243113</v>
      </c>
      <c r="F100" s="48">
        <f>SUM(F79:F87,F88:F99)</f>
        <v>8000</v>
      </c>
      <c r="G100" s="48">
        <f>SUM(G79:G99)</f>
        <v>2865296</v>
      </c>
      <c r="H100" s="48">
        <f>SUM(H79:H87,H88:H99)</f>
        <v>119100409</v>
      </c>
      <c r="I100" s="48">
        <f>SUM(I79:I99)</f>
        <v>107416816</v>
      </c>
      <c r="J100" s="113">
        <f aca="true" t="shared" si="4" ref="J100:P100">SUM(J79:J87,J88:J99)</f>
        <v>36143933</v>
      </c>
      <c r="K100" s="121">
        <f t="shared" si="4"/>
        <v>20131527</v>
      </c>
      <c r="L100" s="121">
        <f t="shared" si="4"/>
        <v>4585400</v>
      </c>
      <c r="M100" s="121">
        <f t="shared" si="4"/>
        <v>3129213</v>
      </c>
      <c r="N100" s="121">
        <f t="shared" si="4"/>
        <v>2570429</v>
      </c>
      <c r="O100" s="122">
        <f t="shared" si="4"/>
        <v>2268000</v>
      </c>
      <c r="P100" s="48">
        <f t="shared" si="4"/>
        <v>11683593</v>
      </c>
    </row>
    <row r="101" spans="1:16" ht="6" customHeight="1">
      <c r="A101" s="47"/>
      <c r="B101" s="47"/>
      <c r="C101" s="47"/>
      <c r="D101" s="47"/>
      <c r="E101" s="350" t="s">
        <v>97</v>
      </c>
      <c r="F101" s="351"/>
      <c r="G101" s="46"/>
      <c r="H101" s="47"/>
      <c r="I101" s="7"/>
      <c r="J101" s="7"/>
      <c r="K101" s="6"/>
      <c r="L101" s="6"/>
      <c r="M101" s="6"/>
      <c r="N101" s="6"/>
      <c r="O101" s="4"/>
      <c r="P101" s="4"/>
    </row>
    <row r="102" spans="1:16" ht="12" customHeight="1">
      <c r="A102" s="65"/>
      <c r="B102" s="65"/>
      <c r="C102" s="65"/>
      <c r="D102" s="65"/>
      <c r="E102" s="64"/>
      <c r="F102" s="66">
        <f>F100-I65-J65</f>
        <v>0</v>
      </c>
      <c r="G102" s="64">
        <f>G100-K65-L65</f>
        <v>0</v>
      </c>
      <c r="H102" s="65"/>
      <c r="I102" s="65"/>
      <c r="J102" s="65"/>
      <c r="K102" s="6"/>
      <c r="L102" s="6"/>
      <c r="M102" s="6"/>
      <c r="N102" s="6"/>
      <c r="O102" s="63"/>
      <c r="P102" s="63"/>
    </row>
    <row r="103" spans="1:16" ht="6.75" customHeight="1">
      <c r="A103" s="57"/>
      <c r="B103" s="57"/>
      <c r="C103" s="57"/>
      <c r="D103" s="57"/>
      <c r="E103" s="56"/>
      <c r="F103" s="58"/>
      <c r="G103" s="56"/>
      <c r="H103" s="57"/>
      <c r="I103" s="57"/>
      <c r="J103" s="57"/>
      <c r="K103" s="6"/>
      <c r="L103" s="6"/>
      <c r="M103" s="6"/>
      <c r="N103" s="6"/>
      <c r="O103" s="55"/>
      <c r="P103" s="55"/>
    </row>
    <row r="104" spans="1:16" ht="12" customHeight="1">
      <c r="A104" s="123" t="s">
        <v>36</v>
      </c>
      <c r="B104" s="348" t="s">
        <v>64</v>
      </c>
      <c r="C104" s="348"/>
      <c r="D104" s="348"/>
      <c r="E104" s="348"/>
      <c r="F104" s="348"/>
      <c r="G104" s="349"/>
      <c r="H104" s="109">
        <f>H106+H105</f>
        <v>78600330</v>
      </c>
      <c r="I104" s="14"/>
      <c r="J104" s="15"/>
      <c r="K104" s="40"/>
      <c r="L104" s="6"/>
      <c r="M104" s="6"/>
      <c r="N104" s="6"/>
      <c r="O104" s="4"/>
      <c r="P104" s="4"/>
    </row>
    <row r="105" spans="1:16" ht="11.25" customHeight="1">
      <c r="A105" s="124"/>
      <c r="B105" s="352" t="s">
        <v>101</v>
      </c>
      <c r="C105" s="352"/>
      <c r="D105" s="352"/>
      <c r="E105" s="352"/>
      <c r="F105" s="352"/>
      <c r="G105" s="353"/>
      <c r="H105" s="110">
        <f>J100</f>
        <v>36143933</v>
      </c>
      <c r="I105" s="14"/>
      <c r="J105" s="350"/>
      <c r="K105" s="350"/>
      <c r="L105" s="6"/>
      <c r="M105" s="6"/>
      <c r="N105" s="6"/>
      <c r="O105" s="4"/>
      <c r="P105" s="4"/>
    </row>
    <row r="106" spans="1:16" ht="12" customHeight="1">
      <c r="A106" s="124"/>
      <c r="B106" s="352" t="s">
        <v>102</v>
      </c>
      <c r="C106" s="352"/>
      <c r="D106" s="352"/>
      <c r="E106" s="352"/>
      <c r="F106" s="352"/>
      <c r="G106" s="353"/>
      <c r="H106" s="110">
        <f>I100-J100-K100-L100-M100-H113</f>
        <v>42456397</v>
      </c>
      <c r="I106" s="16" t="e">
        <f>H104+H107+H110+H114+H116+H117+#REF!+H119</f>
        <v>#REF!</v>
      </c>
      <c r="J106" s="350"/>
      <c r="K106" s="412"/>
      <c r="L106" s="6"/>
      <c r="M106" s="6"/>
      <c r="N106" s="6"/>
      <c r="O106" s="4"/>
      <c r="P106" s="4"/>
    </row>
    <row r="107" spans="1:16" ht="12" customHeight="1">
      <c r="A107" s="125" t="s">
        <v>37</v>
      </c>
      <c r="B107" s="325" t="s">
        <v>38</v>
      </c>
      <c r="C107" s="325"/>
      <c r="D107" s="325"/>
      <c r="E107" s="325"/>
      <c r="F107" s="325"/>
      <c r="G107" s="326"/>
      <c r="H107" s="107">
        <f>H108+H109</f>
        <v>21928001</v>
      </c>
      <c r="I107" s="14"/>
      <c r="J107" s="7"/>
      <c r="K107" s="6"/>
      <c r="L107" s="6"/>
      <c r="M107" s="6"/>
      <c r="N107" s="6"/>
      <c r="O107" s="4"/>
      <c r="P107" s="4"/>
    </row>
    <row r="108" spans="1:16" ht="12" customHeight="1">
      <c r="A108" s="124"/>
      <c r="B108" s="321" t="s">
        <v>58</v>
      </c>
      <c r="C108" s="321"/>
      <c r="D108" s="321"/>
      <c r="E108" s="321"/>
      <c r="F108" s="321"/>
      <c r="G108" s="111"/>
      <c r="H108" s="110">
        <v>1796474</v>
      </c>
      <c r="I108" s="14"/>
      <c r="J108" s="7"/>
      <c r="K108" s="6"/>
      <c r="L108" s="6"/>
      <c r="M108" s="6"/>
      <c r="N108" s="6"/>
      <c r="O108" s="4"/>
      <c r="P108" s="4"/>
    </row>
    <row r="109" spans="1:16" ht="12" customHeight="1">
      <c r="A109" s="124"/>
      <c r="B109" s="321" t="s">
        <v>59</v>
      </c>
      <c r="C109" s="321"/>
      <c r="D109" s="321"/>
      <c r="E109" s="321"/>
      <c r="F109" s="321"/>
      <c r="G109" s="111"/>
      <c r="H109" s="110">
        <f>K100</f>
        <v>20131527</v>
      </c>
      <c r="I109" s="14"/>
      <c r="J109" s="7"/>
      <c r="K109" s="40"/>
      <c r="L109" s="6"/>
      <c r="M109" s="6"/>
      <c r="N109" s="6"/>
      <c r="O109" s="4"/>
      <c r="P109" s="4"/>
    </row>
    <row r="110" spans="1:16" ht="12" customHeight="1">
      <c r="A110" s="125" t="s">
        <v>39</v>
      </c>
      <c r="B110" s="325" t="s">
        <v>34</v>
      </c>
      <c r="C110" s="325"/>
      <c r="D110" s="325"/>
      <c r="E110" s="325"/>
      <c r="F110" s="325"/>
      <c r="G110" s="326"/>
      <c r="H110" s="107">
        <f>L100</f>
        <v>4585400</v>
      </c>
      <c r="I110" s="14"/>
      <c r="J110" s="7"/>
      <c r="K110" s="6"/>
      <c r="L110" s="6"/>
      <c r="M110" s="6"/>
      <c r="N110" s="6"/>
      <c r="O110" s="4"/>
      <c r="P110" s="4"/>
    </row>
    <row r="111" spans="1:16" ht="12" customHeight="1">
      <c r="A111" s="126" t="s">
        <v>40</v>
      </c>
      <c r="B111" s="344" t="s">
        <v>90</v>
      </c>
      <c r="C111" s="344"/>
      <c r="D111" s="344"/>
      <c r="E111" s="344"/>
      <c r="F111" s="344"/>
      <c r="G111" s="345"/>
      <c r="H111" s="106">
        <f>H113+H112</f>
        <v>1895436</v>
      </c>
      <c r="I111" s="14"/>
      <c r="J111" s="7"/>
      <c r="K111" s="6"/>
      <c r="L111" s="6"/>
      <c r="M111" s="6"/>
      <c r="N111" s="6"/>
      <c r="O111" s="4"/>
      <c r="P111" s="4"/>
    </row>
    <row r="112" spans="1:16" ht="12" customHeight="1">
      <c r="A112" s="124"/>
      <c r="B112" s="321" t="s">
        <v>60</v>
      </c>
      <c r="C112" s="321"/>
      <c r="D112" s="321"/>
      <c r="E112" s="321"/>
      <c r="F112" s="321"/>
      <c r="G112" s="111"/>
      <c r="H112" s="112">
        <v>925090</v>
      </c>
      <c r="I112" s="14"/>
      <c r="J112" s="7"/>
      <c r="K112" s="6"/>
      <c r="L112" s="6"/>
      <c r="M112" s="6"/>
      <c r="N112" s="6"/>
      <c r="O112" s="4"/>
      <c r="P112" s="4"/>
    </row>
    <row r="113" spans="1:16" ht="12" customHeight="1">
      <c r="A113" s="124"/>
      <c r="B113" s="321" t="s">
        <v>61</v>
      </c>
      <c r="C113" s="321"/>
      <c r="D113" s="321"/>
      <c r="E113" s="321"/>
      <c r="F113" s="321"/>
      <c r="G113" s="111"/>
      <c r="H113" s="112">
        <v>970346</v>
      </c>
      <c r="I113" s="14"/>
      <c r="J113" s="7"/>
      <c r="K113" s="6"/>
      <c r="L113" s="6"/>
      <c r="M113" s="6"/>
      <c r="N113" s="6"/>
      <c r="O113" s="4"/>
      <c r="P113" s="4"/>
    </row>
    <row r="114" spans="1:16" ht="12" customHeight="1">
      <c r="A114" s="127" t="s">
        <v>41</v>
      </c>
      <c r="B114" s="344" t="s">
        <v>29</v>
      </c>
      <c r="C114" s="344"/>
      <c r="D114" s="344"/>
      <c r="E114" s="344"/>
      <c r="F114" s="344"/>
      <c r="G114" s="345"/>
      <c r="H114" s="106">
        <f>M100</f>
        <v>3129213</v>
      </c>
      <c r="I114" s="14"/>
      <c r="J114" s="8"/>
      <c r="K114" s="4"/>
      <c r="L114" s="4"/>
      <c r="M114" s="4"/>
      <c r="N114" s="4"/>
      <c r="O114" s="4"/>
      <c r="P114" s="4"/>
    </row>
    <row r="115" spans="1:16" ht="12" customHeight="1">
      <c r="A115" s="127" t="s">
        <v>42</v>
      </c>
      <c r="B115" s="344" t="s">
        <v>103</v>
      </c>
      <c r="C115" s="344"/>
      <c r="D115" s="344"/>
      <c r="E115" s="344"/>
      <c r="F115" s="344"/>
      <c r="G115" s="345"/>
      <c r="H115" s="106"/>
      <c r="I115" s="14"/>
      <c r="J115" s="8"/>
      <c r="K115" s="4"/>
      <c r="L115" s="4"/>
      <c r="M115" s="4"/>
      <c r="N115" s="4"/>
      <c r="O115" s="4"/>
      <c r="P115" s="4"/>
    </row>
    <row r="116" spans="1:16" ht="24" customHeight="1">
      <c r="A116" s="128" t="s">
        <v>43</v>
      </c>
      <c r="B116" s="344" t="s">
        <v>121</v>
      </c>
      <c r="C116" s="344"/>
      <c r="D116" s="344"/>
      <c r="E116" s="344"/>
      <c r="F116" s="344"/>
      <c r="G116" s="345"/>
      <c r="H116" s="106">
        <f>N100</f>
        <v>2570429</v>
      </c>
      <c r="I116" s="14"/>
      <c r="J116" s="8"/>
      <c r="K116" s="4"/>
      <c r="L116" s="186"/>
      <c r="M116" s="186"/>
      <c r="N116" s="186"/>
      <c r="O116" s="186"/>
      <c r="P116" s="186"/>
    </row>
    <row r="117" spans="1:16" ht="26.25" customHeight="1">
      <c r="A117" s="126" t="s">
        <v>44</v>
      </c>
      <c r="B117" s="344" t="s">
        <v>122</v>
      </c>
      <c r="C117" s="344"/>
      <c r="D117" s="344"/>
      <c r="E117" s="344"/>
      <c r="F117" s="344"/>
      <c r="G117" s="345"/>
      <c r="H117" s="107">
        <f>O100</f>
        <v>2268000</v>
      </c>
      <c r="I117" s="14"/>
      <c r="J117" s="8"/>
      <c r="K117" s="4"/>
      <c r="L117" s="4"/>
      <c r="M117" s="4"/>
      <c r="N117" s="4"/>
      <c r="O117" s="4"/>
      <c r="P117" s="4"/>
    </row>
    <row r="118" spans="1:16" ht="25.5" customHeight="1">
      <c r="A118" s="125" t="s">
        <v>45</v>
      </c>
      <c r="B118" s="344" t="s">
        <v>47</v>
      </c>
      <c r="C118" s="344"/>
      <c r="D118" s="344"/>
      <c r="E118" s="344"/>
      <c r="F118" s="344"/>
      <c r="G118" s="345"/>
      <c r="H118" s="107">
        <v>0</v>
      </c>
      <c r="I118" s="14"/>
      <c r="J118" s="8"/>
      <c r="K118" s="4"/>
      <c r="L118" s="4"/>
      <c r="M118" s="4"/>
      <c r="N118" s="4"/>
      <c r="O118" s="4"/>
      <c r="P118" s="4"/>
    </row>
    <row r="119" spans="1:16" ht="39.75" customHeight="1">
      <c r="A119" s="129" t="s">
        <v>46</v>
      </c>
      <c r="B119" s="346" t="s">
        <v>48</v>
      </c>
      <c r="C119" s="346"/>
      <c r="D119" s="346"/>
      <c r="E119" s="346"/>
      <c r="F119" s="346"/>
      <c r="G119" s="347"/>
      <c r="H119" s="108">
        <v>410000</v>
      </c>
      <c r="I119" s="14"/>
      <c r="J119" s="8"/>
      <c r="K119" s="4"/>
      <c r="L119" s="4"/>
      <c r="M119" s="4"/>
      <c r="N119" s="4"/>
      <c r="O119" s="4"/>
      <c r="P119" s="4"/>
    </row>
    <row r="120" spans="1:16" ht="4.5" customHeight="1">
      <c r="A120" s="61"/>
      <c r="B120" s="62"/>
      <c r="C120" s="62"/>
      <c r="D120" s="62"/>
      <c r="E120" s="62"/>
      <c r="F120" s="62"/>
      <c r="G120" s="62"/>
      <c r="H120" s="19"/>
      <c r="I120" s="19"/>
      <c r="J120" s="8"/>
      <c r="K120" s="54"/>
      <c r="L120" s="54"/>
      <c r="M120" s="54"/>
      <c r="N120" s="54"/>
      <c r="O120" s="54"/>
      <c r="P120" s="54"/>
    </row>
    <row r="121" spans="1:16" ht="6" customHeight="1">
      <c r="A121" s="17"/>
      <c r="B121" s="59"/>
      <c r="C121" s="59"/>
      <c r="D121" s="59"/>
      <c r="E121" s="59"/>
      <c r="F121" s="59"/>
      <c r="G121" s="59"/>
      <c r="H121" s="18"/>
      <c r="I121" s="19"/>
      <c r="J121" s="8"/>
      <c r="K121" s="60"/>
      <c r="L121" s="60"/>
      <c r="M121" s="60"/>
      <c r="N121" s="60"/>
      <c r="O121" s="60"/>
      <c r="P121" s="60"/>
    </row>
    <row r="122" spans="1:16" ht="15.75" customHeight="1">
      <c r="A122" s="78" t="s">
        <v>20</v>
      </c>
      <c r="B122" s="341" t="s">
        <v>129</v>
      </c>
      <c r="C122" s="342"/>
      <c r="D122" s="342"/>
      <c r="E122" s="342"/>
      <c r="F122" s="342"/>
      <c r="G122" s="343"/>
      <c r="H122" s="87">
        <v>5006453</v>
      </c>
      <c r="I122" s="20"/>
      <c r="J122" s="8"/>
      <c r="K122" s="4"/>
      <c r="L122" s="4"/>
      <c r="M122" s="4"/>
      <c r="N122" s="4"/>
      <c r="O122" s="4"/>
      <c r="P122" s="4"/>
    </row>
    <row r="123" spans="1:16" ht="14.25" customHeight="1">
      <c r="A123" s="85" t="s">
        <v>20</v>
      </c>
      <c r="B123" s="341" t="s">
        <v>130</v>
      </c>
      <c r="C123" s="342"/>
      <c r="D123" s="342"/>
      <c r="E123" s="342"/>
      <c r="F123" s="342"/>
      <c r="G123" s="343"/>
      <c r="H123" s="88">
        <v>650000</v>
      </c>
      <c r="I123" s="21"/>
      <c r="J123" s="8"/>
      <c r="K123" s="4"/>
      <c r="L123" s="4"/>
      <c r="M123" s="4"/>
      <c r="N123" s="4"/>
      <c r="O123" s="4"/>
      <c r="P123" s="4"/>
    </row>
    <row r="124" spans="1:16" ht="27.75" customHeight="1">
      <c r="A124" s="85" t="s">
        <v>83</v>
      </c>
      <c r="B124" s="341" t="s">
        <v>84</v>
      </c>
      <c r="C124" s="342"/>
      <c r="D124" s="342"/>
      <c r="E124" s="342"/>
      <c r="F124" s="342"/>
      <c r="G124" s="343"/>
      <c r="H124" s="88">
        <v>6000000</v>
      </c>
      <c r="I124" s="21"/>
      <c r="J124" s="8"/>
      <c r="K124" s="4"/>
      <c r="L124" s="4"/>
      <c r="M124" s="4"/>
      <c r="N124" s="4"/>
      <c r="O124" s="4"/>
      <c r="P124" s="4"/>
    </row>
    <row r="125" spans="1:16" ht="14.25" customHeight="1">
      <c r="A125" s="84" t="s">
        <v>18</v>
      </c>
      <c r="B125" s="322" t="s">
        <v>22</v>
      </c>
      <c r="C125" s="323"/>
      <c r="D125" s="323"/>
      <c r="E125" s="323"/>
      <c r="F125" s="323"/>
      <c r="G125" s="324"/>
      <c r="H125" s="83">
        <f>H122+H123+H124</f>
        <v>11656453</v>
      </c>
      <c r="I125" s="22"/>
      <c r="J125" s="8"/>
      <c r="K125" s="4"/>
      <c r="L125" s="4"/>
      <c r="M125" s="4"/>
      <c r="N125" s="4"/>
      <c r="O125" s="4"/>
      <c r="P125" s="4"/>
    </row>
    <row r="126" spans="1:16" ht="14.25" customHeight="1">
      <c r="A126" s="86" t="s">
        <v>19</v>
      </c>
      <c r="B126" s="336" t="s">
        <v>63</v>
      </c>
      <c r="C126" s="337"/>
      <c r="D126" s="337"/>
      <c r="E126" s="337"/>
      <c r="F126" s="337"/>
      <c r="G126" s="338"/>
      <c r="H126" s="26">
        <f>H125+H100</f>
        <v>130756862</v>
      </c>
      <c r="I126" s="9"/>
      <c r="J126" s="8"/>
      <c r="K126" s="171"/>
      <c r="L126" s="4"/>
      <c r="M126" s="4"/>
      <c r="N126" s="4"/>
      <c r="O126" s="4"/>
      <c r="P126" s="4"/>
    </row>
    <row r="127" spans="1:16" ht="9.75" customHeight="1">
      <c r="A127" s="23"/>
      <c r="B127" s="24"/>
      <c r="C127" s="24"/>
      <c r="D127" s="24"/>
      <c r="E127" s="24"/>
      <c r="F127" s="24"/>
      <c r="G127" s="24"/>
      <c r="H127" s="25"/>
      <c r="I127" s="9"/>
      <c r="J127" s="8"/>
      <c r="K127" s="4"/>
      <c r="L127" s="4"/>
      <c r="M127" s="4"/>
      <c r="N127" s="4"/>
      <c r="O127" s="4"/>
      <c r="P127" s="4"/>
    </row>
    <row r="128" ht="10.5" customHeight="1"/>
    <row r="129" ht="10.5" customHeight="1"/>
    <row r="130" ht="27.75" customHeight="1"/>
    <row r="131" ht="42" customHeight="1"/>
    <row r="132" ht="10.5" customHeight="1"/>
    <row r="133" ht="10.5" customHeight="1"/>
    <row r="134" ht="10.5" customHeight="1"/>
    <row r="135" ht="33.75" customHeight="1"/>
    <row r="136" ht="10.5" customHeight="1"/>
    <row r="137" ht="10.5" customHeight="1"/>
    <row r="138" ht="10.5" customHeight="1"/>
    <row r="139" ht="10.5" customHeight="1"/>
    <row r="140" spans="11:12" ht="18.75" customHeight="1">
      <c r="K140" s="184" t="s">
        <v>54</v>
      </c>
      <c r="L140" s="184" t="s">
        <v>55</v>
      </c>
    </row>
    <row r="141" spans="1:14" ht="17.25" customHeight="1">
      <c r="A141" s="172" t="s">
        <v>4</v>
      </c>
      <c r="B141" s="365" t="s">
        <v>162</v>
      </c>
      <c r="C141" s="340"/>
      <c r="D141" s="340"/>
      <c r="E141" s="340"/>
      <c r="F141" s="340"/>
      <c r="G141" s="340"/>
      <c r="H141" s="366"/>
      <c r="I141" s="339">
        <f>K141+L141</f>
        <v>127899566</v>
      </c>
      <c r="J141" s="340"/>
      <c r="K141" s="192">
        <v>119428060</v>
      </c>
      <c r="L141" s="192">
        <v>8471506</v>
      </c>
      <c r="M141" s="1"/>
      <c r="N141" s="224">
        <f>I141-Dochody!E72</f>
        <v>0</v>
      </c>
    </row>
    <row r="142" spans="1:14" ht="12.75">
      <c r="A142" s="172"/>
      <c r="B142" s="332" t="s">
        <v>104</v>
      </c>
      <c r="C142" s="333"/>
      <c r="D142" s="333"/>
      <c r="E142" s="333"/>
      <c r="F142" s="333"/>
      <c r="G142" s="333"/>
      <c r="H142" s="334"/>
      <c r="I142" s="335">
        <f>Dochody!F72+Dochody!G72</f>
        <v>0</v>
      </c>
      <c r="J142" s="333"/>
      <c r="K142" s="192">
        <f>Dochody!F72</f>
        <v>0</v>
      </c>
      <c r="L142" s="192">
        <f>Dochody!G72</f>
        <v>0</v>
      </c>
      <c r="N142" s="225"/>
    </row>
    <row r="143" spans="1:14" ht="12.75">
      <c r="A143" s="172"/>
      <c r="B143" s="332" t="s">
        <v>105</v>
      </c>
      <c r="C143" s="333"/>
      <c r="D143" s="333"/>
      <c r="E143" s="333"/>
      <c r="F143" s="333"/>
      <c r="G143" s="333"/>
      <c r="H143" s="334"/>
      <c r="I143" s="335">
        <f>Dochody!H72+Dochody!I72</f>
        <v>2109823</v>
      </c>
      <c r="J143" s="333"/>
      <c r="K143" s="192">
        <f>Dochody!H72</f>
        <v>2109823</v>
      </c>
      <c r="L143" s="192">
        <f>Dochody!I72</f>
        <v>0</v>
      </c>
      <c r="N143" s="225"/>
    </row>
    <row r="144" spans="1:14" ht="12.75">
      <c r="A144" s="172" t="s">
        <v>5</v>
      </c>
      <c r="B144" s="332" t="s">
        <v>106</v>
      </c>
      <c r="C144" s="333"/>
      <c r="D144" s="333"/>
      <c r="E144" s="333"/>
      <c r="F144" s="333"/>
      <c r="G144" s="333"/>
      <c r="H144" s="334"/>
      <c r="I144" s="339">
        <f>I141+I143-I142</f>
        <v>130009389</v>
      </c>
      <c r="J144" s="340"/>
      <c r="K144" s="192">
        <f>K141-K142+K143</f>
        <v>121537883</v>
      </c>
      <c r="L144" s="192">
        <f>L141-L142+L143</f>
        <v>8471506</v>
      </c>
      <c r="N144" s="225"/>
    </row>
    <row r="145" spans="1:14" ht="45" customHeight="1">
      <c r="A145" s="182" t="s">
        <v>107</v>
      </c>
      <c r="B145" s="385" t="s">
        <v>86</v>
      </c>
      <c r="C145" s="386"/>
      <c r="D145" s="386"/>
      <c r="E145" s="386"/>
      <c r="F145" s="386"/>
      <c r="G145" s="386"/>
      <c r="H145" s="387"/>
      <c r="I145" s="381">
        <v>747473</v>
      </c>
      <c r="J145" s="382"/>
      <c r="K145" s="193"/>
      <c r="L145" s="193"/>
      <c r="N145" s="225"/>
    </row>
    <row r="146" spans="1:14" ht="5.25" customHeight="1">
      <c r="A146" s="183"/>
      <c r="B146" s="358"/>
      <c r="C146" s="359"/>
      <c r="D146" s="359"/>
      <c r="E146" s="359"/>
      <c r="F146" s="359"/>
      <c r="G146" s="359"/>
      <c r="H146" s="360"/>
      <c r="I146" s="330"/>
      <c r="J146" s="331"/>
      <c r="K146" s="194"/>
      <c r="L146" s="194"/>
      <c r="N146" s="225"/>
    </row>
    <row r="147" spans="1:14" ht="6" customHeight="1">
      <c r="A147" s="173"/>
      <c r="B147" s="361"/>
      <c r="C147" s="362"/>
      <c r="D147" s="362"/>
      <c r="E147" s="362"/>
      <c r="F147" s="362"/>
      <c r="G147" s="362"/>
      <c r="H147" s="363"/>
      <c r="I147" s="370"/>
      <c r="J147" s="371"/>
      <c r="K147" s="195"/>
      <c r="L147" s="195"/>
      <c r="N147" s="225"/>
    </row>
    <row r="148" spans="1:14" ht="12.75">
      <c r="A148" s="172"/>
      <c r="B148" s="365" t="s">
        <v>131</v>
      </c>
      <c r="C148" s="340"/>
      <c r="D148" s="340"/>
      <c r="E148" s="340"/>
      <c r="F148" s="340"/>
      <c r="G148" s="340"/>
      <c r="H148" s="366"/>
      <c r="I148" s="339">
        <f>I144+I145+I147+I146</f>
        <v>130756862</v>
      </c>
      <c r="J148" s="340"/>
      <c r="K148" s="196"/>
      <c r="L148" s="196"/>
      <c r="N148" s="225"/>
    </row>
    <row r="149" spans="1:14" ht="8.25" customHeight="1">
      <c r="A149" s="172"/>
      <c r="B149" s="332"/>
      <c r="C149" s="333"/>
      <c r="D149" s="333"/>
      <c r="E149" s="333"/>
      <c r="F149" s="333"/>
      <c r="G149" s="333"/>
      <c r="H149" s="334"/>
      <c r="I149" s="332"/>
      <c r="J149" s="333"/>
      <c r="K149" s="196"/>
      <c r="L149" s="196"/>
      <c r="N149" s="225"/>
    </row>
    <row r="150" spans="1:14" ht="17.25" customHeight="1">
      <c r="A150" s="172" t="s">
        <v>4</v>
      </c>
      <c r="B150" s="365" t="s">
        <v>163</v>
      </c>
      <c r="C150" s="340"/>
      <c r="D150" s="340"/>
      <c r="E150" s="340"/>
      <c r="F150" s="340"/>
      <c r="G150" s="340"/>
      <c r="H150" s="366"/>
      <c r="I150" s="339">
        <f>K150+L150</f>
        <v>116243113</v>
      </c>
      <c r="J150" s="340"/>
      <c r="K150" s="192">
        <v>105079020</v>
      </c>
      <c r="L150" s="192">
        <v>11164093</v>
      </c>
      <c r="N150" s="224">
        <f>I150-E100</f>
        <v>0</v>
      </c>
    </row>
    <row r="151" spans="1:12" ht="12.75">
      <c r="A151" s="172"/>
      <c r="B151" s="332" t="s">
        <v>109</v>
      </c>
      <c r="C151" s="333"/>
      <c r="D151" s="333"/>
      <c r="E151" s="333"/>
      <c r="F151" s="333"/>
      <c r="G151" s="333"/>
      <c r="H151" s="334"/>
      <c r="I151" s="335">
        <f>F100</f>
        <v>8000</v>
      </c>
      <c r="J151" s="333"/>
      <c r="K151" s="192">
        <f>I65</f>
        <v>8000</v>
      </c>
      <c r="L151" s="192">
        <f>J65</f>
        <v>0</v>
      </c>
    </row>
    <row r="152" spans="1:12" ht="12.75">
      <c r="A152" s="172"/>
      <c r="B152" s="332" t="s">
        <v>110</v>
      </c>
      <c r="C152" s="333"/>
      <c r="D152" s="333"/>
      <c r="E152" s="333"/>
      <c r="F152" s="333"/>
      <c r="G152" s="333"/>
      <c r="H152" s="334"/>
      <c r="I152" s="335">
        <f>G100</f>
        <v>2865296</v>
      </c>
      <c r="J152" s="333"/>
      <c r="K152" s="192">
        <f>K65</f>
        <v>2345796</v>
      </c>
      <c r="L152" s="192">
        <f>L65</f>
        <v>519500</v>
      </c>
    </row>
    <row r="153" spans="1:15" ht="12.75">
      <c r="A153" s="172" t="s">
        <v>5</v>
      </c>
      <c r="B153" s="332" t="s">
        <v>111</v>
      </c>
      <c r="C153" s="333"/>
      <c r="D153" s="333"/>
      <c r="E153" s="333"/>
      <c r="F153" s="333"/>
      <c r="G153" s="333"/>
      <c r="H153" s="334"/>
      <c r="I153" s="339">
        <f>I150+I152-I151</f>
        <v>119100409</v>
      </c>
      <c r="J153" s="340"/>
      <c r="K153" s="192">
        <f>K150-K151+K152</f>
        <v>107416816</v>
      </c>
      <c r="L153" s="192">
        <f>L150-L151+L152</f>
        <v>11683593</v>
      </c>
      <c r="O153" t="s">
        <v>125</v>
      </c>
    </row>
    <row r="154" spans="1:12" ht="12.75">
      <c r="A154" s="172" t="s">
        <v>107</v>
      </c>
      <c r="B154" s="332" t="s">
        <v>112</v>
      </c>
      <c r="C154" s="333"/>
      <c r="D154" s="333"/>
      <c r="E154" s="333"/>
      <c r="F154" s="333"/>
      <c r="G154" s="333"/>
      <c r="H154" s="334"/>
      <c r="I154" s="335">
        <v>5006453</v>
      </c>
      <c r="J154" s="333"/>
      <c r="K154" s="196"/>
      <c r="L154" s="196"/>
    </row>
    <row r="155" spans="1:12" ht="12.75">
      <c r="A155" s="172" t="s">
        <v>113</v>
      </c>
      <c r="B155" s="332" t="s">
        <v>114</v>
      </c>
      <c r="C155" s="333"/>
      <c r="D155" s="333"/>
      <c r="E155" s="333"/>
      <c r="F155" s="333"/>
      <c r="G155" s="333"/>
      <c r="H155" s="334"/>
      <c r="I155" s="335">
        <v>650000</v>
      </c>
      <c r="J155" s="333"/>
      <c r="K155" s="196"/>
      <c r="L155" s="196"/>
    </row>
    <row r="156" spans="1:12" ht="12.75">
      <c r="A156" s="172" t="s">
        <v>108</v>
      </c>
      <c r="B156" s="332" t="s">
        <v>84</v>
      </c>
      <c r="C156" s="333"/>
      <c r="D156" s="333"/>
      <c r="E156" s="333"/>
      <c r="F156" s="333"/>
      <c r="G156" s="333"/>
      <c r="H156" s="334"/>
      <c r="I156" s="335">
        <v>6000000</v>
      </c>
      <c r="J156" s="369"/>
      <c r="K156" s="196"/>
      <c r="L156" s="196"/>
    </row>
    <row r="157" spans="1:12" ht="12.75">
      <c r="A157" s="172" t="s">
        <v>119</v>
      </c>
      <c r="B157" s="355" t="s">
        <v>133</v>
      </c>
      <c r="C157" s="356"/>
      <c r="D157" s="356"/>
      <c r="E157" s="356"/>
      <c r="F157" s="356"/>
      <c r="G157" s="356"/>
      <c r="H157" s="357"/>
      <c r="I157" s="367">
        <f>SUM(I154:J156)</f>
        <v>11656453</v>
      </c>
      <c r="J157" s="368"/>
      <c r="K157" s="196"/>
      <c r="L157" s="196"/>
    </row>
    <row r="158" spans="1:12" ht="18" customHeight="1">
      <c r="A158" s="174"/>
      <c r="B158" s="365" t="s">
        <v>132</v>
      </c>
      <c r="C158" s="340"/>
      <c r="D158" s="340"/>
      <c r="E158" s="340"/>
      <c r="F158" s="340"/>
      <c r="G158" s="340"/>
      <c r="H158" s="366"/>
      <c r="I158" s="339">
        <f>I153+I157</f>
        <v>130756862</v>
      </c>
      <c r="J158" s="340"/>
      <c r="K158" s="196"/>
      <c r="L158" s="196"/>
    </row>
    <row r="159" spans="1:10" ht="13.5" customHeight="1">
      <c r="A159" s="10"/>
      <c r="B159" s="80"/>
      <c r="C159" s="80"/>
      <c r="D159" s="80"/>
      <c r="E159" s="175"/>
      <c r="F159" s="8"/>
      <c r="G159" s="80"/>
      <c r="H159" s="80"/>
      <c r="I159" s="80"/>
      <c r="J159" s="80"/>
    </row>
    <row r="160" spans="1:12" ht="13.5" customHeight="1">
      <c r="A160" s="364" t="s">
        <v>177</v>
      </c>
      <c r="B160" s="364"/>
      <c r="C160" s="364"/>
      <c r="D160" s="364"/>
      <c r="E160" s="364"/>
      <c r="F160" s="364"/>
      <c r="G160" s="364"/>
      <c r="H160" s="364"/>
      <c r="I160" s="364"/>
      <c r="J160" s="364"/>
      <c r="K160" s="364"/>
      <c r="L160" s="364"/>
    </row>
    <row r="161" spans="1:12" ht="12.75">
      <c r="A161" s="354" t="s">
        <v>178</v>
      </c>
      <c r="B161" s="354"/>
      <c r="C161" s="354"/>
      <c r="D161" s="354"/>
      <c r="E161" s="354"/>
      <c r="F161" s="354"/>
      <c r="G161" s="354"/>
      <c r="H161" s="354"/>
      <c r="I161" s="354"/>
      <c r="J161" s="354"/>
      <c r="L161" s="1">
        <f>I148-I158</f>
        <v>0</v>
      </c>
    </row>
    <row r="162" spans="1:10" ht="12.75">
      <c r="A162" s="205" t="s">
        <v>137</v>
      </c>
      <c r="B162" s="80"/>
      <c r="C162" s="80"/>
      <c r="D162" s="80"/>
      <c r="E162" s="80"/>
      <c r="F162" s="80"/>
      <c r="G162" s="80"/>
      <c r="H162" s="80"/>
      <c r="I162" s="80"/>
      <c r="J162" s="80"/>
    </row>
    <row r="163" spans="1:10" ht="12.75">
      <c r="A163" s="205" t="s">
        <v>138</v>
      </c>
      <c r="B163" s="80"/>
      <c r="C163" s="80"/>
      <c r="D163" s="80"/>
      <c r="E163" s="80"/>
      <c r="F163" s="80"/>
      <c r="G163" s="80"/>
      <c r="H163" s="80"/>
      <c r="I163" s="80"/>
      <c r="J163" s="80"/>
    </row>
    <row r="164" spans="1:12" ht="12.75" customHeight="1">
      <c r="A164" s="364" t="s">
        <v>180</v>
      </c>
      <c r="B164" s="364"/>
      <c r="C164" s="364"/>
      <c r="D164" s="364"/>
      <c r="E164" s="364"/>
      <c r="F164" s="364"/>
      <c r="G164" s="364"/>
      <c r="H164" s="364"/>
      <c r="I164" s="364"/>
      <c r="J164" s="364"/>
      <c r="K164" s="364"/>
      <c r="L164" s="364"/>
    </row>
    <row r="165" ht="12.75" customHeight="1"/>
  </sheetData>
  <sheetProtection/>
  <mergeCells count="165">
    <mergeCell ref="K38:L38"/>
    <mergeCell ref="D35:H35"/>
    <mergeCell ref="D28:H28"/>
    <mergeCell ref="D29:H29"/>
    <mergeCell ref="A38:C38"/>
    <mergeCell ref="D38:H39"/>
    <mergeCell ref="I38:J38"/>
    <mergeCell ref="B91:D91"/>
    <mergeCell ref="D26:H26"/>
    <mergeCell ref="O65:P65"/>
    <mergeCell ref="D27:H27"/>
    <mergeCell ref="D30:H30"/>
    <mergeCell ref="D31:H31"/>
    <mergeCell ref="D32:H32"/>
    <mergeCell ref="D42:H42"/>
    <mergeCell ref="D33:H33"/>
    <mergeCell ref="D34:H34"/>
    <mergeCell ref="M77:M78"/>
    <mergeCell ref="J76:O76"/>
    <mergeCell ref="F75:G76"/>
    <mergeCell ref="F77:F78"/>
    <mergeCell ref="H75:H78"/>
    <mergeCell ref="D45:H45"/>
    <mergeCell ref="I76:I78"/>
    <mergeCell ref="I75:P75"/>
    <mergeCell ref="D12:H12"/>
    <mergeCell ref="A164:L164"/>
    <mergeCell ref="D19:H19"/>
    <mergeCell ref="D20:H20"/>
    <mergeCell ref="D22:H22"/>
    <mergeCell ref="D11:H11"/>
    <mergeCell ref="D24:H24"/>
    <mergeCell ref="J106:K106"/>
    <mergeCell ref="J105:K105"/>
    <mergeCell ref="B99:D99"/>
    <mergeCell ref="I149:J149"/>
    <mergeCell ref="A73:P73"/>
    <mergeCell ref="N77:O77"/>
    <mergeCell ref="A6:L6"/>
    <mergeCell ref="I8:J8"/>
    <mergeCell ref="K8:L8"/>
    <mergeCell ref="D8:H9"/>
    <mergeCell ref="A8:C8"/>
    <mergeCell ref="D10:H10"/>
    <mergeCell ref="I141:J141"/>
    <mergeCell ref="M65:N65"/>
    <mergeCell ref="D41:H41"/>
    <mergeCell ref="B153:H153"/>
    <mergeCell ref="B145:H145"/>
    <mergeCell ref="B148:H148"/>
    <mergeCell ref="E75:E78"/>
    <mergeCell ref="B141:H141"/>
    <mergeCell ref="L77:L78"/>
    <mergeCell ref="K77:K78"/>
    <mergeCell ref="I156:J156"/>
    <mergeCell ref="I147:J147"/>
    <mergeCell ref="I142:J142"/>
    <mergeCell ref="D47:H47"/>
    <mergeCell ref="D40:H40"/>
    <mergeCell ref="P76:P78"/>
    <mergeCell ref="G77:G78"/>
    <mergeCell ref="J77:J78"/>
    <mergeCell ref="B105:G105"/>
    <mergeCell ref="I145:J145"/>
    <mergeCell ref="I155:J155"/>
    <mergeCell ref="I152:J152"/>
    <mergeCell ref="I154:J154"/>
    <mergeCell ref="I153:J153"/>
    <mergeCell ref="B155:H155"/>
    <mergeCell ref="B152:H152"/>
    <mergeCell ref="B113:F113"/>
    <mergeCell ref="B115:G115"/>
    <mergeCell ref="B114:G114"/>
    <mergeCell ref="B125:G125"/>
    <mergeCell ref="B122:G122"/>
    <mergeCell ref="B124:G124"/>
    <mergeCell ref="B158:H158"/>
    <mergeCell ref="I158:J158"/>
    <mergeCell ref="B150:H150"/>
    <mergeCell ref="B154:H154"/>
    <mergeCell ref="B143:H143"/>
    <mergeCell ref="I148:J148"/>
    <mergeCell ref="I150:J150"/>
    <mergeCell ref="I151:J151"/>
    <mergeCell ref="B151:H151"/>
    <mergeCell ref="I157:J157"/>
    <mergeCell ref="B88:D88"/>
    <mergeCell ref="B118:G118"/>
    <mergeCell ref="A161:J161"/>
    <mergeCell ref="B157:H157"/>
    <mergeCell ref="B149:H149"/>
    <mergeCell ref="B146:H146"/>
    <mergeCell ref="B147:H147"/>
    <mergeCell ref="B111:G111"/>
    <mergeCell ref="A160:L160"/>
    <mergeCell ref="B156:H156"/>
    <mergeCell ref="B110:G110"/>
    <mergeCell ref="B123:G123"/>
    <mergeCell ref="B112:F112"/>
    <mergeCell ref="B116:G116"/>
    <mergeCell ref="B119:G119"/>
    <mergeCell ref="B97:D97"/>
    <mergeCell ref="B104:G104"/>
    <mergeCell ref="E101:F101"/>
    <mergeCell ref="B106:G106"/>
    <mergeCell ref="B117:G117"/>
    <mergeCell ref="B86:D86"/>
    <mergeCell ref="B87:D87"/>
    <mergeCell ref="I146:J146"/>
    <mergeCell ref="B142:H142"/>
    <mergeCell ref="I143:J143"/>
    <mergeCell ref="B126:G126"/>
    <mergeCell ref="I144:J144"/>
    <mergeCell ref="B109:F109"/>
    <mergeCell ref="B144:H144"/>
    <mergeCell ref="B92:D92"/>
    <mergeCell ref="B93:D93"/>
    <mergeCell ref="B94:D94"/>
    <mergeCell ref="B89:D89"/>
    <mergeCell ref="B90:D90"/>
    <mergeCell ref="B108:F108"/>
    <mergeCell ref="B98:D98"/>
    <mergeCell ref="B100:D100"/>
    <mergeCell ref="B107:G107"/>
    <mergeCell ref="B95:D95"/>
    <mergeCell ref="B96:D96"/>
    <mergeCell ref="B85:D85"/>
    <mergeCell ref="B80:D80"/>
    <mergeCell ref="B84:D84"/>
    <mergeCell ref="D25:H25"/>
    <mergeCell ref="A65:H65"/>
    <mergeCell ref="D64:H64"/>
    <mergeCell ref="B75:D78"/>
    <mergeCell ref="D63:H63"/>
    <mergeCell ref="B82:D82"/>
    <mergeCell ref="A75:A78"/>
    <mergeCell ref="D51:H51"/>
    <mergeCell ref="D50:H50"/>
    <mergeCell ref="D53:H53"/>
    <mergeCell ref="B83:D83"/>
    <mergeCell ref="B81:D81"/>
    <mergeCell ref="D49:H49"/>
    <mergeCell ref="D56:H56"/>
    <mergeCell ref="D57:H57"/>
    <mergeCell ref="D55:H55"/>
    <mergeCell ref="D52:H52"/>
    <mergeCell ref="D48:H48"/>
    <mergeCell ref="D43:H43"/>
    <mergeCell ref="D62:H62"/>
    <mergeCell ref="D61:H61"/>
    <mergeCell ref="D46:H46"/>
    <mergeCell ref="D44:H44"/>
    <mergeCell ref="D58:H58"/>
    <mergeCell ref="D59:H59"/>
    <mergeCell ref="D60:H60"/>
    <mergeCell ref="D54:H54"/>
    <mergeCell ref="D13:H13"/>
    <mergeCell ref="D14:H14"/>
    <mergeCell ref="D15:H15"/>
    <mergeCell ref="D16:H16"/>
    <mergeCell ref="D23:H23"/>
    <mergeCell ref="D21:H21"/>
    <mergeCell ref="D18:H18"/>
    <mergeCell ref="D17:H17"/>
  </mergeCells>
  <printOptions horizontalCentered="1"/>
  <pageMargins left="0.4330708661417323" right="0.1968503937007874" top="0.26" bottom="0.23" header="0.17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2"/>
  <sheetViews>
    <sheetView showZeros="0" zoomScalePageLayoutView="0" workbookViewId="0" topLeftCell="A10">
      <selection activeCell="M17" sqref="M17"/>
    </sheetView>
  </sheetViews>
  <sheetFormatPr defaultColWidth="9.00390625" defaultRowHeight="12.75"/>
  <cols>
    <col min="1" max="1" width="6.75390625" style="0" customWidth="1"/>
    <col min="5" max="5" width="13.375" style="0" customWidth="1"/>
    <col min="6" max="6" width="10.75390625" style="0" customWidth="1"/>
    <col min="7" max="7" width="11.25390625" style="0" customWidth="1"/>
    <col min="8" max="8" width="12.375" style="0" customWidth="1"/>
    <col min="9" max="9" width="11.125" style="0" customWidth="1"/>
    <col min="10" max="10" width="11.875" style="0" customWidth="1"/>
    <col min="11" max="11" width="13.625" style="0" customWidth="1"/>
    <col min="12" max="12" width="12.375" style="0" customWidth="1"/>
    <col min="14" max="14" width="11.125" style="0" bestFit="1" customWidth="1"/>
  </cols>
  <sheetData>
    <row r="1" spans="1:12" ht="11.25" customHeight="1">
      <c r="A1" s="80"/>
      <c r="B1" s="80"/>
      <c r="C1" s="80"/>
      <c r="D1" s="80"/>
      <c r="E1" s="80"/>
      <c r="F1" s="80"/>
      <c r="G1" s="80"/>
      <c r="H1" s="11" t="s">
        <v>49</v>
      </c>
      <c r="I1" s="80"/>
      <c r="J1" s="12"/>
      <c r="K1" s="28"/>
      <c r="L1" s="29"/>
    </row>
    <row r="2" spans="1:12" ht="3" customHeight="1">
      <c r="A2" s="80"/>
      <c r="B2" s="80"/>
      <c r="C2" s="80"/>
      <c r="D2" s="80"/>
      <c r="E2" s="80"/>
      <c r="F2" s="80"/>
      <c r="G2" s="80"/>
      <c r="H2" s="11"/>
      <c r="I2" s="80"/>
      <c r="J2" s="11"/>
      <c r="K2" s="28"/>
      <c r="L2" s="29"/>
    </row>
    <row r="3" spans="1:12" ht="10.5" customHeight="1">
      <c r="A3" s="80"/>
      <c r="B3" s="80"/>
      <c r="C3" s="80"/>
      <c r="D3" s="80"/>
      <c r="E3" s="80"/>
      <c r="F3" s="80"/>
      <c r="G3" s="80"/>
      <c r="H3" s="5" t="s">
        <v>159</v>
      </c>
      <c r="I3" s="80"/>
      <c r="J3" s="5"/>
      <c r="K3" s="28"/>
      <c r="L3" s="29"/>
    </row>
    <row r="4" spans="1:12" ht="11.25" customHeight="1">
      <c r="A4" s="80"/>
      <c r="B4" s="80"/>
      <c r="C4" s="80"/>
      <c r="D4" s="80"/>
      <c r="E4" s="80"/>
      <c r="F4" s="80"/>
      <c r="G4" s="80"/>
      <c r="H4" s="5" t="s">
        <v>50</v>
      </c>
      <c r="I4" s="80"/>
      <c r="J4" s="5"/>
      <c r="K4" s="28"/>
      <c r="L4" s="29"/>
    </row>
    <row r="5" spans="1:12" ht="12" customHeight="1">
      <c r="A5" s="80"/>
      <c r="B5" s="80"/>
      <c r="C5" s="80"/>
      <c r="D5" s="80"/>
      <c r="E5" s="80"/>
      <c r="F5" s="80"/>
      <c r="G5" s="80"/>
      <c r="H5" s="5" t="s">
        <v>160</v>
      </c>
      <c r="I5" s="80"/>
      <c r="J5" s="5"/>
      <c r="K5" s="28"/>
      <c r="L5" s="29"/>
    </row>
    <row r="6" spans="1:12" ht="6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28"/>
      <c r="L6" s="29"/>
    </row>
    <row r="7" spans="1:12" ht="11.25" customHeight="1">
      <c r="A7" s="501" t="s">
        <v>144</v>
      </c>
      <c r="B7" s="502"/>
      <c r="C7" s="502"/>
      <c r="D7" s="502"/>
      <c r="E7" s="502"/>
      <c r="F7" s="502"/>
      <c r="G7" s="502"/>
      <c r="H7" s="502"/>
      <c r="I7" s="502"/>
      <c r="J7" s="502"/>
      <c r="K7" s="28"/>
      <c r="L7" s="29"/>
    </row>
    <row r="8" spans="1:12" ht="4.5" customHeight="1">
      <c r="A8" s="27"/>
      <c r="B8" s="27"/>
      <c r="C8" s="27"/>
      <c r="D8" s="27"/>
      <c r="E8" s="27"/>
      <c r="F8" s="27"/>
      <c r="G8" s="27"/>
      <c r="H8" s="27"/>
      <c r="I8" s="27"/>
      <c r="J8" s="41"/>
      <c r="K8" s="28"/>
      <c r="L8" s="29"/>
    </row>
    <row r="9" spans="1:12" ht="12" customHeight="1">
      <c r="A9" s="491" t="s">
        <v>51</v>
      </c>
      <c r="B9" s="492"/>
      <c r="C9" s="493"/>
      <c r="D9" s="494" t="s">
        <v>65</v>
      </c>
      <c r="E9" s="495"/>
      <c r="F9" s="496"/>
      <c r="G9" s="500" t="s">
        <v>66</v>
      </c>
      <c r="H9" s="500"/>
      <c r="I9" s="500" t="s">
        <v>67</v>
      </c>
      <c r="J9" s="500"/>
      <c r="K9" s="30"/>
      <c r="L9" s="31"/>
    </row>
    <row r="10" spans="1:12" ht="12" customHeight="1">
      <c r="A10" s="43" t="s">
        <v>24</v>
      </c>
      <c r="B10" s="43" t="s">
        <v>52</v>
      </c>
      <c r="C10" s="43" t="s">
        <v>53</v>
      </c>
      <c r="D10" s="497"/>
      <c r="E10" s="498"/>
      <c r="F10" s="499"/>
      <c r="G10" s="32" t="s">
        <v>54</v>
      </c>
      <c r="H10" s="32" t="s">
        <v>55</v>
      </c>
      <c r="I10" s="32" t="s">
        <v>54</v>
      </c>
      <c r="J10" s="32" t="s">
        <v>55</v>
      </c>
      <c r="K10" s="30"/>
      <c r="L10" s="31"/>
    </row>
    <row r="11" spans="1:12" ht="18" customHeight="1">
      <c r="A11" s="244" t="s">
        <v>1</v>
      </c>
      <c r="B11" s="76"/>
      <c r="C11" s="75"/>
      <c r="D11" s="423" t="s">
        <v>146</v>
      </c>
      <c r="E11" s="424"/>
      <c r="F11" s="425"/>
      <c r="G11" s="169">
        <f>G12</f>
        <v>0</v>
      </c>
      <c r="H11" s="169"/>
      <c r="I11" s="169">
        <f>I12</f>
        <v>28723</v>
      </c>
      <c r="J11" s="202"/>
      <c r="K11" s="30"/>
      <c r="L11" s="31"/>
    </row>
    <row r="12" spans="1:12" ht="15.75" customHeight="1">
      <c r="A12" s="77"/>
      <c r="B12" s="245" t="s">
        <v>181</v>
      </c>
      <c r="C12" s="77"/>
      <c r="D12" s="419" t="s">
        <v>183</v>
      </c>
      <c r="E12" s="420"/>
      <c r="F12" s="421"/>
      <c r="G12" s="190">
        <f>G13</f>
        <v>0</v>
      </c>
      <c r="H12" s="190"/>
      <c r="I12" s="190">
        <f>I13</f>
        <v>28723</v>
      </c>
      <c r="J12" s="203"/>
      <c r="K12" s="30"/>
      <c r="L12" s="31"/>
    </row>
    <row r="13" spans="1:12" ht="43.5" customHeight="1">
      <c r="A13" s="81"/>
      <c r="B13" s="82"/>
      <c r="C13" s="179">
        <v>2010</v>
      </c>
      <c r="D13" s="422" t="s">
        <v>182</v>
      </c>
      <c r="E13" s="270"/>
      <c r="F13" s="271"/>
      <c r="G13" s="180"/>
      <c r="H13" s="180"/>
      <c r="I13" s="180">
        <v>28723</v>
      </c>
      <c r="J13" s="200"/>
      <c r="K13" s="30"/>
      <c r="L13" s="31"/>
    </row>
    <row r="14" spans="1:12" ht="18" customHeight="1">
      <c r="A14" s="244">
        <v>700</v>
      </c>
      <c r="B14" s="76"/>
      <c r="C14" s="75"/>
      <c r="D14" s="423" t="s">
        <v>186</v>
      </c>
      <c r="E14" s="424"/>
      <c r="F14" s="425"/>
      <c r="G14" s="169">
        <f>G15</f>
        <v>0</v>
      </c>
      <c r="H14" s="169"/>
      <c r="I14" s="169">
        <f>I15</f>
        <v>35040</v>
      </c>
      <c r="J14" s="202"/>
      <c r="K14" s="30"/>
      <c r="L14" s="31"/>
    </row>
    <row r="15" spans="1:12" ht="16.5" customHeight="1">
      <c r="A15" s="77"/>
      <c r="B15" s="245">
        <v>70005</v>
      </c>
      <c r="C15" s="77"/>
      <c r="D15" s="419" t="s">
        <v>187</v>
      </c>
      <c r="E15" s="420"/>
      <c r="F15" s="421"/>
      <c r="G15" s="190">
        <f>G16</f>
        <v>0</v>
      </c>
      <c r="H15" s="190"/>
      <c r="I15" s="190">
        <f>I16</f>
        <v>35040</v>
      </c>
      <c r="J15" s="203"/>
      <c r="K15" s="30"/>
      <c r="L15" s="31"/>
    </row>
    <row r="16" spans="1:12" ht="15" customHeight="1">
      <c r="A16" s="81"/>
      <c r="B16" s="82"/>
      <c r="C16" s="179" t="s">
        <v>185</v>
      </c>
      <c r="D16" s="422" t="s">
        <v>191</v>
      </c>
      <c r="E16" s="270"/>
      <c r="F16" s="271"/>
      <c r="G16" s="180"/>
      <c r="H16" s="180"/>
      <c r="I16" s="180">
        <v>35040</v>
      </c>
      <c r="J16" s="200"/>
      <c r="K16" s="30"/>
      <c r="L16" s="31"/>
    </row>
    <row r="17" spans="1:12" ht="35.25" customHeight="1">
      <c r="A17" s="244">
        <v>751</v>
      </c>
      <c r="B17" s="76"/>
      <c r="C17" s="75"/>
      <c r="D17" s="423" t="s">
        <v>189</v>
      </c>
      <c r="E17" s="424"/>
      <c r="F17" s="425"/>
      <c r="G17" s="169">
        <f>G18</f>
        <v>0</v>
      </c>
      <c r="H17" s="169"/>
      <c r="I17" s="169">
        <f>I18</f>
        <v>21387</v>
      </c>
      <c r="J17" s="202"/>
      <c r="K17" s="30"/>
      <c r="L17" s="31"/>
    </row>
    <row r="18" spans="1:12" ht="15" customHeight="1">
      <c r="A18" s="77"/>
      <c r="B18" s="245">
        <v>75113</v>
      </c>
      <c r="C18" s="77"/>
      <c r="D18" s="419" t="s">
        <v>190</v>
      </c>
      <c r="E18" s="420"/>
      <c r="F18" s="421"/>
      <c r="G18" s="190">
        <f>G19</f>
        <v>0</v>
      </c>
      <c r="H18" s="190"/>
      <c r="I18" s="190">
        <f>I19</f>
        <v>21387</v>
      </c>
      <c r="J18" s="203"/>
      <c r="K18" s="30"/>
      <c r="L18" s="31"/>
    </row>
    <row r="19" spans="1:12" ht="47.25" customHeight="1">
      <c r="A19" s="81"/>
      <c r="B19" s="82"/>
      <c r="C19" s="179">
        <v>2010</v>
      </c>
      <c r="D19" s="422" t="s">
        <v>182</v>
      </c>
      <c r="E19" s="270"/>
      <c r="F19" s="271"/>
      <c r="G19" s="180"/>
      <c r="H19" s="180"/>
      <c r="I19" s="180">
        <v>21387</v>
      </c>
      <c r="J19" s="200"/>
      <c r="K19" s="30"/>
      <c r="L19" s="31"/>
    </row>
    <row r="20" spans="1:12" ht="60.75" customHeight="1">
      <c r="A20" s="76">
        <v>756</v>
      </c>
      <c r="B20" s="76"/>
      <c r="C20" s="75"/>
      <c r="D20" s="426" t="s">
        <v>149</v>
      </c>
      <c r="E20" s="427"/>
      <c r="F20" s="428"/>
      <c r="G20" s="169">
        <f>G21</f>
        <v>0</v>
      </c>
      <c r="H20" s="169"/>
      <c r="I20" s="169">
        <f>I21</f>
        <v>2000000</v>
      </c>
      <c r="J20" s="202"/>
      <c r="K20" s="30"/>
      <c r="L20" s="31"/>
    </row>
    <row r="21" spans="1:12" ht="63.75" customHeight="1">
      <c r="A21" s="77"/>
      <c r="B21" s="176">
        <v>75615</v>
      </c>
      <c r="C21" s="77"/>
      <c r="D21" s="419" t="s">
        <v>167</v>
      </c>
      <c r="E21" s="429"/>
      <c r="F21" s="430"/>
      <c r="G21" s="190">
        <f>G22</f>
        <v>0</v>
      </c>
      <c r="H21" s="190"/>
      <c r="I21" s="190">
        <f>I22</f>
        <v>2000000</v>
      </c>
      <c r="J21" s="203"/>
      <c r="K21" s="30"/>
      <c r="L21" s="31"/>
    </row>
    <row r="22" spans="1:12" ht="17.25" customHeight="1">
      <c r="A22" s="218"/>
      <c r="B22" s="219"/>
      <c r="C22" s="220" t="s">
        <v>168</v>
      </c>
      <c r="D22" s="503" t="s">
        <v>156</v>
      </c>
      <c r="E22" s="504"/>
      <c r="F22" s="505"/>
      <c r="G22" s="221"/>
      <c r="H22" s="221"/>
      <c r="I22" s="221">
        <v>2000000</v>
      </c>
      <c r="J22" s="222"/>
      <c r="K22" s="30"/>
      <c r="L22" s="31"/>
    </row>
    <row r="23" spans="1:12" ht="33.75" customHeight="1">
      <c r="A23" s="254"/>
      <c r="B23" s="255"/>
      <c r="C23" s="256"/>
      <c r="D23" s="257"/>
      <c r="E23" s="248"/>
      <c r="F23" s="248"/>
      <c r="G23" s="258"/>
      <c r="H23" s="258"/>
      <c r="I23" s="258"/>
      <c r="J23" s="259"/>
      <c r="K23" s="30"/>
      <c r="L23" s="31"/>
    </row>
    <row r="24" spans="1:12" ht="17.25" customHeight="1">
      <c r="A24" s="491" t="s">
        <v>51</v>
      </c>
      <c r="B24" s="492"/>
      <c r="C24" s="493"/>
      <c r="D24" s="494" t="s">
        <v>65</v>
      </c>
      <c r="E24" s="495"/>
      <c r="F24" s="496"/>
      <c r="G24" s="500" t="s">
        <v>66</v>
      </c>
      <c r="H24" s="500"/>
      <c r="I24" s="500" t="s">
        <v>67</v>
      </c>
      <c r="J24" s="500"/>
      <c r="K24" s="30"/>
      <c r="L24" s="31"/>
    </row>
    <row r="25" spans="1:12" ht="17.25" customHeight="1">
      <c r="A25" s="251" t="s">
        <v>24</v>
      </c>
      <c r="B25" s="251" t="s">
        <v>52</v>
      </c>
      <c r="C25" s="251" t="s">
        <v>53</v>
      </c>
      <c r="D25" s="497"/>
      <c r="E25" s="498"/>
      <c r="F25" s="499"/>
      <c r="G25" s="32" t="s">
        <v>54</v>
      </c>
      <c r="H25" s="32" t="s">
        <v>55</v>
      </c>
      <c r="I25" s="32" t="s">
        <v>54</v>
      </c>
      <c r="J25" s="32" t="s">
        <v>55</v>
      </c>
      <c r="K25" s="30"/>
      <c r="L25" s="31"/>
    </row>
    <row r="26" spans="1:12" ht="18" customHeight="1">
      <c r="A26" s="76">
        <v>854</v>
      </c>
      <c r="B26" s="76"/>
      <c r="C26" s="75"/>
      <c r="D26" s="423" t="s">
        <v>165</v>
      </c>
      <c r="E26" s="424"/>
      <c r="F26" s="425"/>
      <c r="G26" s="169">
        <f>G27</f>
        <v>0</v>
      </c>
      <c r="H26" s="169"/>
      <c r="I26" s="169">
        <f>I27</f>
        <v>24673</v>
      </c>
      <c r="J26" s="202"/>
      <c r="K26" s="30"/>
      <c r="L26" s="31"/>
    </row>
    <row r="27" spans="1:12" ht="16.5" customHeight="1">
      <c r="A27" s="77"/>
      <c r="B27" s="176">
        <v>85415</v>
      </c>
      <c r="C27" s="77"/>
      <c r="D27" s="419" t="s">
        <v>166</v>
      </c>
      <c r="E27" s="420"/>
      <c r="F27" s="421"/>
      <c r="G27" s="190">
        <f>G28</f>
        <v>0</v>
      </c>
      <c r="H27" s="190"/>
      <c r="I27" s="190">
        <f>I28</f>
        <v>24673</v>
      </c>
      <c r="J27" s="203"/>
      <c r="K27" s="30"/>
      <c r="L27" s="31"/>
    </row>
    <row r="28" spans="1:12" ht="25.5" customHeight="1">
      <c r="A28" s="81"/>
      <c r="B28" s="82"/>
      <c r="C28" s="179">
        <v>2030</v>
      </c>
      <c r="D28" s="422" t="s">
        <v>150</v>
      </c>
      <c r="E28" s="270"/>
      <c r="F28" s="271"/>
      <c r="G28" s="180"/>
      <c r="H28" s="180"/>
      <c r="I28" s="180">
        <v>24673</v>
      </c>
      <c r="J28" s="200"/>
      <c r="K28" s="30"/>
      <c r="L28" s="31"/>
    </row>
    <row r="29" spans="1:12" ht="18.75" customHeight="1">
      <c r="A29" s="431" t="s">
        <v>56</v>
      </c>
      <c r="B29" s="432"/>
      <c r="C29" s="432"/>
      <c r="D29" s="432"/>
      <c r="E29" s="432"/>
      <c r="F29" s="433"/>
      <c r="G29" s="51"/>
      <c r="H29" s="51"/>
      <c r="I29" s="51">
        <f>I26+I20+I11+I14+I17</f>
        <v>2109823</v>
      </c>
      <c r="J29" s="51"/>
      <c r="K29" s="34"/>
      <c r="L29" s="29"/>
    </row>
    <row r="30" spans="1:12" ht="10.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2"/>
      <c r="L30" s="53"/>
    </row>
    <row r="31" spans="1:12" ht="15.75" customHeight="1">
      <c r="A31" s="226"/>
      <c r="B31" s="226"/>
      <c r="C31" s="226"/>
      <c r="D31" s="226"/>
      <c r="E31" s="226"/>
      <c r="F31" s="226"/>
      <c r="G31" s="226"/>
      <c r="H31" s="226"/>
      <c r="I31" s="226"/>
      <c r="J31" s="226"/>
      <c r="K31" s="52"/>
      <c r="L31" s="226"/>
    </row>
    <row r="32" spans="1:12" ht="15.75" customHeight="1">
      <c r="A32" s="252"/>
      <c r="B32" s="252"/>
      <c r="C32" s="252"/>
      <c r="D32" s="252"/>
      <c r="E32" s="252"/>
      <c r="F32" s="252"/>
      <c r="G32" s="252"/>
      <c r="H32" s="252"/>
      <c r="I32" s="252"/>
      <c r="J32" s="252"/>
      <c r="K32" s="52"/>
      <c r="L32" s="252"/>
    </row>
    <row r="33" spans="1:12" ht="15.75" customHeight="1">
      <c r="A33" s="252"/>
      <c r="B33" s="252"/>
      <c r="C33" s="252"/>
      <c r="D33" s="252"/>
      <c r="E33" s="252"/>
      <c r="F33" s="252"/>
      <c r="G33" s="252"/>
      <c r="H33" s="252"/>
      <c r="I33" s="252"/>
      <c r="J33" s="252"/>
      <c r="K33" s="52"/>
      <c r="L33" s="252"/>
    </row>
    <row r="34" spans="1:12" ht="15.75" customHeight="1">
      <c r="A34" s="252"/>
      <c r="B34" s="252"/>
      <c r="C34" s="252"/>
      <c r="D34" s="252"/>
      <c r="E34" s="252"/>
      <c r="F34" s="252"/>
      <c r="G34" s="252"/>
      <c r="H34" s="252"/>
      <c r="I34" s="252"/>
      <c r="J34" s="252"/>
      <c r="K34" s="52"/>
      <c r="L34" s="252"/>
    </row>
    <row r="35" spans="1:12" ht="15.75" customHeight="1">
      <c r="A35" s="252"/>
      <c r="B35" s="252"/>
      <c r="C35" s="252"/>
      <c r="D35" s="252"/>
      <c r="E35" s="252"/>
      <c r="F35" s="252"/>
      <c r="G35" s="252"/>
      <c r="H35" s="252"/>
      <c r="I35" s="252"/>
      <c r="J35" s="252"/>
      <c r="K35" s="52"/>
      <c r="L35" s="252"/>
    </row>
    <row r="36" spans="1:12" ht="15.75" customHeight="1">
      <c r="A36" s="252"/>
      <c r="B36" s="252"/>
      <c r="C36" s="252"/>
      <c r="D36" s="252"/>
      <c r="E36" s="252"/>
      <c r="F36" s="252"/>
      <c r="G36" s="252"/>
      <c r="H36" s="252"/>
      <c r="I36" s="252"/>
      <c r="J36" s="252"/>
      <c r="K36" s="52"/>
      <c r="L36" s="252"/>
    </row>
    <row r="37" spans="1:12" ht="15.75" customHeight="1">
      <c r="A37" s="252"/>
      <c r="B37" s="252"/>
      <c r="C37" s="252"/>
      <c r="D37" s="252"/>
      <c r="E37" s="252"/>
      <c r="F37" s="252"/>
      <c r="G37" s="252"/>
      <c r="H37" s="252"/>
      <c r="I37" s="252"/>
      <c r="J37" s="252"/>
      <c r="K37" s="52"/>
      <c r="L37" s="252"/>
    </row>
    <row r="38" spans="1:12" ht="15.75" customHeight="1">
      <c r="A38" s="252"/>
      <c r="B38" s="252"/>
      <c r="C38" s="252"/>
      <c r="D38" s="252"/>
      <c r="E38" s="252"/>
      <c r="F38" s="252"/>
      <c r="G38" s="252"/>
      <c r="H38" s="252"/>
      <c r="I38" s="252"/>
      <c r="J38" s="252"/>
      <c r="K38" s="52"/>
      <c r="L38" s="252"/>
    </row>
    <row r="39" spans="1:12" ht="15.75" customHeight="1">
      <c r="A39" s="252"/>
      <c r="B39" s="252"/>
      <c r="C39" s="252"/>
      <c r="D39" s="252"/>
      <c r="E39" s="252"/>
      <c r="F39" s="252"/>
      <c r="G39" s="252"/>
      <c r="H39" s="252"/>
      <c r="I39" s="252"/>
      <c r="J39" s="252"/>
      <c r="K39" s="52"/>
      <c r="L39" s="252"/>
    </row>
    <row r="40" spans="1:12" ht="15.75" customHeight="1">
      <c r="A40" s="252"/>
      <c r="B40" s="252"/>
      <c r="C40" s="252"/>
      <c r="D40" s="252"/>
      <c r="E40" s="252"/>
      <c r="F40" s="252"/>
      <c r="G40" s="252"/>
      <c r="H40" s="252"/>
      <c r="I40" s="252"/>
      <c r="J40" s="252"/>
      <c r="K40" s="52"/>
      <c r="L40" s="252"/>
    </row>
    <row r="41" spans="1:12" ht="15.75" customHeight="1">
      <c r="A41" s="252"/>
      <c r="B41" s="252"/>
      <c r="C41" s="252"/>
      <c r="D41" s="252"/>
      <c r="E41" s="252"/>
      <c r="F41" s="252"/>
      <c r="G41" s="252"/>
      <c r="H41" s="252"/>
      <c r="I41" s="252"/>
      <c r="J41" s="252"/>
      <c r="K41" s="52"/>
      <c r="L41" s="252"/>
    </row>
    <row r="42" spans="1:12" ht="36.75" customHeight="1">
      <c r="A42" s="252"/>
      <c r="B42" s="252"/>
      <c r="C42" s="252"/>
      <c r="D42" s="252"/>
      <c r="E42" s="252"/>
      <c r="F42" s="252"/>
      <c r="G42" s="252"/>
      <c r="H42" s="252"/>
      <c r="I42" s="252"/>
      <c r="J42" s="252"/>
      <c r="K42" s="52"/>
      <c r="L42" s="252"/>
    </row>
    <row r="43" spans="1:12" ht="33.75" customHeight="1">
      <c r="A43" s="252"/>
      <c r="B43" s="252"/>
      <c r="C43" s="252"/>
      <c r="D43" s="252"/>
      <c r="E43" s="252"/>
      <c r="F43" s="252"/>
      <c r="G43" s="252"/>
      <c r="H43" s="252"/>
      <c r="I43" s="252"/>
      <c r="J43" s="252"/>
      <c r="K43" s="52"/>
      <c r="L43" s="252"/>
    </row>
    <row r="44" spans="1:12" ht="48.75" customHeight="1">
      <c r="A44" s="252"/>
      <c r="B44" s="252"/>
      <c r="C44" s="252"/>
      <c r="D44" s="252"/>
      <c r="E44" s="252"/>
      <c r="F44" s="252"/>
      <c r="G44" s="252"/>
      <c r="H44" s="252"/>
      <c r="I44" s="252"/>
      <c r="J44" s="252"/>
      <c r="K44" s="52"/>
      <c r="L44" s="252"/>
    </row>
    <row r="45" spans="1:12" ht="15.75" customHeight="1">
      <c r="A45" s="252"/>
      <c r="B45" s="252"/>
      <c r="C45" s="252"/>
      <c r="D45" s="252"/>
      <c r="E45" s="252"/>
      <c r="F45" s="252"/>
      <c r="G45" s="252"/>
      <c r="H45" s="252"/>
      <c r="I45" s="252"/>
      <c r="J45" s="252"/>
      <c r="K45" s="52"/>
      <c r="L45" s="252"/>
    </row>
    <row r="46" spans="1:12" ht="15.75" customHeight="1">
      <c r="A46" s="252"/>
      <c r="B46" s="252"/>
      <c r="C46" s="252"/>
      <c r="D46" s="252"/>
      <c r="E46" s="252"/>
      <c r="F46" s="252"/>
      <c r="G46" s="252"/>
      <c r="H46" s="252"/>
      <c r="I46" s="252"/>
      <c r="J46" s="252"/>
      <c r="K46" s="52"/>
      <c r="L46" s="252"/>
    </row>
    <row r="47" spans="1:12" ht="15.75" customHeight="1">
      <c r="A47" s="252"/>
      <c r="B47" s="252"/>
      <c r="C47" s="252"/>
      <c r="D47" s="252"/>
      <c r="E47" s="252"/>
      <c r="F47" s="252"/>
      <c r="G47" s="252"/>
      <c r="H47" s="252"/>
      <c r="I47" s="252"/>
      <c r="J47" s="252"/>
      <c r="K47" s="52"/>
      <c r="L47" s="252"/>
    </row>
    <row r="48" spans="1:12" ht="15.75" customHeight="1">
      <c r="A48" s="252"/>
      <c r="B48" s="252"/>
      <c r="C48" s="252"/>
      <c r="D48" s="252"/>
      <c r="E48" s="252"/>
      <c r="F48" s="252"/>
      <c r="G48" s="252"/>
      <c r="H48" s="252"/>
      <c r="I48" s="252"/>
      <c r="J48" s="252"/>
      <c r="K48" s="52"/>
      <c r="L48" s="252"/>
    </row>
    <row r="49" spans="1:12" ht="15.75" customHeight="1">
      <c r="A49" s="252"/>
      <c r="B49" s="252"/>
      <c r="C49" s="252"/>
      <c r="D49" s="252"/>
      <c r="E49" s="252"/>
      <c r="F49" s="252"/>
      <c r="G49" s="252"/>
      <c r="H49" s="252"/>
      <c r="I49" s="252"/>
      <c r="J49" s="252"/>
      <c r="K49" s="52"/>
      <c r="L49" s="252"/>
    </row>
    <row r="50" spans="1:12" ht="5.25" customHeight="1">
      <c r="A50" s="217"/>
      <c r="B50" s="217"/>
      <c r="C50" s="217"/>
      <c r="D50" s="217"/>
      <c r="E50" s="217"/>
      <c r="F50" s="217"/>
      <c r="G50" s="217"/>
      <c r="H50" s="217"/>
      <c r="I50" s="217"/>
      <c r="J50" s="217"/>
      <c r="K50" s="52"/>
      <c r="L50" s="217"/>
    </row>
    <row r="51" spans="1:12" ht="13.5" customHeight="1">
      <c r="A51" s="444" t="s">
        <v>70</v>
      </c>
      <c r="B51" s="444"/>
      <c r="C51" s="444"/>
      <c r="D51" s="444"/>
      <c r="E51" s="444"/>
      <c r="F51" s="444"/>
      <c r="G51" s="444"/>
      <c r="H51" s="444"/>
      <c r="I51" s="444"/>
      <c r="J51" s="444"/>
      <c r="K51" s="444"/>
      <c r="L51" s="444"/>
    </row>
    <row r="52" spans="1:12" ht="6.75" customHeight="1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</row>
    <row r="53" spans="1:12" ht="12.75">
      <c r="A53" s="319" t="s">
        <v>24</v>
      </c>
      <c r="B53" s="309" t="s">
        <v>0</v>
      </c>
      <c r="C53" s="310"/>
      <c r="D53" s="311"/>
      <c r="E53" s="375" t="s">
        <v>164</v>
      </c>
      <c r="F53" s="435" t="s">
        <v>16</v>
      </c>
      <c r="G53" s="436"/>
      <c r="H53" s="436"/>
      <c r="I53" s="437"/>
      <c r="J53" s="375" t="s">
        <v>62</v>
      </c>
      <c r="K53" s="416" t="s">
        <v>25</v>
      </c>
      <c r="L53" s="418"/>
    </row>
    <row r="54" spans="1:12" ht="11.25" customHeight="1">
      <c r="A54" s="434"/>
      <c r="B54" s="312"/>
      <c r="C54" s="313"/>
      <c r="D54" s="314"/>
      <c r="E54" s="376"/>
      <c r="F54" s="435" t="s">
        <v>71</v>
      </c>
      <c r="G54" s="437"/>
      <c r="H54" s="435" t="s">
        <v>72</v>
      </c>
      <c r="I54" s="437"/>
      <c r="J54" s="376"/>
      <c r="K54" s="319" t="s">
        <v>73</v>
      </c>
      <c r="L54" s="319" t="s">
        <v>74</v>
      </c>
    </row>
    <row r="55" spans="1:12" ht="14.25" customHeight="1">
      <c r="A55" s="320"/>
      <c r="B55" s="315"/>
      <c r="C55" s="316"/>
      <c r="D55" s="317"/>
      <c r="E55" s="377"/>
      <c r="F55" s="104" t="s">
        <v>54</v>
      </c>
      <c r="G55" s="105" t="s">
        <v>55</v>
      </c>
      <c r="H55" s="104" t="s">
        <v>54</v>
      </c>
      <c r="I55" s="105" t="s">
        <v>55</v>
      </c>
      <c r="J55" s="377"/>
      <c r="K55" s="320"/>
      <c r="L55" s="320"/>
    </row>
    <row r="56" spans="1:12" ht="15" customHeight="1">
      <c r="A56" s="35" t="s">
        <v>1</v>
      </c>
      <c r="B56" s="365" t="s">
        <v>3</v>
      </c>
      <c r="C56" s="340"/>
      <c r="D56" s="366"/>
      <c r="E56" s="96">
        <v>50800</v>
      </c>
      <c r="F56" s="97"/>
      <c r="G56" s="98"/>
      <c r="H56" s="99">
        <f>I11</f>
        <v>28723</v>
      </c>
      <c r="I56" s="99"/>
      <c r="J56" s="96">
        <f aca="true" t="shared" si="0" ref="J56:J64">E56-F56-G56+H56+I56</f>
        <v>79523</v>
      </c>
      <c r="K56" s="93">
        <f>J56-L56</f>
        <v>29523</v>
      </c>
      <c r="L56" s="93">
        <v>50000</v>
      </c>
    </row>
    <row r="57" spans="1:12" ht="15" customHeight="1">
      <c r="A57" s="74">
        <v>600</v>
      </c>
      <c r="B57" s="365" t="s">
        <v>7</v>
      </c>
      <c r="C57" s="340"/>
      <c r="D57" s="366"/>
      <c r="E57" s="96">
        <v>200000</v>
      </c>
      <c r="F57" s="97"/>
      <c r="G57" s="97"/>
      <c r="H57" s="96"/>
      <c r="I57" s="96"/>
      <c r="J57" s="96">
        <f>E57-F57-G57+H57+I57</f>
        <v>200000</v>
      </c>
      <c r="K57" s="93">
        <f>J57-L57</f>
        <v>0</v>
      </c>
      <c r="L57" s="96">
        <v>200000</v>
      </c>
    </row>
    <row r="58" spans="1:12" ht="15" customHeight="1">
      <c r="A58" s="50">
        <v>700</v>
      </c>
      <c r="B58" s="365" t="s">
        <v>75</v>
      </c>
      <c r="C58" s="340"/>
      <c r="D58" s="366"/>
      <c r="E58" s="96">
        <v>12443565</v>
      </c>
      <c r="F58" s="97"/>
      <c r="G58" s="97"/>
      <c r="H58" s="96">
        <f>I14</f>
        <v>35040</v>
      </c>
      <c r="I58" s="96"/>
      <c r="J58" s="96">
        <f t="shared" si="0"/>
        <v>12478605</v>
      </c>
      <c r="K58" s="93">
        <f>J58-L58</f>
        <v>6278605</v>
      </c>
      <c r="L58" s="96">
        <v>6200000</v>
      </c>
    </row>
    <row r="59" spans="1:12" ht="15" customHeight="1">
      <c r="A59" s="74">
        <v>710</v>
      </c>
      <c r="B59" s="365" t="s">
        <v>15</v>
      </c>
      <c r="C59" s="340"/>
      <c r="D59" s="366"/>
      <c r="E59" s="96">
        <v>15000</v>
      </c>
      <c r="F59" s="97"/>
      <c r="G59" s="97"/>
      <c r="H59" s="96"/>
      <c r="I59" s="96"/>
      <c r="J59" s="96">
        <f>E59-F59-G59+H59+I59</f>
        <v>15000</v>
      </c>
      <c r="K59" s="93">
        <f>J59-L59</f>
        <v>15000</v>
      </c>
      <c r="L59" s="96"/>
    </row>
    <row r="60" spans="1:12" ht="15" customHeight="1">
      <c r="A60" s="50">
        <v>720</v>
      </c>
      <c r="B60" s="365" t="s">
        <v>35</v>
      </c>
      <c r="C60" s="340"/>
      <c r="D60" s="366"/>
      <c r="E60" s="96">
        <v>2238784</v>
      </c>
      <c r="F60" s="97"/>
      <c r="G60" s="97"/>
      <c r="H60" s="96"/>
      <c r="I60" s="96"/>
      <c r="J60" s="96">
        <f t="shared" si="0"/>
        <v>2238784</v>
      </c>
      <c r="K60" s="93">
        <f>J60-L60</f>
        <v>217278</v>
      </c>
      <c r="L60" s="96">
        <v>2021506</v>
      </c>
    </row>
    <row r="61" spans="1:12" ht="15" customHeight="1">
      <c r="A61" s="49">
        <v>750</v>
      </c>
      <c r="B61" s="365" t="s">
        <v>31</v>
      </c>
      <c r="C61" s="340"/>
      <c r="D61" s="366"/>
      <c r="E61" s="93">
        <v>249384</v>
      </c>
      <c r="F61" s="94"/>
      <c r="G61" s="94"/>
      <c r="H61" s="93"/>
      <c r="I61" s="93"/>
      <c r="J61" s="96">
        <f t="shared" si="0"/>
        <v>249384</v>
      </c>
      <c r="K61" s="93">
        <f aca="true" t="shared" si="1" ref="K61:K69">J61-L61</f>
        <v>249384</v>
      </c>
      <c r="L61" s="93"/>
    </row>
    <row r="62" spans="1:12" ht="53.25" customHeight="1">
      <c r="A62" s="49">
        <v>751</v>
      </c>
      <c r="B62" s="438" t="s">
        <v>23</v>
      </c>
      <c r="C62" s="439"/>
      <c r="D62" s="440"/>
      <c r="E62" s="100">
        <v>3317</v>
      </c>
      <c r="F62" s="101"/>
      <c r="G62" s="102"/>
      <c r="H62" s="103">
        <f>I17</f>
        <v>21387</v>
      </c>
      <c r="I62" s="93"/>
      <c r="J62" s="96">
        <f t="shared" si="0"/>
        <v>24704</v>
      </c>
      <c r="K62" s="93">
        <f t="shared" si="1"/>
        <v>24704</v>
      </c>
      <c r="L62" s="95"/>
    </row>
    <row r="63" spans="1:12" ht="27.75" customHeight="1">
      <c r="A63" s="71">
        <v>754</v>
      </c>
      <c r="B63" s="441" t="s">
        <v>26</v>
      </c>
      <c r="C63" s="442"/>
      <c r="D63" s="443"/>
      <c r="E63" s="93">
        <v>75000</v>
      </c>
      <c r="F63" s="94"/>
      <c r="G63" s="94"/>
      <c r="H63" s="93"/>
      <c r="I63" s="93"/>
      <c r="J63" s="93">
        <f t="shared" si="0"/>
        <v>75000</v>
      </c>
      <c r="K63" s="93">
        <f t="shared" si="1"/>
        <v>75000</v>
      </c>
      <c r="L63" s="93"/>
    </row>
    <row r="64" spans="1:12" ht="54.75" customHeight="1">
      <c r="A64" s="71">
        <v>756</v>
      </c>
      <c r="B64" s="441" t="s">
        <v>82</v>
      </c>
      <c r="C64" s="442"/>
      <c r="D64" s="443"/>
      <c r="E64" s="93">
        <v>76925744</v>
      </c>
      <c r="F64" s="94">
        <f>G20</f>
        <v>0</v>
      </c>
      <c r="G64" s="94"/>
      <c r="H64" s="93">
        <f>I20</f>
        <v>2000000</v>
      </c>
      <c r="I64" s="93"/>
      <c r="J64" s="93">
        <f t="shared" si="0"/>
        <v>78925744</v>
      </c>
      <c r="K64" s="93">
        <f t="shared" si="1"/>
        <v>78925744</v>
      </c>
      <c r="L64" s="95"/>
    </row>
    <row r="65" spans="1:12" ht="15.75" customHeight="1">
      <c r="A65" s="50">
        <v>758</v>
      </c>
      <c r="B65" s="441" t="s">
        <v>9</v>
      </c>
      <c r="C65" s="442"/>
      <c r="D65" s="443"/>
      <c r="E65" s="96">
        <v>26929369</v>
      </c>
      <c r="F65" s="97"/>
      <c r="G65" s="98"/>
      <c r="H65" s="96"/>
      <c r="I65" s="96"/>
      <c r="J65" s="96">
        <f aca="true" t="shared" si="2" ref="J65:J71">E65-F65-G65+H65+I65</f>
        <v>26929369</v>
      </c>
      <c r="K65" s="93">
        <f t="shared" si="1"/>
        <v>26929369</v>
      </c>
      <c r="L65" s="96"/>
    </row>
    <row r="66" spans="1:12" ht="15" customHeight="1">
      <c r="A66" s="50">
        <v>801</v>
      </c>
      <c r="B66" s="441" t="s">
        <v>10</v>
      </c>
      <c r="C66" s="442"/>
      <c r="D66" s="443"/>
      <c r="E66" s="96">
        <v>5768362</v>
      </c>
      <c r="F66" s="97"/>
      <c r="G66" s="97"/>
      <c r="H66" s="96"/>
      <c r="I66" s="96"/>
      <c r="J66" s="96">
        <f t="shared" si="2"/>
        <v>5768362</v>
      </c>
      <c r="K66" s="93">
        <f t="shared" si="1"/>
        <v>5768362</v>
      </c>
      <c r="L66" s="96"/>
    </row>
    <row r="67" spans="1:12" ht="15" customHeight="1">
      <c r="A67" s="50">
        <v>852</v>
      </c>
      <c r="B67" s="441" t="s">
        <v>12</v>
      </c>
      <c r="C67" s="442"/>
      <c r="D67" s="443"/>
      <c r="E67" s="96">
        <v>2745518</v>
      </c>
      <c r="F67" s="97"/>
      <c r="G67" s="98"/>
      <c r="H67" s="99"/>
      <c r="I67" s="99"/>
      <c r="J67" s="96">
        <f t="shared" si="2"/>
        <v>2745518</v>
      </c>
      <c r="K67" s="93">
        <f t="shared" si="1"/>
        <v>2745518</v>
      </c>
      <c r="L67" s="96"/>
    </row>
    <row r="68" spans="1:12" ht="33" customHeight="1">
      <c r="A68" s="74">
        <v>853</v>
      </c>
      <c r="B68" s="441" t="s">
        <v>95</v>
      </c>
      <c r="C68" s="442"/>
      <c r="D68" s="443"/>
      <c r="E68" s="96">
        <v>144223</v>
      </c>
      <c r="F68" s="97"/>
      <c r="G68" s="97"/>
      <c r="H68" s="96"/>
      <c r="I68" s="96"/>
      <c r="J68" s="96">
        <f t="shared" si="2"/>
        <v>144223</v>
      </c>
      <c r="K68" s="93">
        <f>J68</f>
        <v>144223</v>
      </c>
      <c r="L68" s="96"/>
    </row>
    <row r="69" spans="1:12" ht="24.75" customHeight="1">
      <c r="A69" s="73">
        <v>854</v>
      </c>
      <c r="B69" s="441" t="s">
        <v>13</v>
      </c>
      <c r="C69" s="442"/>
      <c r="D69" s="443"/>
      <c r="E69" s="96">
        <v>40500</v>
      </c>
      <c r="F69" s="97"/>
      <c r="G69" s="97"/>
      <c r="H69" s="96">
        <f>I26</f>
        <v>24673</v>
      </c>
      <c r="I69" s="96"/>
      <c r="J69" s="96">
        <f t="shared" si="2"/>
        <v>65173</v>
      </c>
      <c r="K69" s="93">
        <f t="shared" si="1"/>
        <v>65173</v>
      </c>
      <c r="L69" s="96"/>
    </row>
    <row r="70" spans="1:12" ht="25.5" customHeight="1">
      <c r="A70" s="50">
        <v>900</v>
      </c>
      <c r="B70" s="488" t="s">
        <v>14</v>
      </c>
      <c r="C70" s="489"/>
      <c r="D70" s="490"/>
      <c r="E70" s="96">
        <v>30000</v>
      </c>
      <c r="F70" s="97"/>
      <c r="G70" s="97"/>
      <c r="H70" s="96"/>
      <c r="I70" s="96"/>
      <c r="J70" s="96">
        <f t="shared" si="2"/>
        <v>30000</v>
      </c>
      <c r="K70" s="93">
        <f>J70-L70</f>
        <v>30000</v>
      </c>
      <c r="L70" s="96"/>
    </row>
    <row r="71" spans="1:12" ht="15" customHeight="1">
      <c r="A71" s="49">
        <v>926</v>
      </c>
      <c r="B71" s="485" t="s">
        <v>127</v>
      </c>
      <c r="C71" s="486"/>
      <c r="D71" s="487"/>
      <c r="E71" s="93">
        <v>40000</v>
      </c>
      <c r="F71" s="94"/>
      <c r="G71" s="94"/>
      <c r="H71" s="93"/>
      <c r="I71" s="93"/>
      <c r="J71" s="96">
        <f t="shared" si="2"/>
        <v>40000</v>
      </c>
      <c r="K71" s="93">
        <f>J71-L71</f>
        <v>40000</v>
      </c>
      <c r="L71" s="93"/>
    </row>
    <row r="72" spans="1:14" ht="22.5" customHeight="1">
      <c r="A72" s="206" t="s">
        <v>4</v>
      </c>
      <c r="B72" s="476" t="s">
        <v>76</v>
      </c>
      <c r="C72" s="477"/>
      <c r="D72" s="478"/>
      <c r="E72" s="207">
        <f>SUM(E56:E64,E65:E71)</f>
        <v>127899566</v>
      </c>
      <c r="F72" s="207">
        <f>SUM(F56:F71)</f>
        <v>0</v>
      </c>
      <c r="G72" s="207">
        <f aca="true" t="shared" si="3" ref="G72:L72">SUM(G56:G64,G65:G71)</f>
        <v>0</v>
      </c>
      <c r="H72" s="207">
        <f>SUM(H56:H64,H65:H71)</f>
        <v>2109823</v>
      </c>
      <c r="I72" s="207">
        <f t="shared" si="3"/>
        <v>0</v>
      </c>
      <c r="J72" s="207">
        <f t="shared" si="3"/>
        <v>130009389</v>
      </c>
      <c r="K72" s="207">
        <f>SUM(K56:K64,K65:K71)</f>
        <v>121537883</v>
      </c>
      <c r="L72" s="207">
        <f t="shared" si="3"/>
        <v>8471506</v>
      </c>
      <c r="N72" s="1">
        <f>L72+K72</f>
        <v>130009389</v>
      </c>
    </row>
    <row r="73" spans="1:12" ht="13.5" customHeight="1">
      <c r="A73" s="36"/>
      <c r="B73" s="36"/>
      <c r="C73" s="36"/>
      <c r="D73" s="36"/>
      <c r="E73" s="37"/>
      <c r="F73" s="37">
        <f>G29-F72</f>
        <v>0</v>
      </c>
      <c r="G73" s="37"/>
      <c r="H73" s="37">
        <f>H72-I29</f>
        <v>0</v>
      </c>
      <c r="I73" s="37"/>
      <c r="J73" s="25"/>
      <c r="K73" s="38"/>
      <c r="L73" s="38"/>
    </row>
    <row r="74" spans="1:12" ht="4.5" customHeight="1">
      <c r="A74" s="36"/>
      <c r="B74" s="36"/>
      <c r="C74" s="36"/>
      <c r="D74" s="36"/>
      <c r="E74" s="37"/>
      <c r="F74" s="37"/>
      <c r="G74" s="37"/>
      <c r="H74" s="37"/>
      <c r="I74" s="37"/>
      <c r="J74" s="25"/>
      <c r="K74" s="38"/>
      <c r="L74" s="38"/>
    </row>
    <row r="75" spans="1:12" ht="9.75" customHeight="1">
      <c r="A75" s="36"/>
      <c r="B75" s="36"/>
      <c r="C75" s="36"/>
      <c r="D75" s="36"/>
      <c r="E75" s="37"/>
      <c r="F75" s="37"/>
      <c r="G75" s="37"/>
      <c r="H75" s="37"/>
      <c r="I75" s="37"/>
      <c r="J75" s="25"/>
      <c r="K75" s="38"/>
      <c r="L75" s="38"/>
    </row>
    <row r="76" spans="1:12" ht="13.5" customHeight="1">
      <c r="A76" s="36"/>
      <c r="B76" s="36"/>
      <c r="C76" s="36"/>
      <c r="D76" s="36"/>
      <c r="E76" s="37"/>
      <c r="F76" s="37"/>
      <c r="G76" s="37"/>
      <c r="H76" s="37"/>
      <c r="I76" s="37"/>
      <c r="J76" s="25"/>
      <c r="K76" s="38"/>
      <c r="L76" s="38"/>
    </row>
    <row r="77" spans="1:12" ht="7.5" customHeight="1">
      <c r="A77" s="36"/>
      <c r="B77" s="36"/>
      <c r="C77" s="36"/>
      <c r="D77" s="36"/>
      <c r="E77" s="37"/>
      <c r="F77" s="37"/>
      <c r="G77" s="37"/>
      <c r="H77" s="37"/>
      <c r="I77" s="37"/>
      <c r="J77" s="25"/>
      <c r="K77" s="38"/>
      <c r="L77" s="38"/>
    </row>
    <row r="78" spans="1:12" ht="13.5" customHeight="1">
      <c r="A78" s="473" t="s">
        <v>77</v>
      </c>
      <c r="B78" s="474"/>
      <c r="C78" s="474"/>
      <c r="D78" s="474"/>
      <c r="E78" s="474"/>
      <c r="F78" s="474"/>
      <c r="G78" s="474"/>
      <c r="H78" s="474"/>
      <c r="I78" s="475"/>
      <c r="J78" s="451">
        <f>SUM(J79:K83)</f>
        <v>8084342</v>
      </c>
      <c r="K78" s="452"/>
      <c r="L78" s="39"/>
    </row>
    <row r="79" spans="1:12" ht="16.5" customHeight="1">
      <c r="A79" s="479" t="s">
        <v>87</v>
      </c>
      <c r="B79" s="480"/>
      <c r="C79" s="480"/>
      <c r="D79" s="480"/>
      <c r="E79" s="480"/>
      <c r="F79" s="480"/>
      <c r="G79" s="480"/>
      <c r="H79" s="480"/>
      <c r="I79" s="481"/>
      <c r="J79" s="483">
        <v>2570429</v>
      </c>
      <c r="K79" s="484"/>
      <c r="L79" s="39"/>
    </row>
    <row r="80" spans="1:12" ht="16.5" customHeight="1">
      <c r="A80" s="470" t="s">
        <v>88</v>
      </c>
      <c r="B80" s="471"/>
      <c r="C80" s="471"/>
      <c r="D80" s="471"/>
      <c r="E80" s="471"/>
      <c r="F80" s="471"/>
      <c r="G80" s="471"/>
      <c r="H80" s="471"/>
      <c r="I80" s="472"/>
      <c r="J80" s="465">
        <v>2458121</v>
      </c>
      <c r="K80" s="466"/>
      <c r="L80" s="39"/>
    </row>
    <row r="81" spans="1:12" ht="49.5" customHeight="1">
      <c r="A81" s="470" t="s">
        <v>126</v>
      </c>
      <c r="B81" s="471"/>
      <c r="C81" s="471"/>
      <c r="D81" s="471"/>
      <c r="E81" s="471"/>
      <c r="F81" s="471"/>
      <c r="G81" s="471"/>
      <c r="H81" s="471"/>
      <c r="I81" s="472"/>
      <c r="J81" s="465"/>
      <c r="K81" s="482"/>
      <c r="L81" s="39"/>
    </row>
    <row r="82" spans="1:12" ht="17.25" customHeight="1">
      <c r="A82" s="470" t="s">
        <v>117</v>
      </c>
      <c r="B82" s="471"/>
      <c r="C82" s="471"/>
      <c r="D82" s="471"/>
      <c r="E82" s="471"/>
      <c r="F82" s="471"/>
      <c r="G82" s="471"/>
      <c r="H82" s="471"/>
      <c r="I82" s="472"/>
      <c r="J82" s="465">
        <v>2712724</v>
      </c>
      <c r="K82" s="466"/>
      <c r="L82" s="39"/>
    </row>
    <row r="83" spans="1:12" ht="17.25" customHeight="1">
      <c r="A83" s="453" t="s">
        <v>118</v>
      </c>
      <c r="B83" s="454"/>
      <c r="C83" s="454"/>
      <c r="D83" s="454"/>
      <c r="E83" s="454"/>
      <c r="F83" s="454"/>
      <c r="G83" s="454"/>
      <c r="H83" s="454"/>
      <c r="I83" s="455"/>
      <c r="J83" s="463">
        <v>343068</v>
      </c>
      <c r="K83" s="464"/>
      <c r="L83" s="39"/>
    </row>
    <row r="84" spans="1:12" ht="23.25" customHeight="1">
      <c r="A84" s="89" t="s">
        <v>78</v>
      </c>
      <c r="B84" s="90"/>
      <c r="C84" s="90"/>
      <c r="D84" s="90"/>
      <c r="E84" s="90"/>
      <c r="F84" s="90"/>
      <c r="G84" s="90"/>
      <c r="H84" s="90"/>
      <c r="I84" s="91"/>
      <c r="J84" s="451">
        <v>410000</v>
      </c>
      <c r="K84" s="452"/>
      <c r="L84" s="39"/>
    </row>
    <row r="85" spans="1:12" ht="15" customHeight="1">
      <c r="A85" s="92">
        <v>931</v>
      </c>
      <c r="B85" s="467" t="s">
        <v>89</v>
      </c>
      <c r="C85" s="468"/>
      <c r="D85" s="468"/>
      <c r="E85" s="468"/>
      <c r="F85" s="468"/>
      <c r="G85" s="468"/>
      <c r="H85" s="468"/>
      <c r="I85" s="469"/>
      <c r="J85" s="449"/>
      <c r="K85" s="450"/>
      <c r="L85" s="39"/>
    </row>
    <row r="86" spans="1:12" ht="18.75" customHeight="1">
      <c r="A86" s="92">
        <v>952</v>
      </c>
      <c r="B86" s="467" t="s">
        <v>98</v>
      </c>
      <c r="C86" s="468"/>
      <c r="D86" s="468"/>
      <c r="E86" s="468"/>
      <c r="F86" s="468"/>
      <c r="G86" s="468"/>
      <c r="H86" s="468"/>
      <c r="I86" s="469"/>
      <c r="J86" s="449"/>
      <c r="K86" s="459"/>
      <c r="L86" s="39"/>
    </row>
    <row r="87" spans="1:12" ht="50.25" customHeight="1">
      <c r="A87" s="92">
        <v>950</v>
      </c>
      <c r="B87" s="467" t="s">
        <v>86</v>
      </c>
      <c r="C87" s="468"/>
      <c r="D87" s="468"/>
      <c r="E87" s="468"/>
      <c r="F87" s="468"/>
      <c r="G87" s="468"/>
      <c r="H87" s="468"/>
      <c r="I87" s="469"/>
      <c r="J87" s="449">
        <v>747473</v>
      </c>
      <c r="K87" s="450"/>
      <c r="L87" s="39"/>
    </row>
    <row r="88" spans="1:12" ht="15" customHeight="1">
      <c r="A88" s="44" t="s">
        <v>5</v>
      </c>
      <c r="B88" s="460" t="s">
        <v>79</v>
      </c>
      <c r="C88" s="461"/>
      <c r="D88" s="461"/>
      <c r="E88" s="461"/>
      <c r="F88" s="461"/>
      <c r="G88" s="461"/>
      <c r="H88" s="461"/>
      <c r="I88" s="462"/>
      <c r="J88" s="447">
        <f>SUM(J85:K87)</f>
        <v>747473</v>
      </c>
      <c r="K88" s="448"/>
      <c r="L88" s="39"/>
    </row>
    <row r="89" spans="1:12" ht="18" customHeight="1">
      <c r="A89" s="45" t="s">
        <v>81</v>
      </c>
      <c r="B89" s="456" t="s">
        <v>80</v>
      </c>
      <c r="C89" s="457"/>
      <c r="D89" s="457"/>
      <c r="E89" s="457"/>
      <c r="F89" s="457"/>
      <c r="G89" s="457"/>
      <c r="H89" s="457"/>
      <c r="I89" s="458"/>
      <c r="J89" s="445">
        <f>J88+J72</f>
        <v>130756862</v>
      </c>
      <c r="K89" s="446"/>
      <c r="L89" s="39"/>
    </row>
    <row r="90" spans="1:12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</sheetData>
  <sheetProtection/>
  <mergeCells count="76">
    <mergeCell ref="A24:C24"/>
    <mergeCell ref="D24:F25"/>
    <mergeCell ref="G24:H24"/>
    <mergeCell ref="I24:J24"/>
    <mergeCell ref="A7:J7"/>
    <mergeCell ref="I9:J9"/>
    <mergeCell ref="A9:C9"/>
    <mergeCell ref="D9:F10"/>
    <mergeCell ref="G9:H9"/>
    <mergeCell ref="D22:F22"/>
    <mergeCell ref="D11:F11"/>
    <mergeCell ref="D12:F12"/>
    <mergeCell ref="D13:F13"/>
    <mergeCell ref="D14:F14"/>
    <mergeCell ref="J79:K79"/>
    <mergeCell ref="B71:D71"/>
    <mergeCell ref="B53:D55"/>
    <mergeCell ref="B61:D61"/>
    <mergeCell ref="B64:D64"/>
    <mergeCell ref="B70:D70"/>
    <mergeCell ref="A81:I81"/>
    <mergeCell ref="J80:K80"/>
    <mergeCell ref="A80:I80"/>
    <mergeCell ref="A78:I78"/>
    <mergeCell ref="B72:D72"/>
    <mergeCell ref="A79:I79"/>
    <mergeCell ref="J78:K78"/>
    <mergeCell ref="J81:K81"/>
    <mergeCell ref="J86:K86"/>
    <mergeCell ref="B88:I88"/>
    <mergeCell ref="J83:K83"/>
    <mergeCell ref="J82:K82"/>
    <mergeCell ref="B87:I87"/>
    <mergeCell ref="B85:I85"/>
    <mergeCell ref="B86:I86"/>
    <mergeCell ref="A82:I82"/>
    <mergeCell ref="B58:D58"/>
    <mergeCell ref="J53:J55"/>
    <mergeCell ref="B65:D65"/>
    <mergeCell ref="J89:K89"/>
    <mergeCell ref="J88:K88"/>
    <mergeCell ref="J87:K87"/>
    <mergeCell ref="J85:K85"/>
    <mergeCell ref="J84:K84"/>
    <mergeCell ref="A83:I83"/>
    <mergeCell ref="B89:I89"/>
    <mergeCell ref="B69:D69"/>
    <mergeCell ref="B57:D57"/>
    <mergeCell ref="B56:D56"/>
    <mergeCell ref="F54:G54"/>
    <mergeCell ref="B60:D60"/>
    <mergeCell ref="B67:D67"/>
    <mergeCell ref="E53:E55"/>
    <mergeCell ref="B59:D59"/>
    <mergeCell ref="B68:D68"/>
    <mergeCell ref="B66:D66"/>
    <mergeCell ref="A29:F29"/>
    <mergeCell ref="A53:A55"/>
    <mergeCell ref="F53:I53"/>
    <mergeCell ref="H54:I54"/>
    <mergeCell ref="B62:D62"/>
    <mergeCell ref="B63:D63"/>
    <mergeCell ref="A51:L51"/>
    <mergeCell ref="L54:L55"/>
    <mergeCell ref="K53:L53"/>
    <mergeCell ref="K54:K55"/>
    <mergeCell ref="D15:F15"/>
    <mergeCell ref="D16:F16"/>
    <mergeCell ref="D26:F26"/>
    <mergeCell ref="D27:F27"/>
    <mergeCell ref="D28:F28"/>
    <mergeCell ref="D20:F20"/>
    <mergeCell ref="D21:F21"/>
    <mergeCell ref="D17:F17"/>
    <mergeCell ref="D18:F18"/>
    <mergeCell ref="D19:F19"/>
  </mergeCells>
  <printOptions/>
  <pageMargins left="0.75" right="0.75" top="0.56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Henryka Szulik</cp:lastModifiedBy>
  <cp:lastPrinted>2014-04-25T07:19:15Z</cp:lastPrinted>
  <dcterms:created xsi:type="dcterms:W3CDTF">2004-08-03T08:26:30Z</dcterms:created>
  <dcterms:modified xsi:type="dcterms:W3CDTF">2014-04-25T07:19:51Z</dcterms:modified>
  <cp:category/>
  <cp:version/>
  <cp:contentType/>
  <cp:contentStatus/>
</cp:coreProperties>
</file>