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W grudzień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Q29" i="1"/>
  <c r="N29" i="1"/>
  <c r="K29" i="1"/>
  <c r="H29" i="1"/>
  <c r="E29" i="1"/>
  <c r="B24" i="1"/>
  <c r="B18" i="1"/>
  <c r="R29" i="1" l="1"/>
  <c r="E42" i="1" l="1"/>
  <c r="E43" i="1"/>
  <c r="E44" i="1"/>
  <c r="E41" i="1"/>
  <c r="C12" i="1" l="1"/>
  <c r="D12" i="1"/>
  <c r="F12" i="1" l="1"/>
  <c r="H23" i="1" l="1"/>
  <c r="H24" i="1"/>
  <c r="H25" i="1"/>
  <c r="H26" i="1"/>
  <c r="H27" i="1"/>
  <c r="H28" i="1"/>
  <c r="O12" i="1"/>
  <c r="L12" i="1"/>
  <c r="I12" i="1"/>
  <c r="G21" i="1" l="1"/>
  <c r="B22" i="1" l="1"/>
  <c r="P12" i="1" l="1"/>
  <c r="J12" i="1"/>
  <c r="G12" i="1"/>
  <c r="Q19" i="1"/>
  <c r="N19" i="1"/>
  <c r="K19" i="1"/>
  <c r="H19" i="1"/>
  <c r="B19" i="1"/>
  <c r="E19" i="1"/>
  <c r="N28" i="1"/>
  <c r="C21" i="1"/>
  <c r="D21" i="1"/>
  <c r="F21" i="1"/>
  <c r="I21" i="1"/>
  <c r="J21" i="1"/>
  <c r="L21" i="1"/>
  <c r="M21" i="1"/>
  <c r="O21" i="1"/>
  <c r="P21" i="1"/>
  <c r="M12" i="1"/>
  <c r="R19" i="1" l="1"/>
  <c r="B25" i="1"/>
  <c r="B26" i="1"/>
  <c r="B27" i="1"/>
  <c r="B28" i="1"/>
  <c r="B23" i="1"/>
  <c r="B21" i="1" s="1"/>
  <c r="B13" i="1"/>
  <c r="B14" i="1"/>
  <c r="B15" i="1"/>
  <c r="B16" i="1"/>
  <c r="B17" i="1"/>
  <c r="B20" i="1"/>
  <c r="B12" i="1" l="1"/>
  <c r="Q23" i="1"/>
  <c r="N23" i="1"/>
  <c r="K23" i="1"/>
  <c r="E23" i="1"/>
  <c r="R23" i="1" l="1"/>
  <c r="Q16" i="1"/>
  <c r="N16" i="1"/>
  <c r="K16" i="1"/>
  <c r="H16" i="1"/>
  <c r="E16" i="1"/>
  <c r="R16" i="1" l="1"/>
  <c r="H46" i="1"/>
  <c r="E25" i="1" l="1"/>
  <c r="Q20" i="1" l="1"/>
  <c r="N20" i="1"/>
  <c r="N18" i="1"/>
  <c r="E27" i="1" l="1"/>
  <c r="Q47" i="1" l="1"/>
  <c r="Q48" i="1"/>
  <c r="Q49" i="1"/>
  <c r="Q50" i="1"/>
  <c r="Q46" i="1"/>
  <c r="N47" i="1"/>
  <c r="N48" i="1"/>
  <c r="N49" i="1"/>
  <c r="N50" i="1"/>
  <c r="N46" i="1"/>
  <c r="K47" i="1"/>
  <c r="K48" i="1"/>
  <c r="K49" i="1"/>
  <c r="K50" i="1"/>
  <c r="K46" i="1"/>
  <c r="H47" i="1"/>
  <c r="H48" i="1"/>
  <c r="H49" i="1"/>
  <c r="H50" i="1"/>
  <c r="E47" i="1"/>
  <c r="E48" i="1"/>
  <c r="E49" i="1"/>
  <c r="E50" i="1"/>
  <c r="E46" i="1"/>
  <c r="Q44" i="1"/>
  <c r="Q42" i="1"/>
  <c r="Q43" i="1"/>
  <c r="Q41" i="1"/>
  <c r="N42" i="1"/>
  <c r="N43" i="1"/>
  <c r="N44" i="1"/>
  <c r="N41" i="1"/>
  <c r="K42" i="1"/>
  <c r="K43" i="1"/>
  <c r="K44" i="1"/>
  <c r="K41" i="1"/>
  <c r="H42" i="1"/>
  <c r="H43" i="1"/>
  <c r="H44" i="1"/>
  <c r="H41" i="1"/>
  <c r="Q24" i="1"/>
  <c r="Q25" i="1"/>
  <c r="Q26" i="1"/>
  <c r="Q27" i="1"/>
  <c r="Q28" i="1"/>
  <c r="Q22" i="1"/>
  <c r="Q21" i="1" s="1"/>
  <c r="N24" i="1"/>
  <c r="N25" i="1"/>
  <c r="N26" i="1"/>
  <c r="N27" i="1"/>
  <c r="N22" i="1"/>
  <c r="K24" i="1"/>
  <c r="K25" i="1"/>
  <c r="K26" i="1"/>
  <c r="K27" i="1"/>
  <c r="K28" i="1"/>
  <c r="K22" i="1"/>
  <c r="H22" i="1"/>
  <c r="E24" i="1"/>
  <c r="E26" i="1"/>
  <c r="E28" i="1"/>
  <c r="E22" i="1"/>
  <c r="Q14" i="1"/>
  <c r="Q15" i="1"/>
  <c r="Q17" i="1"/>
  <c r="Q18" i="1"/>
  <c r="Q13" i="1"/>
  <c r="N14" i="1"/>
  <c r="N15" i="1"/>
  <c r="N17" i="1"/>
  <c r="N13" i="1"/>
  <c r="K14" i="1"/>
  <c r="K15" i="1"/>
  <c r="K17" i="1"/>
  <c r="K18" i="1"/>
  <c r="K20" i="1"/>
  <c r="K13" i="1"/>
  <c r="H14" i="1"/>
  <c r="H15" i="1"/>
  <c r="H17" i="1"/>
  <c r="H18" i="1"/>
  <c r="H20" i="1"/>
  <c r="H13" i="1"/>
  <c r="E14" i="1"/>
  <c r="E15" i="1"/>
  <c r="E17" i="1"/>
  <c r="E18" i="1"/>
  <c r="E20" i="1"/>
  <c r="E13" i="1"/>
  <c r="N12" i="1" l="1"/>
  <c r="Q12" i="1"/>
  <c r="K12" i="1"/>
  <c r="E12" i="1"/>
  <c r="H12" i="1"/>
  <c r="E21" i="1"/>
  <c r="H21" i="1"/>
  <c r="N21" i="1"/>
  <c r="K21" i="1"/>
  <c r="R25" i="1"/>
  <c r="R20" i="1"/>
  <c r="R18" i="1"/>
  <c r="Q45" i="1"/>
  <c r="K45" i="1"/>
  <c r="H45" i="1"/>
  <c r="E45" i="1"/>
  <c r="B50" i="1"/>
  <c r="B48" i="1"/>
  <c r="B47" i="1"/>
  <c r="B49" i="1"/>
  <c r="B46" i="1"/>
  <c r="B42" i="1"/>
  <c r="B43" i="1"/>
  <c r="R50" i="1"/>
  <c r="R49" i="1"/>
  <c r="R48" i="1"/>
  <c r="R47" i="1"/>
  <c r="R46" i="1"/>
  <c r="P45" i="1"/>
  <c r="O45" i="1"/>
  <c r="N45" i="1"/>
  <c r="M45" i="1"/>
  <c r="L45" i="1"/>
  <c r="J45" i="1"/>
  <c r="I45" i="1"/>
  <c r="G45" i="1"/>
  <c r="F45" i="1"/>
  <c r="F54" i="1" s="1"/>
  <c r="D45" i="1"/>
  <c r="D54" i="1" s="1"/>
  <c r="C45" i="1"/>
  <c r="R44" i="1"/>
  <c r="B44" i="1"/>
  <c r="R43" i="1"/>
  <c r="R42" i="1"/>
  <c r="R41" i="1"/>
  <c r="B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R24" i="1"/>
  <c r="R26" i="1"/>
  <c r="R27" i="1"/>
  <c r="R28" i="1"/>
  <c r="R22" i="1"/>
  <c r="R14" i="1"/>
  <c r="R15" i="1"/>
  <c r="R17" i="1"/>
  <c r="E53" i="1" l="1"/>
  <c r="R21" i="1"/>
  <c r="R12" i="1"/>
  <c r="C53" i="1"/>
  <c r="I53" i="1"/>
  <c r="J54" i="1"/>
  <c r="I54" i="1"/>
  <c r="R45" i="1"/>
  <c r="Q53" i="1"/>
  <c r="M53" i="1"/>
  <c r="Q54" i="1"/>
  <c r="O54" i="1"/>
  <c r="G53" i="1"/>
  <c r="G54" i="1"/>
  <c r="C54" i="1"/>
  <c r="K54" i="1"/>
  <c r="P53" i="1"/>
  <c r="L53" i="1"/>
  <c r="D53" i="1"/>
  <c r="N54" i="1"/>
  <c r="O53" i="1"/>
  <c r="K53" i="1"/>
  <c r="F53" i="1"/>
  <c r="M54" i="1"/>
  <c r="N53" i="1"/>
  <c r="J53" i="1"/>
  <c r="P54" i="1"/>
  <c r="L54" i="1"/>
  <c r="H54" i="1"/>
  <c r="E54" i="1"/>
  <c r="B40" i="1"/>
  <c r="B45" i="1"/>
  <c r="R40" i="1"/>
  <c r="H53" i="1"/>
  <c r="R13" i="1"/>
  <c r="R54" i="1" l="1"/>
  <c r="R53" i="1"/>
  <c r="B53" i="1"/>
  <c r="B54" i="1"/>
</calcChain>
</file>

<file path=xl/sharedStrings.xml><?xml version="1.0" encoding="utf-8"?>
<sst xmlns="http://schemas.openxmlformats.org/spreadsheetml/2006/main" count="88" uniqueCount="44">
  <si>
    <t>Treść</t>
  </si>
  <si>
    <t>Rozdz.  80101</t>
  </si>
  <si>
    <t>Rozdz.  80104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</si>
  <si>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</si>
  <si>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</si>
  <si>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</si>
  <si>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</si>
  <si>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</si>
  <si>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</si>
  <si>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</si>
  <si>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</si>
  <si>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</si>
  <si>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</si>
  <si>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</si>
  <si>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</si>
  <si>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</si>
  <si>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</si>
  <si>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</si>
  <si>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</si>
  <si>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</si>
  <si>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</si>
  <si>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</si>
  <si>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</si>
  <si>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</si>
  <si>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</si>
  <si>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</si>
  <si>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</si>
  <si>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</si>
  <si>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</si>
  <si>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</si>
  <si>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Załącznik Nr </t>
  </si>
  <si>
    <t xml:space="preserve">do Uchwały Nr 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</si>
  <si>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</si>
  <si>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4190</t>
  </si>
  <si>
    <t>§ 0950</t>
  </si>
  <si>
    <t>§ 0960</t>
  </si>
  <si>
    <t>Zespół Szkolno-Przedszkolny w Lesznowoli</t>
  </si>
  <si>
    <t>Szkoła Podstawowa w Mrokowie</t>
  </si>
  <si>
    <t>Szkoła Podstawowa w Mysiadle</t>
  </si>
  <si>
    <t xml:space="preserve">                Plan wydzielonego rachunku dochodów   i wydatków nimi finansowanych jednostek budżetowych  w  2019 r. - po zmianach</t>
  </si>
  <si>
    <t xml:space="preserve">z dnia  ………. 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</si>
  <si>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4430</t>
    </r>
  </si>
  <si>
    <t>Szkoła Podstawowa w Nowej Iwicznej</t>
  </si>
  <si>
    <t>Szkoła Podstawowa w Łazach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</si>
</sst>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i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148" zoomScaleNormal="148" workbookViewId="0">
      <pane xSplit="1" topLeftCell="B1" activePane="topRight" state="frozen"/>
      <selection pane="topRight" activeCell="B7" sqref="B7:R7"/>
    </sheetView>
  </sheetViews>
  <sheetFormatPr defaultRowHeight="15" x14ac:dyDescent="0.25"/>
  <cols>
    <col min="1" max="1" width="8" customWidth="1"/>
    <col min="2" max="2" width="8.28515625" customWidth="1"/>
    <col min="3" max="3" width="8.5703125" customWidth="1"/>
    <col min="4" max="4" width="7.140625" customWidth="1"/>
    <col min="5" max="6" width="8.28515625" customWidth="1"/>
    <col min="7" max="7" width="7.42578125" customWidth="1"/>
    <col min="8" max="8" width="8.42578125" customWidth="1"/>
    <col min="9" max="10" width="7.710937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8" customWidth="1"/>
    <col min="16" max="16" width="7.140625" customWidth="1"/>
    <col min="17" max="17" width="8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7" t="s">
        <v>30</v>
      </c>
      <c r="M1" s="48"/>
      <c r="N1" s="48"/>
      <c r="O1" s="48"/>
      <c r="P1" s="48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7" t="s">
        <v>31</v>
      </c>
      <c r="M2" s="48"/>
      <c r="N2" s="48"/>
      <c r="O2" s="48"/>
      <c r="P2" s="48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7" t="s">
        <v>29</v>
      </c>
      <c r="M3" s="48"/>
      <c r="N3" s="48"/>
      <c r="O3" s="48"/>
      <c r="P3" s="48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7" t="s">
        <v>40</v>
      </c>
      <c r="M4" s="48"/>
      <c r="N4" s="48"/>
      <c r="O4" s="48"/>
      <c r="P4" s="48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x14ac:dyDescent="0.25">
      <c r="A7" s="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 x14ac:dyDescent="0.25">
      <c r="A8" s="62" t="s">
        <v>0</v>
      </c>
      <c r="B8" s="55" t="s">
        <v>1</v>
      </c>
      <c r="C8" s="65" t="s">
        <v>26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68"/>
      <c r="R8" s="58" t="s">
        <v>1</v>
      </c>
    </row>
    <row r="9" spans="1:18" ht="15" customHeight="1" x14ac:dyDescent="0.25">
      <c r="A9" s="63"/>
      <c r="B9" s="56"/>
      <c r="C9" s="49" t="s">
        <v>36</v>
      </c>
      <c r="D9" s="69"/>
      <c r="E9" s="70"/>
      <c r="F9" s="73" t="s">
        <v>37</v>
      </c>
      <c r="G9" s="74"/>
      <c r="H9" s="75"/>
      <c r="I9" s="73" t="s">
        <v>42</v>
      </c>
      <c r="J9" s="79"/>
      <c r="K9" s="80"/>
      <c r="L9" s="73" t="s">
        <v>43</v>
      </c>
      <c r="M9" s="79"/>
      <c r="N9" s="80"/>
      <c r="O9" s="49" t="s">
        <v>38</v>
      </c>
      <c r="P9" s="50"/>
      <c r="Q9" s="51"/>
      <c r="R9" s="59"/>
    </row>
    <row r="10" spans="1:18" x14ac:dyDescent="0.25">
      <c r="A10" s="64"/>
      <c r="B10" s="57"/>
      <c r="C10" s="52"/>
      <c r="D10" s="71"/>
      <c r="E10" s="72"/>
      <c r="F10" s="76"/>
      <c r="G10" s="77"/>
      <c r="H10" s="78"/>
      <c r="I10" s="52"/>
      <c r="J10" s="53"/>
      <c r="K10" s="54"/>
      <c r="L10" s="52"/>
      <c r="M10" s="53"/>
      <c r="N10" s="54"/>
      <c r="O10" s="52"/>
      <c r="P10" s="53"/>
      <c r="Q10" s="54"/>
      <c r="R10" s="60"/>
    </row>
    <row r="11" spans="1:18" ht="31.5" x14ac:dyDescent="0.25">
      <c r="A11" s="4"/>
      <c r="B11" s="39" t="s">
        <v>24</v>
      </c>
      <c r="C11" s="4" t="s">
        <v>8</v>
      </c>
      <c r="D11" s="40" t="s">
        <v>9</v>
      </c>
      <c r="E11" s="41" t="s">
        <v>10</v>
      </c>
      <c r="F11" s="4" t="s">
        <v>8</v>
      </c>
      <c r="G11" s="40" t="s">
        <v>9</v>
      </c>
      <c r="H11" s="41" t="s">
        <v>10</v>
      </c>
      <c r="I11" s="4" t="s">
        <v>8</v>
      </c>
      <c r="J11" s="42" t="s">
        <v>9</v>
      </c>
      <c r="K11" s="41" t="s">
        <v>10</v>
      </c>
      <c r="L11" s="4" t="s">
        <v>8</v>
      </c>
      <c r="M11" s="42" t="s">
        <v>9</v>
      </c>
      <c r="N11" s="41" t="s">
        <v>10</v>
      </c>
      <c r="O11" s="4" t="s">
        <v>8</v>
      </c>
      <c r="P11" s="42" t="s">
        <v>9</v>
      </c>
      <c r="Q11" s="41" t="s">
        <v>10</v>
      </c>
      <c r="R11" s="43" t="s">
        <v>10</v>
      </c>
    </row>
    <row r="12" spans="1:18" ht="27" x14ac:dyDescent="0.25">
      <c r="A12" s="8" t="s">
        <v>11</v>
      </c>
      <c r="B12" s="3">
        <f>SUM(B13:B20)</f>
        <v>5768068</v>
      </c>
      <c r="C12" s="3">
        <f t="shared" ref="C12:J12" si="0">SUM(C13:C20)</f>
        <v>1723100</v>
      </c>
      <c r="D12" s="3">
        <f t="shared" si="0"/>
        <v>0</v>
      </c>
      <c r="E12" s="3">
        <f t="shared" si="0"/>
        <v>1723100</v>
      </c>
      <c r="F12" s="3">
        <f t="shared" si="0"/>
        <v>933000</v>
      </c>
      <c r="G12" s="3">
        <f t="shared" si="0"/>
        <v>0</v>
      </c>
      <c r="H12" s="3">
        <f t="shared" si="0"/>
        <v>933000</v>
      </c>
      <c r="I12" s="3">
        <f t="shared" si="0"/>
        <v>1020500</v>
      </c>
      <c r="J12" s="3">
        <f t="shared" si="0"/>
        <v>0</v>
      </c>
      <c r="K12" s="3">
        <f>SUM(K13:K19)</f>
        <v>1020500</v>
      </c>
      <c r="L12" s="3">
        <f>SUM(L13:L20)</f>
        <v>826600</v>
      </c>
      <c r="M12" s="3">
        <f t="shared" ref="M12" si="1">M13+M14+M15+M16+M17+M18+M20</f>
        <v>11000</v>
      </c>
      <c r="N12" s="3">
        <f>SUM(N13:N20)</f>
        <v>837600</v>
      </c>
      <c r="O12" s="3">
        <f>SUM(O13:O20)</f>
        <v>1264868</v>
      </c>
      <c r="P12" s="3">
        <f>SUM(P13:P20)</f>
        <v>0</v>
      </c>
      <c r="Q12" s="3">
        <f>SUM(Q13:Q20)</f>
        <v>1264868</v>
      </c>
      <c r="R12" s="7">
        <f>Q12+N12+K12+H12+E12</f>
        <v>5779068</v>
      </c>
    </row>
    <row r="13" spans="1:18" x14ac:dyDescent="0.25">
      <c r="A13" s="29" t="s">
        <v>13</v>
      </c>
      <c r="B13" s="30">
        <f t="shared" ref="B13:B20" si="2">C13+F13+I13+L13+O13</f>
        <v>4840000</v>
      </c>
      <c r="C13" s="25">
        <v>1470000</v>
      </c>
      <c r="D13" s="31">
        <v>0</v>
      </c>
      <c r="E13" s="27">
        <f>SUM(C13+D13)</f>
        <v>1470000</v>
      </c>
      <c r="F13" s="25">
        <v>780000</v>
      </c>
      <c r="G13" s="44">
        <v>0</v>
      </c>
      <c r="H13" s="27">
        <f>SUM(F13+G13)</f>
        <v>780000</v>
      </c>
      <c r="I13" s="25">
        <v>880000</v>
      </c>
      <c r="J13" s="44">
        <v>0</v>
      </c>
      <c r="K13" s="27">
        <f>SUM(I13+J13)</f>
        <v>880000</v>
      </c>
      <c r="L13" s="25">
        <v>650000</v>
      </c>
      <c r="M13" s="31">
        <v>0</v>
      </c>
      <c r="N13" s="27">
        <f>SUM(L13+M13)</f>
        <v>650000</v>
      </c>
      <c r="O13" s="25">
        <v>1060000</v>
      </c>
      <c r="P13" s="44">
        <v>0</v>
      </c>
      <c r="Q13" s="27">
        <f>SUM(O13+P13)</f>
        <v>1060000</v>
      </c>
      <c r="R13" s="28">
        <f>E13+H13+K13+N13+Q13</f>
        <v>4840000</v>
      </c>
    </row>
    <row r="14" spans="1:18" x14ac:dyDescent="0.25">
      <c r="A14" s="29" t="s">
        <v>23</v>
      </c>
      <c r="B14" s="30">
        <f t="shared" si="2"/>
        <v>5800</v>
      </c>
      <c r="C14" s="25">
        <v>3000</v>
      </c>
      <c r="D14" s="31">
        <v>0</v>
      </c>
      <c r="E14" s="27">
        <f t="shared" ref="E14:E20" si="3">SUM(C14+D14)</f>
        <v>3000</v>
      </c>
      <c r="F14" s="25">
        <v>1000</v>
      </c>
      <c r="G14" s="44">
        <v>0</v>
      </c>
      <c r="H14" s="27">
        <f t="shared" ref="H14:H20" si="4">SUM(F14+G14)</f>
        <v>1000</v>
      </c>
      <c r="I14" s="25">
        <v>0</v>
      </c>
      <c r="J14" s="44">
        <v>0</v>
      </c>
      <c r="K14" s="27">
        <f t="shared" ref="K14:K20" si="5">SUM(I14+J14)</f>
        <v>0</v>
      </c>
      <c r="L14" s="25">
        <v>1600</v>
      </c>
      <c r="M14" s="31">
        <v>11000</v>
      </c>
      <c r="N14" s="27">
        <f t="shared" ref="N14:N17" si="6">SUM(L14+M14)</f>
        <v>12600</v>
      </c>
      <c r="O14" s="25">
        <v>200</v>
      </c>
      <c r="P14" s="44">
        <v>0</v>
      </c>
      <c r="Q14" s="27">
        <f t="shared" ref="Q14:Q20" si="7">SUM(O14+P14)</f>
        <v>200</v>
      </c>
      <c r="R14" s="28">
        <f t="shared" ref="R14:R17" si="8">E14+H14+K14+N14+Q14</f>
        <v>16800</v>
      </c>
    </row>
    <row r="15" spans="1:18" x14ac:dyDescent="0.25">
      <c r="A15" s="29" t="s">
        <v>14</v>
      </c>
      <c r="B15" s="30">
        <f t="shared" si="2"/>
        <v>318000</v>
      </c>
      <c r="C15" s="25">
        <v>90000</v>
      </c>
      <c r="D15" s="31">
        <v>0</v>
      </c>
      <c r="E15" s="27">
        <f t="shared" si="3"/>
        <v>90000</v>
      </c>
      <c r="F15" s="25">
        <v>58000</v>
      </c>
      <c r="G15" s="44">
        <v>0</v>
      </c>
      <c r="H15" s="27">
        <f t="shared" si="4"/>
        <v>58000</v>
      </c>
      <c r="I15" s="25">
        <v>70000</v>
      </c>
      <c r="J15" s="44">
        <v>0</v>
      </c>
      <c r="K15" s="27">
        <f t="shared" si="5"/>
        <v>70000</v>
      </c>
      <c r="L15" s="25">
        <v>55000</v>
      </c>
      <c r="M15" s="31">
        <v>0</v>
      </c>
      <c r="N15" s="27">
        <f t="shared" si="6"/>
        <v>55000</v>
      </c>
      <c r="O15" s="25">
        <v>45000</v>
      </c>
      <c r="P15" s="44">
        <v>0</v>
      </c>
      <c r="Q15" s="27">
        <f t="shared" si="7"/>
        <v>45000</v>
      </c>
      <c r="R15" s="28">
        <f t="shared" si="8"/>
        <v>318000</v>
      </c>
    </row>
    <row r="16" spans="1:18" x14ac:dyDescent="0.25">
      <c r="A16" s="35" t="s">
        <v>32</v>
      </c>
      <c r="B16" s="30">
        <f t="shared" si="2"/>
        <v>129000</v>
      </c>
      <c r="C16" s="25">
        <v>40000</v>
      </c>
      <c r="D16" s="31">
        <v>0</v>
      </c>
      <c r="E16" s="27">
        <f t="shared" si="3"/>
        <v>40000</v>
      </c>
      <c r="F16" s="25">
        <v>18000</v>
      </c>
      <c r="G16" s="44">
        <v>0</v>
      </c>
      <c r="H16" s="27">
        <f t="shared" si="4"/>
        <v>18000</v>
      </c>
      <c r="I16" s="25">
        <v>8000</v>
      </c>
      <c r="J16" s="44">
        <v>0</v>
      </c>
      <c r="K16" s="27">
        <f t="shared" si="5"/>
        <v>8000</v>
      </c>
      <c r="L16" s="25">
        <v>38000</v>
      </c>
      <c r="M16" s="31">
        <v>0</v>
      </c>
      <c r="N16" s="27">
        <f t="shared" si="6"/>
        <v>38000</v>
      </c>
      <c r="O16" s="25">
        <v>25000</v>
      </c>
      <c r="P16" s="44">
        <v>0</v>
      </c>
      <c r="Q16" s="27">
        <f t="shared" si="7"/>
        <v>25000</v>
      </c>
      <c r="R16" s="28">
        <f t="shared" si="8"/>
        <v>129000</v>
      </c>
    </row>
    <row r="17" spans="1:18" x14ac:dyDescent="0.25">
      <c r="A17" s="29" t="s">
        <v>15</v>
      </c>
      <c r="B17" s="30">
        <f t="shared" si="2"/>
        <v>6500</v>
      </c>
      <c r="C17" s="25">
        <v>1700</v>
      </c>
      <c r="D17" s="31">
        <v>0</v>
      </c>
      <c r="E17" s="27">
        <f t="shared" si="3"/>
        <v>1700</v>
      </c>
      <c r="F17" s="25">
        <v>1000</v>
      </c>
      <c r="G17" s="44">
        <v>0</v>
      </c>
      <c r="H17" s="27">
        <f t="shared" si="4"/>
        <v>1000</v>
      </c>
      <c r="I17" s="25">
        <v>1500</v>
      </c>
      <c r="J17" s="44">
        <v>0</v>
      </c>
      <c r="K17" s="27">
        <f t="shared" si="5"/>
        <v>1500</v>
      </c>
      <c r="L17" s="25">
        <v>1000</v>
      </c>
      <c r="M17" s="31">
        <v>0</v>
      </c>
      <c r="N17" s="27">
        <f t="shared" si="6"/>
        <v>1000</v>
      </c>
      <c r="O17" s="25">
        <v>1300</v>
      </c>
      <c r="P17" s="44">
        <v>0</v>
      </c>
      <c r="Q17" s="27">
        <f t="shared" si="7"/>
        <v>1300</v>
      </c>
      <c r="R17" s="28">
        <f t="shared" si="8"/>
        <v>6500</v>
      </c>
    </row>
    <row r="18" spans="1:18" x14ac:dyDescent="0.25">
      <c r="A18" s="29" t="s">
        <v>34</v>
      </c>
      <c r="B18" s="30">
        <f t="shared" si="2"/>
        <v>13400</v>
      </c>
      <c r="C18" s="25">
        <v>400</v>
      </c>
      <c r="D18" s="31">
        <v>0</v>
      </c>
      <c r="E18" s="27">
        <f t="shared" si="3"/>
        <v>400</v>
      </c>
      <c r="F18" s="25">
        <v>0</v>
      </c>
      <c r="G18" s="44">
        <v>0</v>
      </c>
      <c r="H18" s="27">
        <f t="shared" si="4"/>
        <v>0</v>
      </c>
      <c r="I18" s="25">
        <v>1000</v>
      </c>
      <c r="J18" s="44">
        <v>0</v>
      </c>
      <c r="K18" s="27">
        <f t="shared" si="5"/>
        <v>1000</v>
      </c>
      <c r="L18" s="25">
        <v>1000</v>
      </c>
      <c r="M18" s="31">
        <v>0</v>
      </c>
      <c r="N18" s="27">
        <f>SUM(L18+M18)</f>
        <v>1000</v>
      </c>
      <c r="O18" s="25">
        <v>11000</v>
      </c>
      <c r="P18" s="44">
        <v>0</v>
      </c>
      <c r="Q18" s="27">
        <f t="shared" si="7"/>
        <v>11000</v>
      </c>
      <c r="R18" s="28">
        <f>E18+H18+K18+N18+Q18</f>
        <v>13400</v>
      </c>
    </row>
    <row r="19" spans="1:18" x14ac:dyDescent="0.25">
      <c r="A19" s="29" t="s">
        <v>35</v>
      </c>
      <c r="B19" s="30">
        <f t="shared" si="2"/>
        <v>442368</v>
      </c>
      <c r="C19" s="25">
        <v>110000</v>
      </c>
      <c r="D19" s="31">
        <v>0</v>
      </c>
      <c r="E19" s="27">
        <f t="shared" si="3"/>
        <v>110000</v>
      </c>
      <c r="F19" s="25">
        <v>70000</v>
      </c>
      <c r="G19" s="44">
        <v>0</v>
      </c>
      <c r="H19" s="27">
        <f t="shared" si="4"/>
        <v>70000</v>
      </c>
      <c r="I19" s="25">
        <v>60000</v>
      </c>
      <c r="J19" s="44">
        <v>0</v>
      </c>
      <c r="K19" s="27">
        <f t="shared" si="5"/>
        <v>60000</v>
      </c>
      <c r="L19" s="25">
        <v>80000</v>
      </c>
      <c r="M19" s="31">
        <v>0</v>
      </c>
      <c r="N19" s="27">
        <f>SUM(L19+M19)</f>
        <v>80000</v>
      </c>
      <c r="O19" s="25">
        <v>122368</v>
      </c>
      <c r="P19" s="44">
        <v>0</v>
      </c>
      <c r="Q19" s="27">
        <f t="shared" si="7"/>
        <v>122368</v>
      </c>
      <c r="R19" s="28">
        <f>E19+H19+K19+N19+Q19</f>
        <v>442368</v>
      </c>
    </row>
    <row r="20" spans="1:18" x14ac:dyDescent="0.25">
      <c r="A20" s="29" t="s">
        <v>17</v>
      </c>
      <c r="B20" s="30">
        <f t="shared" si="2"/>
        <v>13000</v>
      </c>
      <c r="C20" s="25">
        <v>8000</v>
      </c>
      <c r="D20" s="31">
        <v>0</v>
      </c>
      <c r="E20" s="27">
        <f t="shared" si="3"/>
        <v>8000</v>
      </c>
      <c r="F20" s="25">
        <v>5000</v>
      </c>
      <c r="G20" s="44">
        <v>0</v>
      </c>
      <c r="H20" s="27">
        <f t="shared" si="4"/>
        <v>5000</v>
      </c>
      <c r="I20" s="25">
        <v>0</v>
      </c>
      <c r="J20" s="44">
        <v>0</v>
      </c>
      <c r="K20" s="27">
        <f t="shared" si="5"/>
        <v>0</v>
      </c>
      <c r="L20" s="25">
        <v>0</v>
      </c>
      <c r="M20" s="31">
        <v>0</v>
      </c>
      <c r="N20" s="27">
        <f>SUM(L20+M20)</f>
        <v>0</v>
      </c>
      <c r="O20" s="25">
        <v>0</v>
      </c>
      <c r="P20" s="44">
        <v>0</v>
      </c>
      <c r="Q20" s="27">
        <f t="shared" si="7"/>
        <v>0</v>
      </c>
      <c r="R20" s="28">
        <f t="shared" ref="R20:R21" si="9">E20+H20+K20+N20+Q20</f>
        <v>13000</v>
      </c>
    </row>
    <row r="21" spans="1:18" ht="27" x14ac:dyDescent="0.25">
      <c r="A21" s="32" t="s">
        <v>12</v>
      </c>
      <c r="B21" s="33">
        <f>B22+B23+B24+B25+B26+B27+B28+B29</f>
        <v>5768068</v>
      </c>
      <c r="C21" s="33">
        <f t="shared" ref="C21:P21" si="10">C22+C23+C24+C25+C26+C27+C28</f>
        <v>1723100</v>
      </c>
      <c r="D21" s="33">
        <f t="shared" si="10"/>
        <v>0</v>
      </c>
      <c r="E21" s="33">
        <f t="shared" si="10"/>
        <v>1723100</v>
      </c>
      <c r="F21" s="33">
        <f t="shared" si="10"/>
        <v>933000</v>
      </c>
      <c r="G21" s="33">
        <f>G22+G23+G24+G25+G26+G27+G28</f>
        <v>0</v>
      </c>
      <c r="H21" s="33">
        <f t="shared" si="10"/>
        <v>933000</v>
      </c>
      <c r="I21" s="33">
        <f t="shared" si="10"/>
        <v>1020500</v>
      </c>
      <c r="J21" s="33">
        <f t="shared" si="10"/>
        <v>0</v>
      </c>
      <c r="K21" s="33">
        <f t="shared" si="10"/>
        <v>1020500</v>
      </c>
      <c r="L21" s="33">
        <f t="shared" si="10"/>
        <v>826600</v>
      </c>
      <c r="M21" s="33">
        <f t="shared" si="10"/>
        <v>11000</v>
      </c>
      <c r="N21" s="33">
        <f t="shared" si="10"/>
        <v>837600</v>
      </c>
      <c r="O21" s="33">
        <f t="shared" si="10"/>
        <v>1242500</v>
      </c>
      <c r="P21" s="33">
        <f t="shared" si="10"/>
        <v>0</v>
      </c>
      <c r="Q21" s="33">
        <f>Q22+Q23+Q24+Q25+Q26+Q27+Q28+Q29</f>
        <v>1264868</v>
      </c>
      <c r="R21" s="34">
        <f t="shared" si="9"/>
        <v>5779068</v>
      </c>
    </row>
    <row r="22" spans="1:18" s="22" customFormat="1" x14ac:dyDescent="0.25">
      <c r="A22" s="23" t="s">
        <v>25</v>
      </c>
      <c r="B22" s="24">
        <f>C22+F22+I22+L22+O22</f>
        <v>98451</v>
      </c>
      <c r="C22" s="25">
        <v>7054</v>
      </c>
      <c r="D22" s="31">
        <v>0</v>
      </c>
      <c r="E22" s="27">
        <f>SUM(C22+D22)</f>
        <v>7054</v>
      </c>
      <c r="F22" s="25">
        <v>70215</v>
      </c>
      <c r="G22" s="31">
        <v>0</v>
      </c>
      <c r="H22" s="27">
        <f>SUM(F22+G22)</f>
        <v>70215</v>
      </c>
      <c r="I22" s="25">
        <v>9476</v>
      </c>
      <c r="J22" s="31">
        <v>0</v>
      </c>
      <c r="K22" s="27">
        <f>SUM(I22+J22)</f>
        <v>9476</v>
      </c>
      <c r="L22" s="25">
        <v>10690</v>
      </c>
      <c r="M22" s="31">
        <v>0</v>
      </c>
      <c r="N22" s="27">
        <f>SUM(L22+M22)</f>
        <v>10690</v>
      </c>
      <c r="O22" s="25">
        <v>1016</v>
      </c>
      <c r="P22" s="31">
        <v>0</v>
      </c>
      <c r="Q22" s="27">
        <f>SUM(O22+P22)</f>
        <v>1016</v>
      </c>
      <c r="R22" s="28">
        <f>E22+H22+K22+N22+Q22</f>
        <v>98451</v>
      </c>
    </row>
    <row r="23" spans="1:18" s="22" customFormat="1" x14ac:dyDescent="0.25">
      <c r="A23" s="23" t="s">
        <v>33</v>
      </c>
      <c r="B23" s="24">
        <f>C23+F23+I23+L23+O23</f>
        <v>26000</v>
      </c>
      <c r="C23" s="25">
        <v>10000</v>
      </c>
      <c r="D23" s="31">
        <v>0</v>
      </c>
      <c r="E23" s="27">
        <f>SUM(C23+D23)</f>
        <v>10000</v>
      </c>
      <c r="F23" s="25">
        <v>6000</v>
      </c>
      <c r="G23" s="31">
        <v>0</v>
      </c>
      <c r="H23" s="27">
        <f t="shared" ref="H23:H28" si="11">SUM(F23+G23)</f>
        <v>6000</v>
      </c>
      <c r="I23" s="25">
        <v>10000</v>
      </c>
      <c r="J23" s="26">
        <v>0</v>
      </c>
      <c r="K23" s="27">
        <f>SUM(I23+J23)</f>
        <v>10000</v>
      </c>
      <c r="L23" s="25">
        <v>0</v>
      </c>
      <c r="M23" s="31">
        <v>0</v>
      </c>
      <c r="N23" s="27">
        <f>SUM(L23+M23)</f>
        <v>0</v>
      </c>
      <c r="O23" s="25">
        <v>0</v>
      </c>
      <c r="P23" s="31">
        <v>0</v>
      </c>
      <c r="Q23" s="27">
        <f>SUM(O23+P23)</f>
        <v>0</v>
      </c>
      <c r="R23" s="28">
        <f>E23+H23+K23+N23+Q23</f>
        <v>26000</v>
      </c>
    </row>
    <row r="24" spans="1:18" x14ac:dyDescent="0.25">
      <c r="A24" s="29" t="s">
        <v>18</v>
      </c>
      <c r="B24" s="24">
        <f>C24+F24+I24+L24+O24</f>
        <v>308200</v>
      </c>
      <c r="C24" s="25">
        <v>79700</v>
      </c>
      <c r="D24" s="31">
        <v>0</v>
      </c>
      <c r="E24" s="27">
        <f t="shared" ref="E24:E28" si="12">SUM(C24+D24)</f>
        <v>79700</v>
      </c>
      <c r="F24" s="25">
        <v>36000</v>
      </c>
      <c r="G24" s="31">
        <v>0</v>
      </c>
      <c r="H24" s="27">
        <f t="shared" si="11"/>
        <v>36000</v>
      </c>
      <c r="I24" s="25">
        <v>70000</v>
      </c>
      <c r="J24" s="31">
        <v>0</v>
      </c>
      <c r="K24" s="27">
        <f t="shared" ref="K24:K28" si="13">SUM(I24+J24)</f>
        <v>70000</v>
      </c>
      <c r="L24" s="25">
        <v>70000</v>
      </c>
      <c r="M24" s="31">
        <v>-10000</v>
      </c>
      <c r="N24" s="27">
        <f t="shared" ref="N24:N28" si="14">SUM(L24+M24)</f>
        <v>60000</v>
      </c>
      <c r="O24" s="25">
        <v>52500</v>
      </c>
      <c r="P24" s="31">
        <v>0</v>
      </c>
      <c r="Q24" s="27">
        <f t="shared" ref="Q24:Q28" si="15">SUM(O24+P24)</f>
        <v>52500</v>
      </c>
      <c r="R24" s="28">
        <f t="shared" ref="R24:R28" si="16">E24+H24+K24+N24+Q24</f>
        <v>298200</v>
      </c>
    </row>
    <row r="25" spans="1:18" x14ac:dyDescent="0.25">
      <c r="A25" s="29" t="s">
        <v>19</v>
      </c>
      <c r="B25" s="24">
        <f t="shared" ref="B25:B29" si="17">C25+F25+I25+L25+O25</f>
        <v>4873549</v>
      </c>
      <c r="C25" s="25">
        <v>1502946</v>
      </c>
      <c r="D25" s="31">
        <v>0</v>
      </c>
      <c r="E25" s="27">
        <f>SUM(C25+D25)</f>
        <v>1502946</v>
      </c>
      <c r="F25" s="25">
        <v>730785</v>
      </c>
      <c r="G25" s="45">
        <v>0</v>
      </c>
      <c r="H25" s="27">
        <f t="shared" si="11"/>
        <v>730785</v>
      </c>
      <c r="I25" s="25">
        <v>878524</v>
      </c>
      <c r="J25" s="31">
        <v>0</v>
      </c>
      <c r="K25" s="27">
        <f t="shared" si="13"/>
        <v>878524</v>
      </c>
      <c r="L25" s="25">
        <v>677310</v>
      </c>
      <c r="M25" s="31">
        <v>0</v>
      </c>
      <c r="N25" s="27">
        <f t="shared" si="14"/>
        <v>677310</v>
      </c>
      <c r="O25" s="25">
        <v>1083984</v>
      </c>
      <c r="P25" s="31">
        <v>0</v>
      </c>
      <c r="Q25" s="27">
        <f t="shared" si="15"/>
        <v>1083984</v>
      </c>
      <c r="R25" s="28">
        <f>E25+H25+K25+N25+Q25</f>
        <v>4873549</v>
      </c>
    </row>
    <row r="26" spans="1:18" x14ac:dyDescent="0.25">
      <c r="A26" s="29" t="s">
        <v>20</v>
      </c>
      <c r="B26" s="24">
        <f t="shared" si="17"/>
        <v>89000</v>
      </c>
      <c r="C26" s="25">
        <v>20400</v>
      </c>
      <c r="D26" s="31">
        <v>0</v>
      </c>
      <c r="E26" s="27">
        <f t="shared" si="12"/>
        <v>20400</v>
      </c>
      <c r="F26" s="25">
        <v>30000</v>
      </c>
      <c r="G26" s="31">
        <v>0</v>
      </c>
      <c r="H26" s="27">
        <f t="shared" si="11"/>
        <v>30000</v>
      </c>
      <c r="I26" s="25">
        <v>0</v>
      </c>
      <c r="J26" s="31">
        <v>0</v>
      </c>
      <c r="K26" s="27">
        <f t="shared" si="13"/>
        <v>0</v>
      </c>
      <c r="L26" s="25">
        <v>13600</v>
      </c>
      <c r="M26" s="31">
        <v>11000</v>
      </c>
      <c r="N26" s="27">
        <f t="shared" si="14"/>
        <v>24600</v>
      </c>
      <c r="O26" s="25">
        <v>25000</v>
      </c>
      <c r="P26" s="31">
        <v>0</v>
      </c>
      <c r="Q26" s="27">
        <f t="shared" si="15"/>
        <v>25000</v>
      </c>
      <c r="R26" s="28">
        <f t="shared" si="16"/>
        <v>100000</v>
      </c>
    </row>
    <row r="27" spans="1:18" x14ac:dyDescent="0.25">
      <c r="A27" s="29" t="s">
        <v>21</v>
      </c>
      <c r="B27" s="24">
        <f t="shared" si="17"/>
        <v>20000</v>
      </c>
      <c r="C27" s="25">
        <v>0</v>
      </c>
      <c r="D27" s="31">
        <v>0</v>
      </c>
      <c r="E27" s="27">
        <f>SUM(C27+D27)</f>
        <v>0</v>
      </c>
      <c r="F27" s="25">
        <v>20000</v>
      </c>
      <c r="G27" s="31">
        <v>0</v>
      </c>
      <c r="H27" s="27">
        <f t="shared" si="11"/>
        <v>20000</v>
      </c>
      <c r="I27" s="25">
        <v>0</v>
      </c>
      <c r="J27" s="31">
        <v>0</v>
      </c>
      <c r="K27" s="27">
        <f t="shared" si="13"/>
        <v>0</v>
      </c>
      <c r="L27" s="25">
        <v>0</v>
      </c>
      <c r="M27" s="31">
        <v>0</v>
      </c>
      <c r="N27" s="27">
        <f t="shared" si="14"/>
        <v>0</v>
      </c>
      <c r="O27" s="25">
        <v>0</v>
      </c>
      <c r="P27" s="31">
        <v>0</v>
      </c>
      <c r="Q27" s="27">
        <f t="shared" si="15"/>
        <v>0</v>
      </c>
      <c r="R27" s="28">
        <f t="shared" si="16"/>
        <v>20000</v>
      </c>
    </row>
    <row r="28" spans="1:18" x14ac:dyDescent="0.25">
      <c r="A28" s="29" t="s">
        <v>22</v>
      </c>
      <c r="B28" s="24">
        <f t="shared" si="17"/>
        <v>330500</v>
      </c>
      <c r="C28" s="25">
        <v>103000</v>
      </c>
      <c r="D28" s="31">
        <v>0</v>
      </c>
      <c r="E28" s="27">
        <f t="shared" si="12"/>
        <v>103000</v>
      </c>
      <c r="F28" s="25">
        <v>40000</v>
      </c>
      <c r="G28" s="31">
        <v>0</v>
      </c>
      <c r="H28" s="27">
        <f t="shared" si="11"/>
        <v>40000</v>
      </c>
      <c r="I28" s="25">
        <v>52500</v>
      </c>
      <c r="J28" s="31">
        <v>0</v>
      </c>
      <c r="K28" s="27">
        <f t="shared" si="13"/>
        <v>52500</v>
      </c>
      <c r="L28" s="25">
        <v>55000</v>
      </c>
      <c r="M28" s="31">
        <v>10000</v>
      </c>
      <c r="N28" s="27">
        <f t="shared" si="14"/>
        <v>65000</v>
      </c>
      <c r="O28" s="25">
        <v>80000</v>
      </c>
      <c r="P28" s="31">
        <v>0</v>
      </c>
      <c r="Q28" s="27">
        <f t="shared" si="15"/>
        <v>80000</v>
      </c>
      <c r="R28" s="28">
        <f t="shared" si="16"/>
        <v>340500</v>
      </c>
    </row>
    <row r="29" spans="1:18" x14ac:dyDescent="0.25">
      <c r="A29" s="29" t="s">
        <v>41</v>
      </c>
      <c r="B29" s="24">
        <f t="shared" si="17"/>
        <v>22368</v>
      </c>
      <c r="C29" s="25">
        <v>0</v>
      </c>
      <c r="D29" s="31">
        <v>0</v>
      </c>
      <c r="E29" s="27">
        <f t="shared" ref="E29" si="18">SUM(C29+D29)</f>
        <v>0</v>
      </c>
      <c r="F29" s="25">
        <v>0</v>
      </c>
      <c r="G29" s="31">
        <v>0</v>
      </c>
      <c r="H29" s="27">
        <f t="shared" ref="H29" si="19">SUM(F29+G29)</f>
        <v>0</v>
      </c>
      <c r="I29" s="25">
        <v>0</v>
      </c>
      <c r="J29" s="31">
        <v>0</v>
      </c>
      <c r="K29" s="27">
        <f t="shared" ref="K29" si="20">SUM(I29+J29)</f>
        <v>0</v>
      </c>
      <c r="L29" s="25">
        <v>0</v>
      </c>
      <c r="M29" s="31">
        <v>0</v>
      </c>
      <c r="N29" s="27">
        <f t="shared" ref="N29" si="21">SUM(L29+M29)</f>
        <v>0</v>
      </c>
      <c r="O29" s="25">
        <v>22368</v>
      </c>
      <c r="P29" s="31">
        <v>0</v>
      </c>
      <c r="Q29" s="27">
        <f t="shared" ref="Q29" si="22">SUM(O29+P29)</f>
        <v>22368</v>
      </c>
      <c r="R29" s="28">
        <f t="shared" ref="R29" si="23">E29+H29+K29+N29+Q29</f>
        <v>22368</v>
      </c>
    </row>
    <row r="30" spans="1:18" x14ac:dyDescent="0.25">
      <c r="A30" s="9"/>
      <c r="B30" s="10"/>
      <c r="C30" s="11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6" spans="1:18" x14ac:dyDescent="0.25">
      <c r="A36" s="82" t="s">
        <v>0</v>
      </c>
      <c r="B36" s="55" t="s">
        <v>2</v>
      </c>
      <c r="C36" s="65" t="s">
        <v>26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8"/>
      <c r="R36" s="58" t="s">
        <v>2</v>
      </c>
    </row>
    <row r="37" spans="1:18" x14ac:dyDescent="0.25">
      <c r="A37" s="82"/>
      <c r="B37" s="56"/>
      <c r="C37" s="83" t="s">
        <v>3</v>
      </c>
      <c r="D37" s="84"/>
      <c r="E37" s="85"/>
      <c r="F37" s="73" t="s">
        <v>4</v>
      </c>
      <c r="G37" s="74"/>
      <c r="H37" s="75"/>
      <c r="I37" s="73" t="s">
        <v>5</v>
      </c>
      <c r="J37" s="79"/>
      <c r="K37" s="80"/>
      <c r="L37" s="73" t="s">
        <v>6</v>
      </c>
      <c r="M37" s="79"/>
      <c r="N37" s="80"/>
      <c r="O37" s="49" t="s">
        <v>7</v>
      </c>
      <c r="P37" s="50"/>
      <c r="Q37" s="51"/>
      <c r="R37" s="59"/>
    </row>
    <row r="38" spans="1:18" x14ac:dyDescent="0.25">
      <c r="A38" s="82"/>
      <c r="B38" s="57"/>
      <c r="C38" s="52"/>
      <c r="D38" s="71"/>
      <c r="E38" s="72"/>
      <c r="F38" s="76"/>
      <c r="G38" s="77"/>
      <c r="H38" s="78"/>
      <c r="I38" s="52"/>
      <c r="J38" s="53"/>
      <c r="K38" s="54"/>
      <c r="L38" s="52"/>
      <c r="M38" s="53"/>
      <c r="N38" s="54"/>
      <c r="O38" s="52"/>
      <c r="P38" s="53"/>
      <c r="Q38" s="54"/>
      <c r="R38" s="60"/>
    </row>
    <row r="39" spans="1:18" ht="31.5" x14ac:dyDescent="0.25">
      <c r="A39" s="4"/>
      <c r="B39" s="5" t="s">
        <v>24</v>
      </c>
      <c r="C39" s="18" t="s">
        <v>8</v>
      </c>
      <c r="D39" s="20" t="s">
        <v>9</v>
      </c>
      <c r="E39" s="19" t="s">
        <v>10</v>
      </c>
      <c r="F39" s="18" t="s">
        <v>8</v>
      </c>
      <c r="G39" s="20" t="s">
        <v>9</v>
      </c>
      <c r="H39" s="19" t="s">
        <v>10</v>
      </c>
      <c r="I39" s="18" t="s">
        <v>8</v>
      </c>
      <c r="J39" s="21" t="s">
        <v>9</v>
      </c>
      <c r="K39" s="19" t="s">
        <v>10</v>
      </c>
      <c r="L39" s="18" t="s">
        <v>8</v>
      </c>
      <c r="M39" s="21" t="s">
        <v>9</v>
      </c>
      <c r="N39" s="19" t="s">
        <v>10</v>
      </c>
      <c r="O39" s="18" t="s">
        <v>8</v>
      </c>
      <c r="P39" s="21" t="s">
        <v>9</v>
      </c>
      <c r="Q39" s="19" t="s">
        <v>10</v>
      </c>
      <c r="R39" s="6" t="s">
        <v>10</v>
      </c>
    </row>
    <row r="40" spans="1:18" ht="27" x14ac:dyDescent="0.25">
      <c r="A40" s="8" t="s">
        <v>11</v>
      </c>
      <c r="B40" s="3">
        <f>SUM(C40+F40+I40+L40+O40)</f>
        <v>756300</v>
      </c>
      <c r="C40" s="3">
        <f t="shared" ref="C40:R40" si="24">SUM(C41:C44)</f>
        <v>270700</v>
      </c>
      <c r="D40" s="36">
        <f t="shared" si="24"/>
        <v>0</v>
      </c>
      <c r="E40" s="3">
        <f t="shared" si="24"/>
        <v>270700</v>
      </c>
      <c r="F40" s="3">
        <f t="shared" si="24"/>
        <v>260200</v>
      </c>
      <c r="G40" s="36">
        <f t="shared" si="24"/>
        <v>20000</v>
      </c>
      <c r="H40" s="3">
        <f t="shared" si="24"/>
        <v>280200</v>
      </c>
      <c r="I40" s="3">
        <f t="shared" si="24"/>
        <v>58100</v>
      </c>
      <c r="J40" s="36">
        <f t="shared" si="24"/>
        <v>4500</v>
      </c>
      <c r="K40" s="3">
        <f t="shared" si="24"/>
        <v>62600</v>
      </c>
      <c r="L40" s="3">
        <f t="shared" si="24"/>
        <v>130200</v>
      </c>
      <c r="M40" s="36">
        <f t="shared" si="24"/>
        <v>0</v>
      </c>
      <c r="N40" s="3">
        <f t="shared" si="24"/>
        <v>130200</v>
      </c>
      <c r="O40" s="3">
        <v>37100</v>
      </c>
      <c r="P40" s="36">
        <f t="shared" si="24"/>
        <v>0</v>
      </c>
      <c r="Q40" s="3">
        <f t="shared" si="24"/>
        <v>37100</v>
      </c>
      <c r="R40" s="7">
        <f t="shared" si="24"/>
        <v>780800</v>
      </c>
    </row>
    <row r="41" spans="1:18" x14ac:dyDescent="0.25">
      <c r="A41" s="29" t="s">
        <v>13</v>
      </c>
      <c r="B41" s="24">
        <f>SUM(C41+F41+I41+L41+O41)</f>
        <v>748000</v>
      </c>
      <c r="C41" s="25">
        <v>270000</v>
      </c>
      <c r="D41" s="31">
        <v>0</v>
      </c>
      <c r="E41" s="27">
        <f>C41+D41</f>
        <v>270000</v>
      </c>
      <c r="F41" s="25">
        <v>260000</v>
      </c>
      <c r="G41" s="31">
        <v>20000</v>
      </c>
      <c r="H41" s="27">
        <f>SUM(F41+G41)</f>
        <v>280000</v>
      </c>
      <c r="I41" s="25">
        <v>53000</v>
      </c>
      <c r="J41" s="31">
        <v>2500</v>
      </c>
      <c r="K41" s="27">
        <f>SUM(I41+J41)</f>
        <v>55500</v>
      </c>
      <c r="L41" s="25">
        <v>130000</v>
      </c>
      <c r="M41" s="31">
        <v>0</v>
      </c>
      <c r="N41" s="27">
        <f>SUM(L41+M41)</f>
        <v>130000</v>
      </c>
      <c r="O41" s="25">
        <v>35000</v>
      </c>
      <c r="P41" s="31">
        <v>0</v>
      </c>
      <c r="Q41" s="27">
        <f>SUM(O41+P41)</f>
        <v>35000</v>
      </c>
      <c r="R41" s="28">
        <f>E41+H41+K41+N41+Q41</f>
        <v>770500</v>
      </c>
    </row>
    <row r="42" spans="1:18" x14ac:dyDescent="0.25">
      <c r="A42" s="29" t="s">
        <v>15</v>
      </c>
      <c r="B42" s="24">
        <f>SUM(C42+F42+I42+L42+O42)</f>
        <v>1300</v>
      </c>
      <c r="C42" s="25">
        <v>700</v>
      </c>
      <c r="D42" s="31">
        <v>0</v>
      </c>
      <c r="E42" s="27">
        <f t="shared" ref="E42:E44" si="25">C42+D42</f>
        <v>700</v>
      </c>
      <c r="F42" s="25">
        <v>200</v>
      </c>
      <c r="G42" s="31">
        <v>0</v>
      </c>
      <c r="H42" s="27">
        <f t="shared" ref="H42:H44" si="26">SUM(F42+G42)</f>
        <v>200</v>
      </c>
      <c r="I42" s="25">
        <v>100</v>
      </c>
      <c r="J42" s="31">
        <v>0</v>
      </c>
      <c r="K42" s="27">
        <f t="shared" ref="K42:K44" si="27">SUM(I42+J42)</f>
        <v>100</v>
      </c>
      <c r="L42" s="25">
        <v>200</v>
      </c>
      <c r="M42" s="31">
        <v>0</v>
      </c>
      <c r="N42" s="27">
        <f t="shared" ref="N42:N44" si="28">SUM(L42+M42)</f>
        <v>200</v>
      </c>
      <c r="O42" s="25">
        <v>100</v>
      </c>
      <c r="P42" s="31">
        <v>0</v>
      </c>
      <c r="Q42" s="27">
        <f t="shared" ref="Q42:Q43" si="29">SUM(O42+P42)</f>
        <v>100</v>
      </c>
      <c r="R42" s="28">
        <f t="shared" ref="R42:R44" si="30">E42+H42+K42+N42+Q42</f>
        <v>1300</v>
      </c>
    </row>
    <row r="43" spans="1:18" x14ac:dyDescent="0.25">
      <c r="A43" s="29" t="s">
        <v>16</v>
      </c>
      <c r="B43" s="24">
        <f>SUM(C43+F43+I43+L43+O43)</f>
        <v>7000</v>
      </c>
      <c r="C43" s="25">
        <v>0</v>
      </c>
      <c r="D43" s="31">
        <v>0</v>
      </c>
      <c r="E43" s="27">
        <f t="shared" si="25"/>
        <v>0</v>
      </c>
      <c r="F43" s="25">
        <v>0</v>
      </c>
      <c r="G43" s="31">
        <v>0</v>
      </c>
      <c r="H43" s="27">
        <f t="shared" si="26"/>
        <v>0</v>
      </c>
      <c r="I43" s="25">
        <v>5000</v>
      </c>
      <c r="J43" s="31">
        <v>2000</v>
      </c>
      <c r="K43" s="27">
        <f t="shared" si="27"/>
        <v>7000</v>
      </c>
      <c r="L43" s="25">
        <v>0</v>
      </c>
      <c r="M43" s="31">
        <v>0</v>
      </c>
      <c r="N43" s="27">
        <f t="shared" si="28"/>
        <v>0</v>
      </c>
      <c r="O43" s="25">
        <v>2000</v>
      </c>
      <c r="P43" s="31">
        <v>0</v>
      </c>
      <c r="Q43" s="27">
        <f t="shared" si="29"/>
        <v>2000</v>
      </c>
      <c r="R43" s="28">
        <f t="shared" si="30"/>
        <v>9000</v>
      </c>
    </row>
    <row r="44" spans="1:18" x14ac:dyDescent="0.25">
      <c r="A44" s="29" t="s">
        <v>17</v>
      </c>
      <c r="B44" s="24">
        <f t="shared" ref="B44" si="31">SUM(C44+F44+I44+L44+O44)</f>
        <v>0</v>
      </c>
      <c r="C44" s="25">
        <v>0</v>
      </c>
      <c r="D44" s="31">
        <v>0</v>
      </c>
      <c r="E44" s="27">
        <f t="shared" si="25"/>
        <v>0</v>
      </c>
      <c r="F44" s="25">
        <v>0</v>
      </c>
      <c r="G44" s="31">
        <v>0</v>
      </c>
      <c r="H44" s="27">
        <f t="shared" si="26"/>
        <v>0</v>
      </c>
      <c r="I44" s="25">
        <v>0</v>
      </c>
      <c r="J44" s="31">
        <v>0</v>
      </c>
      <c r="K44" s="27">
        <f t="shared" si="27"/>
        <v>0</v>
      </c>
      <c r="L44" s="25">
        <v>0</v>
      </c>
      <c r="M44" s="31">
        <v>0</v>
      </c>
      <c r="N44" s="27">
        <f t="shared" si="28"/>
        <v>0</v>
      </c>
      <c r="O44" s="25">
        <v>0</v>
      </c>
      <c r="P44" s="31">
        <v>0</v>
      </c>
      <c r="Q44" s="27">
        <f>SUM(O44+P44)</f>
        <v>0</v>
      </c>
      <c r="R44" s="28">
        <f t="shared" si="30"/>
        <v>0</v>
      </c>
    </row>
    <row r="45" spans="1:18" ht="27" x14ac:dyDescent="0.25">
      <c r="A45" s="8" t="s">
        <v>12</v>
      </c>
      <c r="B45" s="3">
        <f t="shared" ref="B45:Q45" si="32">SUM(B46:B50)</f>
        <v>756300</v>
      </c>
      <c r="C45" s="3">
        <f t="shared" si="32"/>
        <v>270700</v>
      </c>
      <c r="D45" s="36">
        <f t="shared" si="32"/>
        <v>0</v>
      </c>
      <c r="E45" s="3">
        <f t="shared" si="32"/>
        <v>270700</v>
      </c>
      <c r="F45" s="3">
        <f t="shared" si="32"/>
        <v>260200</v>
      </c>
      <c r="G45" s="36">
        <f t="shared" si="32"/>
        <v>20000</v>
      </c>
      <c r="H45" s="3">
        <f t="shared" si="32"/>
        <v>280200</v>
      </c>
      <c r="I45" s="3">
        <f t="shared" si="32"/>
        <v>58100</v>
      </c>
      <c r="J45" s="36">
        <f t="shared" si="32"/>
        <v>4500</v>
      </c>
      <c r="K45" s="3">
        <f t="shared" si="32"/>
        <v>62600</v>
      </c>
      <c r="L45" s="3">
        <f t="shared" si="32"/>
        <v>130200</v>
      </c>
      <c r="M45" s="36">
        <f t="shared" si="32"/>
        <v>0</v>
      </c>
      <c r="N45" s="3">
        <f t="shared" si="32"/>
        <v>130200</v>
      </c>
      <c r="O45" s="3">
        <f t="shared" si="32"/>
        <v>37100</v>
      </c>
      <c r="P45" s="36">
        <f t="shared" si="32"/>
        <v>0</v>
      </c>
      <c r="Q45" s="3">
        <f t="shared" si="32"/>
        <v>37100</v>
      </c>
      <c r="R45" s="37">
        <f>E45+H45+K45+N45+Q45</f>
        <v>780800</v>
      </c>
    </row>
    <row r="46" spans="1:18" s="22" customFormat="1" x14ac:dyDescent="0.25">
      <c r="A46" s="23" t="s">
        <v>25</v>
      </c>
      <c r="B46" s="24">
        <f>SUM(C46+F46+I46+L46+O46)</f>
        <v>15156</v>
      </c>
      <c r="C46" s="25">
        <v>6528</v>
      </c>
      <c r="D46" s="31">
        <v>0</v>
      </c>
      <c r="E46" s="27">
        <f>SUM(C46+D46)</f>
        <v>6528</v>
      </c>
      <c r="F46" s="25">
        <v>607</v>
      </c>
      <c r="G46" s="31">
        <v>0</v>
      </c>
      <c r="H46" s="27">
        <f>F46+G46</f>
        <v>607</v>
      </c>
      <c r="I46" s="25">
        <v>417</v>
      </c>
      <c r="J46" s="31">
        <v>0</v>
      </c>
      <c r="K46" s="27">
        <f>SUM(I46+J46)</f>
        <v>417</v>
      </c>
      <c r="L46" s="25">
        <v>7526</v>
      </c>
      <c r="M46" s="31">
        <v>0</v>
      </c>
      <c r="N46" s="27">
        <f>SUM(L46+M46)</f>
        <v>7526</v>
      </c>
      <c r="O46" s="25">
        <v>78</v>
      </c>
      <c r="P46" s="31">
        <v>0</v>
      </c>
      <c r="Q46" s="27">
        <f>SUM(O46+P46)</f>
        <v>78</v>
      </c>
      <c r="R46" s="28">
        <f>E46+H46+K46+N46+Q46</f>
        <v>15156</v>
      </c>
    </row>
    <row r="47" spans="1:18" x14ac:dyDescent="0.25">
      <c r="A47" s="29" t="s">
        <v>18</v>
      </c>
      <c r="B47" s="24">
        <f t="shared" ref="B47:B49" si="33">SUM(C47+F47+I47+L47+O47)</f>
        <v>2600</v>
      </c>
      <c r="C47" s="25">
        <v>0</v>
      </c>
      <c r="D47" s="31">
        <v>0</v>
      </c>
      <c r="E47" s="27">
        <f t="shared" ref="E47:E50" si="34">SUM(C47+D47)</f>
        <v>0</v>
      </c>
      <c r="F47" s="25">
        <v>200</v>
      </c>
      <c r="G47" s="31">
        <v>0</v>
      </c>
      <c r="H47" s="27">
        <f t="shared" ref="H47:H50" si="35">SUM(F47+G47)</f>
        <v>200</v>
      </c>
      <c r="I47" s="25">
        <v>100</v>
      </c>
      <c r="J47" s="31">
        <v>2600</v>
      </c>
      <c r="K47" s="27">
        <f t="shared" ref="K47:K50" si="36">SUM(I47+J47)</f>
        <v>2700</v>
      </c>
      <c r="L47" s="25">
        <v>200</v>
      </c>
      <c r="M47" s="31">
        <v>0</v>
      </c>
      <c r="N47" s="27">
        <f t="shared" ref="N47:N50" si="37">SUM(L47+M47)</f>
        <v>200</v>
      </c>
      <c r="O47" s="25">
        <v>2100</v>
      </c>
      <c r="P47" s="31">
        <v>0</v>
      </c>
      <c r="Q47" s="27">
        <f t="shared" ref="Q47:Q50" si="38">SUM(O47+P47)</f>
        <v>2100</v>
      </c>
      <c r="R47" s="28">
        <f t="shared" ref="R47:R50" si="39">E47+H47+K47+N47+Q47</f>
        <v>5200</v>
      </c>
    </row>
    <row r="48" spans="1:18" x14ac:dyDescent="0.25">
      <c r="A48" s="29" t="s">
        <v>19</v>
      </c>
      <c r="B48" s="24">
        <f>SUM(C48+F48+I48+L48+O48)</f>
        <v>592844</v>
      </c>
      <c r="C48" s="25">
        <v>263472</v>
      </c>
      <c r="D48" s="31">
        <v>0</v>
      </c>
      <c r="E48" s="27">
        <f t="shared" si="34"/>
        <v>263472</v>
      </c>
      <c r="F48" s="25">
        <v>119393</v>
      </c>
      <c r="G48" s="31">
        <v>5000</v>
      </c>
      <c r="H48" s="27">
        <f t="shared" si="35"/>
        <v>124393</v>
      </c>
      <c r="I48" s="25">
        <v>52583</v>
      </c>
      <c r="J48" s="31">
        <v>2500</v>
      </c>
      <c r="K48" s="27">
        <f t="shared" si="36"/>
        <v>55083</v>
      </c>
      <c r="L48" s="25">
        <v>122474</v>
      </c>
      <c r="M48" s="31">
        <v>0</v>
      </c>
      <c r="N48" s="27">
        <f t="shared" si="37"/>
        <v>122474</v>
      </c>
      <c r="O48" s="25">
        <v>34922</v>
      </c>
      <c r="P48" s="31">
        <v>0</v>
      </c>
      <c r="Q48" s="27">
        <f t="shared" si="38"/>
        <v>34922</v>
      </c>
      <c r="R48" s="28">
        <f t="shared" si="39"/>
        <v>600344</v>
      </c>
    </row>
    <row r="49" spans="1:18" x14ac:dyDescent="0.25">
      <c r="A49" s="29" t="s">
        <v>20</v>
      </c>
      <c r="B49" s="24">
        <f t="shared" si="33"/>
        <v>700</v>
      </c>
      <c r="C49" s="25">
        <v>700</v>
      </c>
      <c r="D49" s="31">
        <v>0</v>
      </c>
      <c r="E49" s="27">
        <f t="shared" si="34"/>
        <v>700</v>
      </c>
      <c r="F49" s="25">
        <v>0</v>
      </c>
      <c r="G49" s="31">
        <v>0</v>
      </c>
      <c r="H49" s="27">
        <f t="shared" si="35"/>
        <v>0</v>
      </c>
      <c r="I49" s="25">
        <v>0</v>
      </c>
      <c r="J49" s="31">
        <v>0</v>
      </c>
      <c r="K49" s="27">
        <f t="shared" si="36"/>
        <v>0</v>
      </c>
      <c r="L49" s="25">
        <v>0</v>
      </c>
      <c r="M49" s="31">
        <v>0</v>
      </c>
      <c r="N49" s="27">
        <f t="shared" si="37"/>
        <v>0</v>
      </c>
      <c r="O49" s="25">
        <v>0</v>
      </c>
      <c r="P49" s="31">
        <v>0</v>
      </c>
      <c r="Q49" s="27">
        <f t="shared" si="38"/>
        <v>0</v>
      </c>
      <c r="R49" s="28">
        <f t="shared" si="39"/>
        <v>700</v>
      </c>
    </row>
    <row r="50" spans="1:18" x14ac:dyDescent="0.25">
      <c r="A50" s="29" t="s">
        <v>22</v>
      </c>
      <c r="B50" s="24">
        <f>SUM(C50+F50+I50+L50+O50)</f>
        <v>145000</v>
      </c>
      <c r="C50" s="38">
        <v>0</v>
      </c>
      <c r="D50" s="31">
        <v>0</v>
      </c>
      <c r="E50" s="27">
        <f t="shared" si="34"/>
        <v>0</v>
      </c>
      <c r="F50" s="25">
        <v>140000</v>
      </c>
      <c r="G50" s="31">
        <v>15000</v>
      </c>
      <c r="H50" s="27">
        <f t="shared" si="35"/>
        <v>155000</v>
      </c>
      <c r="I50" s="38">
        <v>5000</v>
      </c>
      <c r="J50" s="31">
        <v>-600</v>
      </c>
      <c r="K50" s="27">
        <f t="shared" si="36"/>
        <v>4400</v>
      </c>
      <c r="L50" s="38">
        <v>0</v>
      </c>
      <c r="M50" s="31">
        <v>0</v>
      </c>
      <c r="N50" s="27">
        <f t="shared" si="37"/>
        <v>0</v>
      </c>
      <c r="O50" s="25">
        <v>0</v>
      </c>
      <c r="P50" s="31">
        <v>0</v>
      </c>
      <c r="Q50" s="27">
        <f t="shared" si="38"/>
        <v>0</v>
      </c>
      <c r="R50" s="28">
        <f t="shared" si="39"/>
        <v>159400</v>
      </c>
    </row>
    <row r="52" spans="1:18" ht="8.25" customHeight="1" x14ac:dyDescent="0.25"/>
    <row r="53" spans="1:18" ht="27" customHeight="1" x14ac:dyDescent="0.25">
      <c r="A53" s="14" t="s">
        <v>27</v>
      </c>
      <c r="B53" s="15">
        <f t="shared" ref="B53:R53" si="40">B12+B40</f>
        <v>6524368</v>
      </c>
      <c r="C53" s="15">
        <f t="shared" si="40"/>
        <v>1993800</v>
      </c>
      <c r="D53" s="15">
        <f t="shared" si="40"/>
        <v>0</v>
      </c>
      <c r="E53" s="16">
        <f t="shared" si="40"/>
        <v>1993800</v>
      </c>
      <c r="F53" s="15">
        <f t="shared" si="40"/>
        <v>1193200</v>
      </c>
      <c r="G53" s="15">
        <f t="shared" si="40"/>
        <v>20000</v>
      </c>
      <c r="H53" s="16">
        <f t="shared" si="40"/>
        <v>1213200</v>
      </c>
      <c r="I53" s="15">
        <f t="shared" si="40"/>
        <v>1078600</v>
      </c>
      <c r="J53" s="15">
        <f t="shared" si="40"/>
        <v>4500</v>
      </c>
      <c r="K53" s="16">
        <f t="shared" si="40"/>
        <v>1083100</v>
      </c>
      <c r="L53" s="15">
        <f t="shared" si="40"/>
        <v>956800</v>
      </c>
      <c r="M53" s="15">
        <f t="shared" si="40"/>
        <v>11000</v>
      </c>
      <c r="N53" s="16">
        <f t="shared" si="40"/>
        <v>967800</v>
      </c>
      <c r="O53" s="15">
        <f t="shared" si="40"/>
        <v>1301968</v>
      </c>
      <c r="P53" s="15">
        <f t="shared" si="40"/>
        <v>0</v>
      </c>
      <c r="Q53" s="16">
        <f t="shared" si="40"/>
        <v>1301968</v>
      </c>
      <c r="R53" s="17">
        <f t="shared" si="40"/>
        <v>6559868</v>
      </c>
    </row>
    <row r="54" spans="1:18" ht="18" x14ac:dyDescent="0.25">
      <c r="A54" s="14" t="s">
        <v>28</v>
      </c>
      <c r="B54" s="15">
        <f t="shared" ref="B54:R54" si="41">B21+B45</f>
        <v>6524368</v>
      </c>
      <c r="C54" s="15">
        <f t="shared" si="41"/>
        <v>1993800</v>
      </c>
      <c r="D54" s="15">
        <f t="shared" si="41"/>
        <v>0</v>
      </c>
      <c r="E54" s="16">
        <f t="shared" si="41"/>
        <v>1993800</v>
      </c>
      <c r="F54" s="15">
        <f t="shared" si="41"/>
        <v>1193200</v>
      </c>
      <c r="G54" s="15">
        <f t="shared" si="41"/>
        <v>20000</v>
      </c>
      <c r="H54" s="16">
        <f t="shared" si="41"/>
        <v>1213200</v>
      </c>
      <c r="I54" s="15">
        <f t="shared" si="41"/>
        <v>1078600</v>
      </c>
      <c r="J54" s="15">
        <f t="shared" si="41"/>
        <v>4500</v>
      </c>
      <c r="K54" s="16">
        <f t="shared" si="41"/>
        <v>1083100</v>
      </c>
      <c r="L54" s="15">
        <f t="shared" si="41"/>
        <v>956800</v>
      </c>
      <c r="M54" s="15">
        <f t="shared" si="41"/>
        <v>11000</v>
      </c>
      <c r="N54" s="16">
        <f t="shared" si="41"/>
        <v>967800</v>
      </c>
      <c r="O54" s="15">
        <f t="shared" si="41"/>
        <v>1279600</v>
      </c>
      <c r="P54" s="15">
        <f t="shared" si="41"/>
        <v>0</v>
      </c>
      <c r="Q54" s="16">
        <f t="shared" si="41"/>
        <v>1301968</v>
      </c>
      <c r="R54" s="17">
        <f t="shared" si="41"/>
        <v>6559868</v>
      </c>
    </row>
    <row r="57" spans="1:18" x14ac:dyDescent="0.25">
      <c r="B57" s="46"/>
    </row>
  </sheetData>
  <mergeCells count="24">
    <mergeCell ref="A36:A38"/>
    <mergeCell ref="B36:B38"/>
    <mergeCell ref="C36:Q36"/>
    <mergeCell ref="R36:R38"/>
    <mergeCell ref="C37:E38"/>
    <mergeCell ref="F37:H38"/>
    <mergeCell ref="I37:K38"/>
    <mergeCell ref="L37:N38"/>
    <mergeCell ref="O37:Q38"/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B7:R7"/>
  </mergeCells>
  <pageMargins left="0.7" right="0.7" top="0.75" bottom="0.75" header="0.3" footer="0.3"/>
  <pageSetup paperSize="9" scale="9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DW grudzień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2019-12-13T14:20:26Z</dcterms:modified>
</cp:coreProperties>
</file>