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<sst xmlns="http://schemas.openxmlformats.org/spreadsheetml/2006/main" count="99" uniqueCount="75">
  <si>
    <t>Nazwa działu</t>
  </si>
  <si>
    <t>010</t>
  </si>
  <si>
    <t>020</t>
  </si>
  <si>
    <t>Plan po zmianach</t>
  </si>
  <si>
    <t>Rolnictwo i łowiectwo</t>
  </si>
  <si>
    <t>Dochody po zmianach</t>
  </si>
  <si>
    <t>I.</t>
  </si>
  <si>
    <t>II.</t>
  </si>
  <si>
    <t>III.</t>
  </si>
  <si>
    <t>IV.</t>
  </si>
  <si>
    <t>Wolne środki</t>
  </si>
  <si>
    <t>Razem(II+III+IV)</t>
  </si>
  <si>
    <t>Wydatki po zmianach</t>
  </si>
  <si>
    <t>Spłata kredytów i pożyczek</t>
  </si>
  <si>
    <t>Razem(II+III)</t>
  </si>
  <si>
    <t>Leśnictwo</t>
  </si>
  <si>
    <t>Wytwarzanie i zaopatrzenie w energię elektryczną , gaz i wodę</t>
  </si>
  <si>
    <t>Transport i łączność</t>
  </si>
  <si>
    <t>Gospodarka mieszkaniowa</t>
  </si>
  <si>
    <t>Adminisracja publiczna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</si>
  <si>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</si>
  <si>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</si>
  <si>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</si>
  <si>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</si>
  <si>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</si>
  <si>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</si>
  <si>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</si>
  <si>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</si>
  <si>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</si>
  <si>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</si>
  <si>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Lp</t>
  </si>
  <si>
    <t>PLAN DOCHODÓW PO ZMIANACH</t>
  </si>
  <si>
    <t xml:space="preserve"> Zmiany Uchwałą Rady Gminy</t>
  </si>
  <si>
    <t>Zmniejszenia      (-)</t>
  </si>
  <si>
    <t>Zwiększenia   (+)</t>
  </si>
  <si>
    <t>Zmniejszenie    ( - )</t>
  </si>
  <si>
    <t>Zwiększenie     ( + )</t>
  </si>
  <si>
    <t>Bezpieczeństwo publiczne                                      i ochrona przeciwpożarowa</t>
  </si>
  <si>
    <t>RAZEM DOCHODY</t>
  </si>
  <si>
    <t>Dochody od osób prawnych,od osób fizycznych i od jednostek nie posiadających osobowości prawnej oraz wydatki związane                                       z ich poborem</t>
  </si>
  <si>
    <t>Bezpieczeństwo publiczne                       i ochrona przeciwpożarowa</t>
  </si>
  <si>
    <t>§ 952</t>
  </si>
  <si>
    <t>Gospodarka komunalna                            i ochrona środowiska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</si>
  <si>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</si>
  <si>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</si>
  <si>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</si>
  <si>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</si>
  <si>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</si>
  <si>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</si>
  <si>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</si>
  <si>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</si>
  <si>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</si>
  <si>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</si>
  <si>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</si>
  <si>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</si>
  <si>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</si>
  <si>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>+</t>
  </si>
  <si>
    <t>-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</si>
  <si>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</si>
  <si>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</si>
  <si>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</si>
  <si>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</si>
  <si>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</si>
  <si>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Pożyczki i kredyty</t>
  </si>
  <si>
    <t xml:space="preserve">Pożyczki i kredyty na finansowanie zadań inwestycyjnych </t>
  </si>
  <si>
    <t xml:space="preserve"> </t>
  </si>
  <si>
    <t>Dział</t>
  </si>
  <si>
    <t>Wolne środki jako nadwyżka środków pieniężnych na rachunku bieżącym budżetu gminy wynikających z rozliczeń kredytów i pożyczek z lat ubiegłych</t>
  </si>
  <si>
    <t>Nadwyżka z lat ubiegłych</t>
  </si>
  <si>
    <t>§ 957</t>
  </si>
  <si>
    <t>V.</t>
  </si>
  <si>
    <t>Plan 27.02.2007</t>
  </si>
  <si>
    <t>Plan na  27.02.2007</t>
  </si>
  <si>
    <t>Dochody     27.02.2007</t>
  </si>
  <si>
    <t>Wydatki       27.02.2007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</si>
</sst>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5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6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20">
      <selection activeCell="H14" sqref="H14"/>
    </sheetView>
  </sheetViews>
  <sheetFormatPr defaultColWidth="9.00390625" defaultRowHeight="12.75"/>
  <cols>
    <col min="1" max="1" width="6.375" style="0" customWidth="1"/>
    <col min="2" max="2" width="26.625" style="0" customWidth="1"/>
    <col min="3" max="3" width="12.375" style="0" customWidth="1"/>
    <col min="4" max="4" width="12.875" style="0" customWidth="1"/>
    <col min="5" max="5" width="12.00390625" style="0" customWidth="1"/>
    <col min="6" max="6" width="12.625" style="0" customWidth="1"/>
    <col min="7" max="7" width="11.125" style="0" bestFit="1" customWidth="1"/>
  </cols>
  <sheetData>
    <row r="1" spans="1:2" ht="12.75">
      <c r="A1" s="92" t="s">
        <v>31</v>
      </c>
      <c r="B1" s="92"/>
    </row>
    <row r="2" ht="8.25" customHeight="1"/>
    <row r="3" spans="1:6" ht="27.75" customHeight="1">
      <c r="A3" s="95" t="s">
        <v>66</v>
      </c>
      <c r="B3" s="95" t="s">
        <v>0</v>
      </c>
      <c r="C3" s="97" t="s">
        <v>71</v>
      </c>
      <c r="D3" s="93" t="s">
        <v>32</v>
      </c>
      <c r="E3" s="94"/>
      <c r="F3" s="97" t="s">
        <v>3</v>
      </c>
    </row>
    <row r="4" spans="1:6" ht="25.5">
      <c r="A4" s="96"/>
      <c r="B4" s="96"/>
      <c r="C4" s="98"/>
      <c r="D4" s="13" t="s">
        <v>33</v>
      </c>
      <c r="E4" s="13" t="s">
        <v>34</v>
      </c>
      <c r="F4" s="98"/>
    </row>
    <row r="5" spans="1:6" ht="18" customHeight="1">
      <c r="A5" s="107" t="s">
        <v>1</v>
      </c>
      <c r="B5" s="105" t="s">
        <v>4</v>
      </c>
      <c r="C5" s="103">
        <v>8265000</v>
      </c>
      <c r="D5" s="53"/>
      <c r="E5" s="53"/>
      <c r="F5" s="103">
        <f>(C5-D5+E5+E6)-D6</f>
        <v>8265000</v>
      </c>
    </row>
    <row r="6" spans="1:6" ht="18" customHeight="1">
      <c r="A6" s="108"/>
      <c r="B6" s="106"/>
      <c r="C6" s="104"/>
      <c r="D6" s="54"/>
      <c r="E6" s="54"/>
      <c r="F6" s="104"/>
    </row>
    <row r="7" spans="1:6" ht="36" customHeight="1">
      <c r="A7" s="12">
        <v>400</v>
      </c>
      <c r="B7" s="55" t="s">
        <v>16</v>
      </c>
      <c r="C7" s="56">
        <v>120000</v>
      </c>
      <c r="D7" s="57"/>
      <c r="E7" s="56"/>
      <c r="F7" s="56">
        <f>C7-D7+E7</f>
        <v>120000</v>
      </c>
    </row>
    <row r="8" spans="1:6" ht="36" customHeight="1">
      <c r="A8" s="64">
        <v>600</v>
      </c>
      <c r="B8" s="63" t="s">
        <v>17</v>
      </c>
      <c r="C8" s="66">
        <v>380000</v>
      </c>
      <c r="D8" s="67"/>
      <c r="E8" s="66"/>
      <c r="F8" s="66">
        <f>C8-D8+E8</f>
        <v>380000</v>
      </c>
    </row>
    <row r="9" spans="1:6" ht="15.75" customHeight="1">
      <c r="A9" s="95">
        <v>700</v>
      </c>
      <c r="B9" s="105" t="s">
        <v>18</v>
      </c>
      <c r="C9" s="103">
        <v>296239</v>
      </c>
      <c r="D9" s="99"/>
      <c r="E9" s="53"/>
      <c r="F9" s="103">
        <f>C9-D9+E9-D10+E10</f>
        <v>296239</v>
      </c>
    </row>
    <row r="10" spans="1:6" ht="11.25" customHeight="1">
      <c r="A10" s="96"/>
      <c r="B10" s="106"/>
      <c r="C10" s="104"/>
      <c r="D10" s="100"/>
      <c r="E10" s="54"/>
      <c r="F10" s="104"/>
    </row>
    <row r="11" spans="1:6" ht="18" customHeight="1">
      <c r="A11" s="12">
        <v>750</v>
      </c>
      <c r="B11" s="57" t="s">
        <v>19</v>
      </c>
      <c r="C11" s="56">
        <v>1211319</v>
      </c>
      <c r="D11" s="56"/>
      <c r="E11" s="56"/>
      <c r="F11" s="56">
        <f>C11-D11+E11</f>
        <v>1211319</v>
      </c>
    </row>
    <row r="12" spans="1:6" ht="37.5" customHeight="1">
      <c r="A12" s="12">
        <v>751</v>
      </c>
      <c r="B12" s="61" t="s">
        <v>62</v>
      </c>
      <c r="C12" s="73">
        <v>2386</v>
      </c>
      <c r="D12" s="60"/>
      <c r="E12" s="56"/>
      <c r="F12" s="56">
        <f>C12-D12+E12</f>
        <v>2386</v>
      </c>
    </row>
    <row r="13" spans="1:6" ht="24" customHeight="1">
      <c r="A13" s="12">
        <v>754</v>
      </c>
      <c r="B13" s="55" t="s">
        <v>40</v>
      </c>
      <c r="C13" s="56">
        <v>560500</v>
      </c>
      <c r="D13" s="57"/>
      <c r="E13" s="56">
        <v>7000</v>
      </c>
      <c r="F13" s="56">
        <f>C13-D13+E13</f>
        <v>567500</v>
      </c>
    </row>
    <row r="14" spans="1:16" ht="66.75" customHeight="1">
      <c r="A14" s="64">
        <v>756</v>
      </c>
      <c r="B14" s="63" t="s">
        <v>39</v>
      </c>
      <c r="C14" s="33">
        <v>47609107</v>
      </c>
      <c r="D14" s="49"/>
      <c r="E14" s="49">
        <v>2115000</v>
      </c>
      <c r="F14" s="33">
        <f>C14-D14+E14</f>
        <v>49724107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6" ht="18" customHeight="1">
      <c r="A15" s="95">
        <v>758</v>
      </c>
      <c r="B15" s="101" t="s">
        <v>21</v>
      </c>
      <c r="C15" s="103">
        <v>9747460</v>
      </c>
      <c r="D15" s="53"/>
      <c r="E15" s="53"/>
      <c r="F15" s="103">
        <f>C15-D15+E15</f>
        <v>9747460</v>
      </c>
    </row>
    <row r="16" spans="1:6" ht="9.75" customHeight="1">
      <c r="A16" s="96"/>
      <c r="B16" s="102"/>
      <c r="C16" s="104"/>
      <c r="D16" s="54"/>
      <c r="E16" s="54"/>
      <c r="F16" s="104"/>
    </row>
    <row r="17" spans="1:6" ht="18.75" customHeight="1">
      <c r="A17" s="95">
        <v>801</v>
      </c>
      <c r="B17" s="101" t="s">
        <v>22</v>
      </c>
      <c r="C17" s="103">
        <v>603500</v>
      </c>
      <c r="D17" s="103"/>
      <c r="E17" s="103"/>
      <c r="F17" s="103">
        <f>C17-D17+E17+E18</f>
        <v>603500</v>
      </c>
    </row>
    <row r="18" spans="1:6" ht="9" customHeight="1">
      <c r="A18" s="96"/>
      <c r="B18" s="102"/>
      <c r="C18" s="104"/>
      <c r="D18" s="104"/>
      <c r="E18" s="104"/>
      <c r="F18" s="104"/>
    </row>
    <row r="19" spans="1:6" ht="13.5" customHeight="1">
      <c r="A19" s="95">
        <v>852</v>
      </c>
      <c r="B19" s="101" t="s">
        <v>24</v>
      </c>
      <c r="C19" s="103">
        <v>3370440</v>
      </c>
      <c r="D19" s="103">
        <v>200</v>
      </c>
      <c r="E19" s="66"/>
      <c r="F19" s="99">
        <f>C19-D19+E19-D20+E20</f>
        <v>3370240</v>
      </c>
    </row>
    <row r="20" spans="1:6" ht="12.75" customHeight="1">
      <c r="A20" s="96"/>
      <c r="B20" s="102"/>
      <c r="C20" s="104"/>
      <c r="D20" s="104"/>
      <c r="E20" s="65"/>
      <c r="F20" s="100"/>
    </row>
    <row r="21" spans="1:6" ht="24.75" customHeight="1">
      <c r="A21" s="77">
        <v>854</v>
      </c>
      <c r="B21" s="78" t="s">
        <v>25</v>
      </c>
      <c r="C21" s="65">
        <v>3600</v>
      </c>
      <c r="D21" s="65"/>
      <c r="E21" s="65"/>
      <c r="F21" s="34">
        <f>C21-D21+E21</f>
        <v>3600</v>
      </c>
    </row>
    <row r="22" spans="1:6" ht="25.5">
      <c r="A22" s="12">
        <v>900</v>
      </c>
      <c r="B22" s="55" t="s">
        <v>42</v>
      </c>
      <c r="C22" s="56">
        <v>70000</v>
      </c>
      <c r="D22" s="57"/>
      <c r="E22" s="56"/>
      <c r="F22" s="56">
        <f>C22-D22+E22</f>
        <v>70000</v>
      </c>
    </row>
    <row r="23" spans="1:6" ht="12.75">
      <c r="A23" s="12">
        <v>926</v>
      </c>
      <c r="B23" s="55" t="s">
        <v>28</v>
      </c>
      <c r="C23" s="56">
        <v>25000</v>
      </c>
      <c r="D23" s="57"/>
      <c r="E23" s="56"/>
      <c r="F23" s="56">
        <f>C23-D23+E23</f>
        <v>25000</v>
      </c>
    </row>
    <row r="24" spans="1:7" ht="24.75" customHeight="1">
      <c r="A24" s="8" t="s">
        <v>44</v>
      </c>
      <c r="B24" s="9" t="s">
        <v>38</v>
      </c>
      <c r="C24" s="72">
        <f>SUM(C5:C23)</f>
        <v>72264551</v>
      </c>
      <c r="D24" s="72">
        <f>SUM(D4:D22)</f>
        <v>200</v>
      </c>
      <c r="E24" s="72">
        <f>SUM(E5:E23)</f>
        <v>2122000</v>
      </c>
      <c r="F24" s="72">
        <f>SUM(F5:F23)</f>
        <v>74386351</v>
      </c>
      <c r="G24" s="36">
        <f>C24-D24+E24</f>
        <v>74386351</v>
      </c>
    </row>
    <row r="25" spans="1:6" ht="39.75" customHeight="1">
      <c r="A25" s="12" t="s">
        <v>41</v>
      </c>
      <c r="B25" s="3" t="s">
        <v>64</v>
      </c>
      <c r="C25" s="75">
        <v>18250000</v>
      </c>
      <c r="D25" s="75"/>
      <c r="E25" s="75"/>
      <c r="F25" s="75">
        <f>C25-D25+E25</f>
        <v>18250000</v>
      </c>
    </row>
    <row r="26" spans="1:6" ht="73.5" customHeight="1">
      <c r="A26" s="12" t="s">
        <v>43</v>
      </c>
      <c r="B26" s="55" t="s">
        <v>67</v>
      </c>
      <c r="C26" s="75">
        <v>13695715</v>
      </c>
      <c r="D26" s="75"/>
      <c r="E26" s="75"/>
      <c r="F26" s="75">
        <f>C26-D26+E26</f>
        <v>13695715</v>
      </c>
    </row>
    <row r="27" spans="1:6" ht="18" customHeight="1">
      <c r="A27" s="12" t="s">
        <v>69</v>
      </c>
      <c r="B27" s="55" t="s">
        <v>68</v>
      </c>
      <c r="C27" s="75">
        <v>22633590</v>
      </c>
      <c r="D27" s="76"/>
      <c r="E27" s="75"/>
      <c r="F27" s="75">
        <f>C27-D27+E27</f>
        <v>22633590</v>
      </c>
    </row>
    <row r="28" spans="1:7" ht="15.75">
      <c r="A28" s="8" t="s">
        <v>45</v>
      </c>
      <c r="B28" s="11" t="s">
        <v>46</v>
      </c>
      <c r="C28" s="72">
        <f>SUM(C25:C27)</f>
        <v>54579305</v>
      </c>
      <c r="D28" s="72">
        <f>D26</f>
        <v>0</v>
      </c>
      <c r="E28" s="72">
        <f>SUM(E25:E27)</f>
        <v>0</v>
      </c>
      <c r="F28" s="74">
        <f>C28-D28+E28</f>
        <v>54579305</v>
      </c>
      <c r="G28" s="36">
        <f>SUM(F25:F27)</f>
        <v>54579305</v>
      </c>
    </row>
    <row r="29" spans="1:7" ht="24.75" customHeight="1">
      <c r="A29" s="15" t="s">
        <v>48</v>
      </c>
      <c r="B29" s="16" t="s">
        <v>47</v>
      </c>
      <c r="C29" s="68">
        <f>C24+C28</f>
        <v>126843856</v>
      </c>
      <c r="D29" s="68">
        <f>D24+D28</f>
        <v>200</v>
      </c>
      <c r="E29" s="68">
        <f>E24+E28</f>
        <v>2122000</v>
      </c>
      <c r="F29" s="68">
        <f>F24+F28</f>
        <v>128965656</v>
      </c>
      <c r="G29" s="36">
        <f>C29-D29+E29</f>
        <v>128965656</v>
      </c>
    </row>
    <row r="30" spans="1:2" ht="21.75" customHeight="1">
      <c r="A30" s="5"/>
      <c r="B30" s="10"/>
    </row>
    <row r="31" spans="1:2" ht="21.75" customHeight="1">
      <c r="A31" s="5"/>
      <c r="B31" s="10"/>
    </row>
    <row r="32" spans="1:2" ht="21.75" customHeight="1">
      <c r="A32" s="5"/>
      <c r="B32" s="10"/>
    </row>
    <row r="33" spans="1:2" ht="21.75" customHeight="1">
      <c r="A33" s="5"/>
      <c r="B33" s="10"/>
    </row>
    <row r="34" spans="1:2" ht="21.75" customHeight="1">
      <c r="A34" s="5"/>
      <c r="B34" s="10"/>
    </row>
    <row r="35" spans="1:2" ht="21.75" customHeight="1">
      <c r="A35" s="5"/>
      <c r="B35" s="10"/>
    </row>
    <row r="36" spans="1:2" ht="21.75" customHeight="1">
      <c r="A36" s="5"/>
      <c r="B36" s="10"/>
    </row>
    <row r="37" spans="1:2" ht="21.75" customHeight="1">
      <c r="A37" s="5"/>
      <c r="B37" s="10"/>
    </row>
    <row r="38" spans="1:2" ht="21.75" customHeight="1">
      <c r="A38" s="5"/>
      <c r="B38" s="10"/>
    </row>
    <row r="39" spans="1:2" ht="21.75" customHeight="1">
      <c r="A39" s="5"/>
      <c r="B39" s="10"/>
    </row>
    <row r="40" spans="1:2" ht="21.75" customHeight="1">
      <c r="A40" s="5"/>
      <c r="B40" s="10"/>
    </row>
    <row r="41" spans="1:2" ht="21.75" customHeight="1">
      <c r="A41" s="5"/>
      <c r="B41" s="10"/>
    </row>
    <row r="42" spans="1:5" ht="15.75">
      <c r="A42" s="46" t="s">
        <v>6</v>
      </c>
      <c r="B42" s="44" t="s">
        <v>73</v>
      </c>
      <c r="C42" s="45"/>
      <c r="D42" s="90">
        <f>C24</f>
        <v>72264551</v>
      </c>
      <c r="E42" s="91"/>
    </row>
    <row r="43" spans="1:5" ht="15.75">
      <c r="A43" s="46"/>
      <c r="B43" s="1" t="s">
        <v>58</v>
      </c>
      <c r="C43" s="38"/>
      <c r="D43" s="43" t="s">
        <v>57</v>
      </c>
      <c r="E43" s="35">
        <f>D24</f>
        <v>200</v>
      </c>
    </row>
    <row r="44" spans="1:5" ht="15.75">
      <c r="A44" s="46"/>
      <c r="B44" s="1" t="s">
        <v>59</v>
      </c>
      <c r="C44" s="38"/>
      <c r="D44" s="43" t="s">
        <v>56</v>
      </c>
      <c r="E44" s="35">
        <f>E24</f>
        <v>2122000</v>
      </c>
    </row>
    <row r="45" spans="1:5" ht="15.75">
      <c r="A45" s="46" t="s">
        <v>7</v>
      </c>
      <c r="B45" s="1" t="s">
        <v>5</v>
      </c>
      <c r="C45" s="39"/>
      <c r="D45" s="37"/>
      <c r="E45" s="35">
        <f>D42-E43+E44</f>
        <v>74386351</v>
      </c>
    </row>
    <row r="46" spans="1:5" ht="15.75">
      <c r="A46" s="46" t="s">
        <v>8</v>
      </c>
      <c r="B46" s="1" t="s">
        <v>63</v>
      </c>
      <c r="C46" s="39"/>
      <c r="D46" s="37"/>
      <c r="E46" s="35">
        <f>F25</f>
        <v>18250000</v>
      </c>
    </row>
    <row r="47" spans="1:5" ht="15.75">
      <c r="A47" s="46" t="s">
        <v>9</v>
      </c>
      <c r="B47" s="1" t="s">
        <v>10</v>
      </c>
      <c r="C47" s="39"/>
      <c r="D47" s="37"/>
      <c r="E47" s="35">
        <f>F26</f>
        <v>13695715</v>
      </c>
    </row>
    <row r="48" spans="1:5" ht="15.75">
      <c r="A48" s="46" t="s">
        <v>70</v>
      </c>
      <c r="B48" s="1" t="s">
        <v>68</v>
      </c>
      <c r="C48" s="39"/>
      <c r="D48" s="37"/>
      <c r="E48" s="35">
        <f>F27</f>
        <v>22633590</v>
      </c>
    </row>
    <row r="49" spans="1:5" ht="15.75">
      <c r="A49" s="46"/>
      <c r="B49" s="44" t="s">
        <v>11</v>
      </c>
      <c r="C49" s="48"/>
      <c r="D49" s="90">
        <f>E45+E46+E47+E48</f>
        <v>128965656</v>
      </c>
      <c r="E49" s="91"/>
    </row>
    <row r="50" spans="1:6" ht="15.75">
      <c r="A50" s="47"/>
      <c r="C50" s="40"/>
      <c r="D50" s="41"/>
      <c r="E50" s="42"/>
      <c r="F50" s="42"/>
    </row>
    <row r="51" spans="1:5" ht="15.75">
      <c r="A51" s="46" t="s">
        <v>6</v>
      </c>
      <c r="B51" s="44" t="s">
        <v>74</v>
      </c>
      <c r="C51" s="48"/>
      <c r="D51" s="90">
        <f>Arkusz2!D35</f>
        <v>125676256</v>
      </c>
      <c r="E51" s="91"/>
    </row>
    <row r="52" spans="1:5" ht="15.75">
      <c r="A52" s="46"/>
      <c r="B52" s="1" t="s">
        <v>60</v>
      </c>
      <c r="C52" s="38"/>
      <c r="D52" s="43" t="s">
        <v>57</v>
      </c>
      <c r="E52" s="35">
        <f>Arkusz2!E35</f>
        <v>2031205</v>
      </c>
    </row>
    <row r="53" spans="1:8" ht="15.75">
      <c r="A53" s="46"/>
      <c r="B53" s="1" t="s">
        <v>61</v>
      </c>
      <c r="C53" s="38"/>
      <c r="D53" s="43" t="s">
        <v>56</v>
      </c>
      <c r="E53" s="35">
        <f>Arkusz2!F35</f>
        <v>4153005</v>
      </c>
      <c r="G53" s="89">
        <f>D49-D56</f>
        <v>0</v>
      </c>
      <c r="H53" s="89"/>
    </row>
    <row r="54" spans="1:5" ht="15.75">
      <c r="A54" s="46" t="s">
        <v>7</v>
      </c>
      <c r="B54" s="1" t="s">
        <v>12</v>
      </c>
      <c r="C54" s="39"/>
      <c r="D54" s="37"/>
      <c r="E54" s="35">
        <f>D51-E52+E53</f>
        <v>127798056</v>
      </c>
    </row>
    <row r="55" spans="1:5" ht="15.75">
      <c r="A55" s="46" t="s">
        <v>8</v>
      </c>
      <c r="B55" s="1" t="s">
        <v>13</v>
      </c>
      <c r="C55" s="39"/>
      <c r="D55" s="37"/>
      <c r="E55" s="35">
        <f>Arkusz2!G37</f>
        <v>1167600</v>
      </c>
    </row>
    <row r="56" spans="1:5" ht="15.75">
      <c r="A56" s="44"/>
      <c r="B56" s="44" t="s">
        <v>14</v>
      </c>
      <c r="C56" s="48"/>
      <c r="D56" s="90">
        <f>E54+E55</f>
        <v>128965656</v>
      </c>
      <c r="E56" s="91"/>
    </row>
    <row r="57" spans="1:4" ht="12.75">
      <c r="A57" s="4"/>
      <c r="C57" s="41"/>
      <c r="D57" s="42"/>
    </row>
    <row r="58" spans="1:5" ht="12.75">
      <c r="A58" s="4"/>
      <c r="E58" s="36"/>
    </row>
    <row r="59" spans="1:5" ht="12.75">
      <c r="A59" s="4"/>
      <c r="E59" s="36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</sheetData>
  <mergeCells count="35">
    <mergeCell ref="D17:D18"/>
    <mergeCell ref="F15:F16"/>
    <mergeCell ref="F17:F18"/>
    <mergeCell ref="E17:E18"/>
    <mergeCell ref="A17:A18"/>
    <mergeCell ref="B17:B18"/>
    <mergeCell ref="C17:C18"/>
    <mergeCell ref="A15:A16"/>
    <mergeCell ref="B15:B16"/>
    <mergeCell ref="C15:C16"/>
    <mergeCell ref="F3:F4"/>
    <mergeCell ref="A9:A10"/>
    <mergeCell ref="B9:B10"/>
    <mergeCell ref="C9:C10"/>
    <mergeCell ref="F9:F10"/>
    <mergeCell ref="D9:D10"/>
    <mergeCell ref="B5:B6"/>
    <mergeCell ref="F5:F6"/>
    <mergeCell ref="A5:A6"/>
    <mergeCell ref="C5:C6"/>
    <mergeCell ref="F19:F20"/>
    <mergeCell ref="A19:A20"/>
    <mergeCell ref="B19:B20"/>
    <mergeCell ref="C19:C20"/>
    <mergeCell ref="D19:D20"/>
    <mergeCell ref="A1:B1"/>
    <mergeCell ref="D3:E3"/>
    <mergeCell ref="A3:A4"/>
    <mergeCell ref="B3:B4"/>
    <mergeCell ref="C3:C4"/>
    <mergeCell ref="G53:H53"/>
    <mergeCell ref="D56:E56"/>
    <mergeCell ref="D42:E42"/>
    <mergeCell ref="D51:E51"/>
    <mergeCell ref="D49:E4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5">
      <selection activeCell="H28" sqref="H28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25.875" style="0" customWidth="1"/>
    <col min="4" max="4" width="12.75390625" style="0" customWidth="1"/>
    <col min="5" max="5" width="13.00390625" style="0" customWidth="1"/>
    <col min="6" max="6" width="11.875" style="0" customWidth="1"/>
    <col min="7" max="7" width="12.75390625" style="0" customWidth="1"/>
    <col min="8" max="8" width="14.75390625" style="0" customWidth="1"/>
    <col min="9" max="9" width="14.25390625" style="0" customWidth="1"/>
  </cols>
  <sheetData>
    <row r="1" spans="2:4" ht="12.75">
      <c r="B1" s="83" t="s">
        <v>55</v>
      </c>
      <c r="C1" s="83"/>
      <c r="D1" s="83"/>
    </row>
    <row r="2" spans="2:4" ht="8.25" customHeight="1">
      <c r="B2" s="20"/>
      <c r="C2" s="20"/>
      <c r="D2" s="20"/>
    </row>
    <row r="3" spans="1:7" ht="24" customHeight="1">
      <c r="A3" s="95" t="s">
        <v>30</v>
      </c>
      <c r="B3" s="95" t="s">
        <v>66</v>
      </c>
      <c r="C3" s="95" t="s">
        <v>0</v>
      </c>
      <c r="D3" s="97" t="s">
        <v>72</v>
      </c>
      <c r="E3" s="80" t="s">
        <v>32</v>
      </c>
      <c r="F3" s="81"/>
      <c r="G3" s="97" t="s">
        <v>3</v>
      </c>
    </row>
    <row r="4" spans="1:7" ht="25.5">
      <c r="A4" s="96"/>
      <c r="B4" s="96"/>
      <c r="C4" s="96"/>
      <c r="D4" s="98"/>
      <c r="E4" s="24" t="s">
        <v>35</v>
      </c>
      <c r="F4" s="24" t="s">
        <v>36</v>
      </c>
      <c r="G4" s="98"/>
    </row>
    <row r="5" spans="1:8" ht="14.25" customHeight="1">
      <c r="A5" s="109">
        <v>1</v>
      </c>
      <c r="B5" s="107" t="s">
        <v>1</v>
      </c>
      <c r="C5" s="111" t="s">
        <v>4</v>
      </c>
      <c r="D5" s="99">
        <v>30662549</v>
      </c>
      <c r="E5" s="49"/>
      <c r="F5" s="49">
        <v>40000</v>
      </c>
      <c r="G5" s="99">
        <f>D5-E5+F5-E6+F6</f>
        <v>30702549</v>
      </c>
      <c r="H5" s="36">
        <f>D5+F5</f>
        <v>30702549</v>
      </c>
    </row>
    <row r="6" spans="1:7" ht="14.25" customHeight="1">
      <c r="A6" s="110"/>
      <c r="B6" s="108"/>
      <c r="C6" s="112"/>
      <c r="D6" s="100"/>
      <c r="E6" s="50"/>
      <c r="F6" s="50"/>
      <c r="G6" s="100"/>
    </row>
    <row r="7" spans="1:7" ht="17.25" customHeight="1">
      <c r="A7" s="7">
        <v>2</v>
      </c>
      <c r="B7" s="17" t="s">
        <v>2</v>
      </c>
      <c r="C7" s="19" t="s">
        <v>15</v>
      </c>
      <c r="D7" s="22">
        <v>77623</v>
      </c>
      <c r="E7" s="23"/>
      <c r="F7" s="22"/>
      <c r="G7" s="22">
        <f>D7-E7+F7</f>
        <v>77623</v>
      </c>
    </row>
    <row r="8" spans="1:8" ht="14.25" customHeight="1">
      <c r="A8" s="109">
        <v>3</v>
      </c>
      <c r="B8" s="87">
        <v>600</v>
      </c>
      <c r="C8" s="88" t="s">
        <v>17</v>
      </c>
      <c r="D8" s="82">
        <v>31094282</v>
      </c>
      <c r="E8" s="33"/>
      <c r="F8" s="33">
        <v>1555000</v>
      </c>
      <c r="G8" s="82">
        <f>D8-E8-E9+F8+F9</f>
        <v>32649282</v>
      </c>
      <c r="H8" s="36"/>
    </row>
    <row r="9" spans="1:7" ht="14.25" customHeight="1">
      <c r="A9" s="110"/>
      <c r="B9" s="87"/>
      <c r="C9" s="88"/>
      <c r="D9" s="82"/>
      <c r="E9" s="34"/>
      <c r="F9" s="34"/>
      <c r="G9" s="82"/>
    </row>
    <row r="10" spans="1:7" ht="15.75" customHeight="1">
      <c r="A10" s="109">
        <v>4</v>
      </c>
      <c r="B10" s="95">
        <v>700</v>
      </c>
      <c r="C10" s="111" t="s">
        <v>18</v>
      </c>
      <c r="D10" s="99">
        <v>3710505</v>
      </c>
      <c r="E10" s="49">
        <v>1531005</v>
      </c>
      <c r="F10" s="49">
        <v>250000</v>
      </c>
      <c r="G10" s="99">
        <f>D10-E10+F10-E11</f>
        <v>2429500</v>
      </c>
    </row>
    <row r="11" spans="1:7" ht="15.75" customHeight="1">
      <c r="A11" s="110"/>
      <c r="B11" s="96"/>
      <c r="C11" s="112"/>
      <c r="D11" s="100"/>
      <c r="E11" s="50"/>
      <c r="F11" s="50"/>
      <c r="G11" s="100"/>
    </row>
    <row r="12" spans="1:7" ht="6.75" customHeight="1">
      <c r="A12" s="109">
        <v>5</v>
      </c>
      <c r="B12" s="95">
        <v>710</v>
      </c>
      <c r="C12" s="111" t="s">
        <v>29</v>
      </c>
      <c r="D12" s="99">
        <v>1459000</v>
      </c>
      <c r="E12" s="99"/>
      <c r="F12" s="99"/>
      <c r="G12" s="99">
        <f>D12-E12+F12-E13+F13</f>
        <v>1459000</v>
      </c>
    </row>
    <row r="13" spans="1:7" ht="15" customHeight="1">
      <c r="A13" s="110"/>
      <c r="B13" s="96"/>
      <c r="C13" s="112"/>
      <c r="D13" s="100"/>
      <c r="E13" s="100"/>
      <c r="F13" s="79"/>
      <c r="G13" s="100"/>
    </row>
    <row r="14" spans="1:7" ht="9.75" customHeight="1">
      <c r="A14" s="109">
        <v>6</v>
      </c>
      <c r="B14" s="95">
        <v>750</v>
      </c>
      <c r="C14" s="111" t="s">
        <v>19</v>
      </c>
      <c r="D14" s="99">
        <v>9396712</v>
      </c>
      <c r="E14" s="99"/>
      <c r="F14" s="99"/>
      <c r="G14" s="99">
        <f>D14-E14+F14</f>
        <v>9396712</v>
      </c>
    </row>
    <row r="15" spans="1:7" ht="9.75" customHeight="1">
      <c r="A15" s="110"/>
      <c r="B15" s="96"/>
      <c r="C15" s="112"/>
      <c r="D15" s="100"/>
      <c r="E15" s="100"/>
      <c r="F15" s="100"/>
      <c r="G15" s="100"/>
    </row>
    <row r="16" spans="1:7" ht="21" customHeight="1">
      <c r="A16" s="58">
        <v>7</v>
      </c>
      <c r="B16" s="59">
        <v>751</v>
      </c>
      <c r="C16" s="61" t="s">
        <v>62</v>
      </c>
      <c r="D16" s="51">
        <v>2386</v>
      </c>
      <c r="E16" s="51"/>
      <c r="F16" s="51"/>
      <c r="G16" s="51">
        <f>D16-E16+F16</f>
        <v>2386</v>
      </c>
    </row>
    <row r="17" spans="1:7" ht="14.25" customHeight="1">
      <c r="A17" s="109">
        <v>8</v>
      </c>
      <c r="B17" s="95">
        <v>754</v>
      </c>
      <c r="C17" s="113" t="s">
        <v>37</v>
      </c>
      <c r="D17" s="99">
        <v>2939200</v>
      </c>
      <c r="E17" s="52"/>
      <c r="F17" s="33">
        <v>17000</v>
      </c>
      <c r="G17" s="99">
        <f>D17-E17+F17-E18+F18</f>
        <v>2956200</v>
      </c>
    </row>
    <row r="18" spans="1:7" ht="12.75" customHeight="1">
      <c r="A18" s="110"/>
      <c r="B18" s="96"/>
      <c r="C18" s="114"/>
      <c r="D18" s="100"/>
      <c r="E18" s="34"/>
      <c r="F18" s="34"/>
      <c r="G18" s="100"/>
    </row>
    <row r="19" spans="1:7" ht="75" customHeight="1">
      <c r="A19" s="7">
        <v>9</v>
      </c>
      <c r="B19" s="12">
        <v>756</v>
      </c>
      <c r="C19" s="21" t="s">
        <v>54</v>
      </c>
      <c r="D19" s="22">
        <v>210000</v>
      </c>
      <c r="E19" s="22"/>
      <c r="F19" s="22"/>
      <c r="G19" s="22">
        <f>D19-E19+F19</f>
        <v>210000</v>
      </c>
    </row>
    <row r="20" spans="1:7" ht="15" customHeight="1">
      <c r="A20" s="7">
        <v>10</v>
      </c>
      <c r="B20" s="12">
        <v>757</v>
      </c>
      <c r="C20" s="21" t="s">
        <v>20</v>
      </c>
      <c r="D20" s="22">
        <v>339133</v>
      </c>
      <c r="E20" s="22"/>
      <c r="F20" s="22"/>
      <c r="G20" s="62">
        <f>D20-E20+F20</f>
        <v>339133</v>
      </c>
    </row>
    <row r="21" spans="1:7" ht="13.5" customHeight="1">
      <c r="A21" s="7">
        <v>11</v>
      </c>
      <c r="B21" s="12">
        <v>758</v>
      </c>
      <c r="C21" s="21" t="s">
        <v>21</v>
      </c>
      <c r="D21" s="22">
        <v>3932078</v>
      </c>
      <c r="E21" s="22"/>
      <c r="F21" s="23"/>
      <c r="G21" s="22">
        <f>D21-E21+F21</f>
        <v>3932078</v>
      </c>
    </row>
    <row r="22" spans="1:8" ht="12.75" customHeight="1">
      <c r="A22" s="109">
        <v>12</v>
      </c>
      <c r="B22" s="95">
        <v>801</v>
      </c>
      <c r="C22" s="113" t="s">
        <v>22</v>
      </c>
      <c r="D22" s="99">
        <v>29581575</v>
      </c>
      <c r="E22" s="33"/>
      <c r="F22" s="33"/>
      <c r="G22" s="99">
        <f>D22-E22-E23+F22+F23</f>
        <v>29221575</v>
      </c>
      <c r="H22" s="36"/>
    </row>
    <row r="23" spans="1:7" ht="10.5" customHeight="1">
      <c r="A23" s="84"/>
      <c r="B23" s="85"/>
      <c r="C23" s="86"/>
      <c r="D23" s="115"/>
      <c r="E23" s="51">
        <v>500000</v>
      </c>
      <c r="F23" s="51">
        <v>140000</v>
      </c>
      <c r="G23" s="115"/>
    </row>
    <row r="24" spans="1:8" ht="12.75" customHeight="1">
      <c r="A24" s="110"/>
      <c r="B24" s="96"/>
      <c r="C24" s="114"/>
      <c r="D24" s="100"/>
      <c r="E24" s="34"/>
      <c r="F24" s="34"/>
      <c r="G24" s="100"/>
      <c r="H24" s="36">
        <f>G22+G33+G28</f>
        <v>30848846</v>
      </c>
    </row>
    <row r="25" spans="1:7" ht="15" customHeight="1">
      <c r="A25" s="7">
        <v>13</v>
      </c>
      <c r="B25" s="12">
        <v>851</v>
      </c>
      <c r="C25" s="21" t="s">
        <v>23</v>
      </c>
      <c r="D25" s="22">
        <v>646372</v>
      </c>
      <c r="E25" s="22"/>
      <c r="F25" s="22"/>
      <c r="G25" s="22">
        <f>D25-E25+F25</f>
        <v>646372</v>
      </c>
    </row>
    <row r="26" spans="1:7" ht="14.25" customHeight="1">
      <c r="A26" s="109">
        <v>14</v>
      </c>
      <c r="B26" s="95">
        <v>852</v>
      </c>
      <c r="C26" s="113" t="s">
        <v>24</v>
      </c>
      <c r="D26" s="99">
        <v>5186820</v>
      </c>
      <c r="E26" s="33">
        <v>200</v>
      </c>
      <c r="F26" s="33"/>
      <c r="G26" s="99">
        <f>D26-E26-E27+F27+F26</f>
        <v>5186620</v>
      </c>
    </row>
    <row r="27" spans="1:8" ht="14.25" customHeight="1">
      <c r="A27" s="110"/>
      <c r="B27" s="96"/>
      <c r="C27" s="114"/>
      <c r="D27" s="100"/>
      <c r="E27" s="34"/>
      <c r="F27" s="34"/>
      <c r="G27" s="100"/>
      <c r="H27" t="s">
        <v>65</v>
      </c>
    </row>
    <row r="28" spans="1:7" ht="24" customHeight="1">
      <c r="A28" s="7">
        <v>15</v>
      </c>
      <c r="B28" s="12">
        <v>854</v>
      </c>
      <c r="C28" s="21" t="s">
        <v>25</v>
      </c>
      <c r="D28" s="22">
        <v>740121</v>
      </c>
      <c r="E28" s="22"/>
      <c r="F28" s="22"/>
      <c r="G28" s="22">
        <f>D28-E28+F28</f>
        <v>740121</v>
      </c>
    </row>
    <row r="29" spans="1:7" ht="14.25" customHeight="1">
      <c r="A29" s="109">
        <v>16</v>
      </c>
      <c r="B29" s="95">
        <v>900</v>
      </c>
      <c r="C29" s="113" t="s">
        <v>26</v>
      </c>
      <c r="D29" s="99">
        <v>3203000</v>
      </c>
      <c r="E29" s="49"/>
      <c r="F29" s="49">
        <v>20000</v>
      </c>
      <c r="G29" s="99">
        <f>D29-E29+F29+F30-E30</f>
        <v>3223000</v>
      </c>
    </row>
    <row r="30" spans="1:7" ht="15" customHeight="1">
      <c r="A30" s="110"/>
      <c r="B30" s="96"/>
      <c r="C30" s="114"/>
      <c r="D30" s="100"/>
      <c r="E30" s="50"/>
      <c r="F30" s="50"/>
      <c r="G30" s="100"/>
    </row>
    <row r="31" spans="1:7" ht="12.75" customHeight="1">
      <c r="A31" s="109">
        <v>17</v>
      </c>
      <c r="B31" s="95">
        <v>921</v>
      </c>
      <c r="C31" s="113" t="s">
        <v>27</v>
      </c>
      <c r="D31" s="99">
        <v>1607750</v>
      </c>
      <c r="E31" s="33"/>
      <c r="F31" s="33">
        <v>600000</v>
      </c>
      <c r="G31" s="99">
        <f>D31-E31+F31-E32+F32</f>
        <v>3738755</v>
      </c>
    </row>
    <row r="32" spans="1:8" ht="14.25" customHeight="1">
      <c r="A32" s="110"/>
      <c r="B32" s="96"/>
      <c r="C32" s="114"/>
      <c r="D32" s="100"/>
      <c r="E32" s="34"/>
      <c r="F32" s="34">
        <v>1531005</v>
      </c>
      <c r="G32" s="100"/>
      <c r="H32" s="36">
        <f>G35-H35</f>
        <v>0</v>
      </c>
    </row>
    <row r="33" spans="1:7" ht="15" customHeight="1">
      <c r="A33" s="109">
        <v>18</v>
      </c>
      <c r="B33" s="95">
        <v>926</v>
      </c>
      <c r="C33" s="113" t="s">
        <v>28</v>
      </c>
      <c r="D33" s="99">
        <v>887150</v>
      </c>
      <c r="E33" s="33"/>
      <c r="F33" s="33"/>
      <c r="G33" s="99">
        <f>D33-E33-E34+F33+F34</f>
        <v>887150</v>
      </c>
    </row>
    <row r="34" spans="1:7" ht="15" customHeight="1">
      <c r="A34" s="110"/>
      <c r="B34" s="96"/>
      <c r="C34" s="114"/>
      <c r="D34" s="100"/>
      <c r="E34" s="34"/>
      <c r="F34" s="34"/>
      <c r="G34" s="100"/>
    </row>
    <row r="35" spans="1:9" ht="18" customHeight="1">
      <c r="A35" s="28"/>
      <c r="B35" s="29" t="s">
        <v>44</v>
      </c>
      <c r="C35" s="30" t="s">
        <v>51</v>
      </c>
      <c r="D35" s="70">
        <f>SUM(D5:D33)</f>
        <v>125676256</v>
      </c>
      <c r="E35" s="31">
        <f>SUM(E5:E34)</f>
        <v>2031205</v>
      </c>
      <c r="F35" s="70">
        <f>SUM(F5:F34)</f>
        <v>4153005</v>
      </c>
      <c r="G35" s="70">
        <f>D35-E35+F35</f>
        <v>127798056</v>
      </c>
      <c r="H35" s="2">
        <f>SUM(G5:G34)</f>
        <v>127798056</v>
      </c>
      <c r="I35" s="2">
        <f>SUM(G5:G34)</f>
        <v>127798056</v>
      </c>
    </row>
    <row r="36" spans="1:7" ht="24" customHeight="1">
      <c r="A36" s="7">
        <v>2</v>
      </c>
      <c r="B36" s="7" t="s">
        <v>49</v>
      </c>
      <c r="C36" s="3" t="s">
        <v>50</v>
      </c>
      <c r="D36" s="18">
        <v>1167600</v>
      </c>
      <c r="E36" s="18"/>
      <c r="F36" s="18"/>
      <c r="G36" s="25">
        <f>D36-E36+F36</f>
        <v>1167600</v>
      </c>
    </row>
    <row r="37" spans="1:7" ht="18" customHeight="1">
      <c r="A37" s="32"/>
      <c r="B37" s="8" t="s">
        <v>45</v>
      </c>
      <c r="C37" s="9" t="s">
        <v>52</v>
      </c>
      <c r="D37" s="31">
        <f>D36</f>
        <v>1167600</v>
      </c>
      <c r="E37" s="31"/>
      <c r="F37" s="31"/>
      <c r="G37" s="31">
        <f>G36</f>
        <v>1167600</v>
      </c>
    </row>
    <row r="38" spans="1:9" ht="31.5">
      <c r="A38" s="14"/>
      <c r="B38" s="14" t="s">
        <v>48</v>
      </c>
      <c r="C38" s="16" t="s">
        <v>53</v>
      </c>
      <c r="D38" s="71">
        <f>D35+D37</f>
        <v>126843856</v>
      </c>
      <c r="E38" s="71">
        <f>E35+E37</f>
        <v>2031205</v>
      </c>
      <c r="F38" s="71">
        <f>F35+F37</f>
        <v>4153005</v>
      </c>
      <c r="G38" s="69">
        <f>D38-E38+F38</f>
        <v>128965656</v>
      </c>
      <c r="H38" s="36">
        <f>G35+G37</f>
        <v>128965656</v>
      </c>
      <c r="I38" s="36">
        <f>D38-E38+F38</f>
        <v>128965656</v>
      </c>
    </row>
    <row r="39" spans="4:7" ht="12.75">
      <c r="D39" s="27"/>
      <c r="E39" s="27"/>
      <c r="F39" s="27"/>
      <c r="G39" s="26"/>
    </row>
  </sheetData>
  <mergeCells count="66">
    <mergeCell ref="E14:E15"/>
    <mergeCell ref="D12:D13"/>
    <mergeCell ref="E12:E13"/>
    <mergeCell ref="A12:A13"/>
    <mergeCell ref="B12:B13"/>
    <mergeCell ref="C12:C13"/>
    <mergeCell ref="B1:D1"/>
    <mergeCell ref="A22:A24"/>
    <mergeCell ref="B22:B24"/>
    <mergeCell ref="C22:C24"/>
    <mergeCell ref="A3:A4"/>
    <mergeCell ref="B8:B9"/>
    <mergeCell ref="C8:C9"/>
    <mergeCell ref="D8:D9"/>
    <mergeCell ref="B3:B4"/>
    <mergeCell ref="C3:C4"/>
    <mergeCell ref="A8:A9"/>
    <mergeCell ref="E3:F3"/>
    <mergeCell ref="G3:G4"/>
    <mergeCell ref="G8:G9"/>
    <mergeCell ref="D3:D4"/>
    <mergeCell ref="A5:A6"/>
    <mergeCell ref="B5:B6"/>
    <mergeCell ref="C5:C6"/>
    <mergeCell ref="D5:D6"/>
    <mergeCell ref="G5:G6"/>
    <mergeCell ref="G12:G13"/>
    <mergeCell ref="F12:F13"/>
    <mergeCell ref="G17:G18"/>
    <mergeCell ref="G14:G15"/>
    <mergeCell ref="G29:G30"/>
    <mergeCell ref="G26:G27"/>
    <mergeCell ref="C26:C27"/>
    <mergeCell ref="C29:C30"/>
    <mergeCell ref="D29:D30"/>
    <mergeCell ref="D26:D27"/>
    <mergeCell ref="G22:G24"/>
    <mergeCell ref="A26:A27"/>
    <mergeCell ref="A14:A15"/>
    <mergeCell ref="B14:B15"/>
    <mergeCell ref="D14:D15"/>
    <mergeCell ref="D17:D18"/>
    <mergeCell ref="C14:C15"/>
    <mergeCell ref="C17:C18"/>
    <mergeCell ref="D22:D24"/>
    <mergeCell ref="F14:F15"/>
    <mergeCell ref="B33:B34"/>
    <mergeCell ref="A29:A30"/>
    <mergeCell ref="B29:B30"/>
    <mergeCell ref="A17:A18"/>
    <mergeCell ref="B26:B27"/>
    <mergeCell ref="B17:B18"/>
    <mergeCell ref="G10:G11"/>
    <mergeCell ref="A33:A34"/>
    <mergeCell ref="A31:A32"/>
    <mergeCell ref="G31:G32"/>
    <mergeCell ref="D31:D32"/>
    <mergeCell ref="C31:C32"/>
    <mergeCell ref="B31:B32"/>
    <mergeCell ref="G33:G34"/>
    <mergeCell ref="D33:D34"/>
    <mergeCell ref="C33:C34"/>
    <mergeCell ref="A10:A11"/>
    <mergeCell ref="C10:C11"/>
    <mergeCell ref="B10:B11"/>
    <mergeCell ref="D10:D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2007-04-02T08:23:00Z</cp:lastPrinted>
  <dcterms:created xsi:type="dcterms:W3CDTF">2004-08-03T08:26:30Z</dcterms:created>
  <dcterms:modified xsi:type="dcterms:W3CDTF">2007-04-02T08:24:13Z</dcterms:modified>
  <cp:category/>
  <cp:version/>
  <cp:contentType/>
  <cp:contentStatus/>
</cp:coreProperties>
</file>