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<sst xmlns="http://schemas.openxmlformats.org/spreadsheetml/2006/main" count="167" uniqueCount="121">
  <si>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</si>
  <si>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</si>
  <si>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</si>
  <si>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</si>
  <si>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</si>
  <si>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</si>
  <si>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</si>
  <si>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</si>
  <si>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Wolne środki</t>
  </si>
  <si>
    <t>Razem(II+III+IV)</t>
  </si>
  <si>
    <t>Leśnictwo</t>
  </si>
  <si>
    <t>Transport i łączność</t>
  </si>
  <si>
    <t>Gospodarka mieszkaniowa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</si>
  <si>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</si>
  <si>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</si>
  <si>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</si>
  <si>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</si>
  <si>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</si>
  <si>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</si>
  <si>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</si>
  <si>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Kultura i ochrona dziedzictwa narodowego</t>
  </si>
  <si>
    <t>Kultura fizyczna i sport</t>
  </si>
  <si>
    <t>Działalność usługowa</t>
  </si>
  <si>
    <t>PLAN DOCHODÓW PO ZMIANACH</t>
  </si>
  <si>
    <t xml:space="preserve"> Zmiany Uchwałą Rady Gminy</t>
  </si>
  <si>
    <t>Zmniejszenia      (-)</t>
  </si>
  <si>
    <t>Zwiększenia   (+)</t>
  </si>
  <si>
    <t>RAZEM DOCHODY</t>
  </si>
  <si>
    <t>I</t>
  </si>
  <si>
    <t>II</t>
  </si>
  <si>
    <t>I+II</t>
  </si>
  <si>
    <t>§ 992</t>
  </si>
  <si>
    <t>Spłata pożyczek długoterminowych</t>
  </si>
  <si>
    <t>RAZEM WYDATKI</t>
  </si>
  <si>
    <t>RAZEM ROZCHODY</t>
  </si>
  <si>
    <t>Dochody od osób prawnych,od osób fizycznych i od jednostek nie posiadających osobowości prawnej oraz wydatki związane z ich poborem</t>
  </si>
  <si>
    <t>PLAN WYDATKÓW PO ZMIANACH</t>
  </si>
  <si>
    <t xml:space="preserve">Zmniejszenie                       </t>
  </si>
  <si>
    <r>
      <t xml:space="preserve">Zwiększenie                        </t>
    </r>
    <r>
      <rPr>
        <b/>
        <sz val="10"/>
        <rFont val="Arial CE"/>
        <family val="2"/>
      </rPr>
      <t xml:space="preserve"> </t>
    </r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</si>
  <si>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</si>
  <si>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</si>
  <si>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</si>
  <si>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</si>
  <si>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Wolne środki jako nadwyżka środków pieniężnych na rachunku bieżącym budżetu gminy wynikających z rozliczeń kredytów i pożyczek z lat ubiegłych</t>
  </si>
  <si>
    <t>Bieżące</t>
  </si>
  <si>
    <t>Majątkowe</t>
  </si>
  <si>
    <t>w tym:</t>
  </si>
  <si>
    <t>Bezpieczeństwo publiczne i ochrona przeciwpożarowa</t>
  </si>
  <si>
    <t>Dochody od osób prawnych,od osób fizycznych i od jednostek nie posiadających osobowości prawnej oraz wydatki związane  z ich poborem</t>
  </si>
  <si>
    <t>z tego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</si>
  <si>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</si>
  <si>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</si>
  <si>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</si>
  <si>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</si>
  <si>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</si>
  <si>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</si>
  <si>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</si>
  <si>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</si>
  <si>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>Inne papiery wartościowe (obligacje)</t>
  </si>
  <si>
    <t xml:space="preserve">Spłata kredytów </t>
  </si>
  <si>
    <t>Spłata  pożyczek</t>
  </si>
  <si>
    <t>Razem(II+IV)</t>
  </si>
  <si>
    <t>Spłata kredytów  długoterminowych</t>
  </si>
  <si>
    <t>z tego:</t>
  </si>
  <si>
    <t>Wynagrodzenia i składki od nich naliczane</t>
  </si>
  <si>
    <t>Świadczenia na rzecz osób fizycznych</t>
  </si>
  <si>
    <t>Wydatki na realizację zadań z zakresu adm rząd</t>
  </si>
  <si>
    <t>Wydatki na realizację zadań otrzymanych do realizacji w drodze umów i poroz  między jst</t>
  </si>
  <si>
    <t>Przetwórstwo przemysłowe</t>
  </si>
  <si>
    <t>Dochody    01.01.2010r</t>
  </si>
  <si>
    <t>Wydatki    01.01.2010r.</t>
  </si>
  <si>
    <t>Plan 01.01.2010r.</t>
  </si>
  <si>
    <t>Informatyka</t>
  </si>
  <si>
    <t>Tabela Nr 2</t>
  </si>
  <si>
    <t>Rady Gminy Lesznowola</t>
  </si>
  <si>
    <t>Tabela  Nr 1</t>
  </si>
  <si>
    <t>Rady  Gminy Lesznowola</t>
  </si>
  <si>
    <t>1)</t>
  </si>
  <si>
    <t xml:space="preserve"> Wydatki jednostek budżetowych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</si>
  <si>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</si>
  <si>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</si>
  <si>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</si>
  <si>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</si>
  <si>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</si>
  <si>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</si>
  <si>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</si>
  <si>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Wydatki na programy finansowane zw środków UE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</si>
  <si>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</si>
  <si>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</si>
  <si>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</si>
  <si>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</si>
  <si>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</si>
  <si>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</si>
  <si>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Wydatki na realizację zadań otrzymanych do realizacji w drodze umów i porozumien  między jst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</si>
  <si>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</si>
  <si>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</si>
  <si>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</si>
  <si>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</si>
  <si>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</si>
  <si>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1) Dotacje ogółem, w tym:</t>
  </si>
  <si>
    <r>
      <t>Dotacje na realizacje zadań z zakresu administracji rządowej  (</t>
    </r>
    <r>
      <rPr>
        <sz val="10"/>
        <rFont val="Arial"/>
        <family val="0"/>
      </rPr>
      <t>§ 2010)</t>
    </r>
  </si>
  <si>
    <r>
      <t>Dotacje na realizacje zadań realizowanych na mocy porozumień z organami administracji rzadowej (</t>
    </r>
    <r>
      <rPr>
        <sz val="10"/>
        <rFont val="Arial"/>
        <family val="0"/>
      </rPr>
      <t>§ 2030)</t>
    </r>
  </si>
  <si>
    <t>2) Dochody  z opłat z tytułu zezwoleń na sprzedaż napojów alkoholowych</t>
  </si>
  <si>
    <t>Papiery wartościowe (obligacje)</t>
  </si>
  <si>
    <t xml:space="preserve">RAZEM PRZYCHODY </t>
  </si>
  <si>
    <t xml:space="preserve">OGÓŁEM DOCHODY I PRZYCHODY </t>
  </si>
  <si>
    <t>RAZEM ROZCHODY  I  WYDATKI</t>
  </si>
  <si>
    <t>-</t>
  </si>
  <si>
    <t xml:space="preserve"> emitowanych papierów wartościowych (obligacji)  6.000.000,-zł</t>
  </si>
  <si>
    <t xml:space="preserve">       Spłata pożyczek i kredytów w wysokości 6.940.085,-zł następuje :</t>
  </si>
  <si>
    <t>Zmniej     szenia      (-)</t>
  </si>
  <si>
    <t>Zwięk  szenia   (+)</t>
  </si>
  <si>
    <r>
      <t>Dotacje na realizacje zadań realizowanych w drodze umów i porozumień między jst                                          (</t>
    </r>
    <r>
      <rPr>
        <sz val="10"/>
        <rFont val="Arial"/>
        <family val="0"/>
      </rPr>
      <t>§ 2310, § 2320)</t>
    </r>
  </si>
  <si>
    <r>
      <t>Dotacje na realizacje zadań finansowanych ze środków  UE (</t>
    </r>
    <r>
      <rPr>
        <sz val="10"/>
        <rFont val="Arial"/>
        <family val="0"/>
      </rPr>
      <t>§ 6208, §2008 i §2009</t>
    </r>
  </si>
  <si>
    <t>Wypłaty z tytułu udzielonych  przez Gminę poręczen i gwarancji</t>
  </si>
  <si>
    <t>z wolnych środków, jako nadwyżki środków pieniężnych na rachunku bieżącym budżetu gminy, wynikających z rozliczeń kredytów i pożyczek z lat ubiegłych w  kwocie 940.085,-zł</t>
  </si>
  <si>
    <t>do Uchwały Nr 485/XXXVII/2010</t>
  </si>
  <si>
    <t>z  dnia  11 marca 2010r.</t>
  </si>
  <si>
    <t>Plan po zmianach  11.03. 2010r.</t>
  </si>
  <si>
    <t>Plan 01.01.2010r</t>
  </si>
  <si>
    <t>z dnia 11 marca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</si>
</sst>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10"/>
      <color indexed="63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u val="single"/>
      <sz val="12"/>
      <name val="Arial CE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10"/>
      <color indexed="9"/>
      <name val="Arial CE"/>
      <family val="2"/>
    </font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 horizontal="right"/>
    </xf>
    <xf numFmtId="0" fontId="1" fillId="0" borderId="4" xfId="0" applyFont="1" applyBorder="1" applyAlignment="1" quotePrefix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3" xfId="0" applyNumberFormat="1" applyBorder="1" applyAlignment="1" quotePrefix="1">
      <alignment horizontal="right"/>
    </xf>
    <xf numFmtId="0" fontId="2" fillId="0" borderId="1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3" fontId="0" fillId="3" borderId="6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right" vertical="center"/>
    </xf>
    <xf numFmtId="0" fontId="0" fillId="3" borderId="6" xfId="0" applyFont="1" applyFill="1" applyBorder="1" applyAlignment="1">
      <alignment vertical="center" wrapText="1"/>
    </xf>
    <xf numFmtId="3" fontId="1" fillId="0" borderId="0" xfId="0" applyNumberFormat="1" applyFont="1" applyAlignment="1">
      <alignment/>
    </xf>
    <xf numFmtId="3" fontId="1" fillId="3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9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3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left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3" fontId="5" fillId="2" borderId="8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3" fontId="5" fillId="4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3" fontId="8" fillId="0" borderId="9" xfId="0" applyNumberFormat="1" applyFont="1" applyBorder="1" applyAlignment="1">
      <alignment/>
    </xf>
    <xf numFmtId="3" fontId="8" fillId="0" borderId="9" xfId="0" applyNumberFormat="1" applyFont="1" applyBorder="1" applyAlignment="1">
      <alignment horizontal="left"/>
    </xf>
    <xf numFmtId="0" fontId="10" fillId="3" borderId="10" xfId="0" applyFont="1" applyFill="1" applyBorder="1" applyAlignment="1">
      <alignment horizontal="right" vertical="center"/>
    </xf>
    <xf numFmtId="3" fontId="8" fillId="3" borderId="6" xfId="0" applyNumberFormat="1" applyFont="1" applyFill="1" applyBorder="1" applyAlignment="1">
      <alignment horizontal="right" vertical="center" wrapText="1"/>
    </xf>
    <xf numFmtId="0" fontId="10" fillId="3" borderId="11" xfId="0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horizontal="left" vertical="center"/>
    </xf>
    <xf numFmtId="3" fontId="8" fillId="3" borderId="13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3" fontId="8" fillId="3" borderId="14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top" wrapText="1"/>
    </xf>
    <xf numFmtId="0" fontId="10" fillId="3" borderId="11" xfId="0" applyFont="1" applyFill="1" applyBorder="1" applyAlignment="1">
      <alignment horizontal="right" vertical="top"/>
    </xf>
    <xf numFmtId="0" fontId="10" fillId="3" borderId="15" xfId="0" applyFont="1" applyFill="1" applyBorder="1" applyAlignment="1">
      <alignment horizontal="right" vertical="top"/>
    </xf>
    <xf numFmtId="3" fontId="8" fillId="3" borderId="16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8" fillId="0" borderId="17" xfId="0" applyFont="1" applyBorder="1" applyAlignment="1">
      <alignment horizontal="right" vertical="center" wrapText="1"/>
    </xf>
    <xf numFmtId="0" fontId="13" fillId="3" borderId="17" xfId="0" applyFont="1" applyFill="1" applyBorder="1" applyAlignment="1">
      <alignment horizontal="right" vertical="center" wrapText="1"/>
    </xf>
    <xf numFmtId="0" fontId="14" fillId="3" borderId="17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3" fontId="4" fillId="3" borderId="0" xfId="0" applyNumberFormat="1" applyFont="1" applyFill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0" xfId="0" applyAlignment="1" quotePrefix="1">
      <alignment/>
    </xf>
    <xf numFmtId="0" fontId="1" fillId="0" borderId="0" xfId="0" applyFont="1" applyAlignment="1">
      <alignment horizontal="right" vertical="top"/>
    </xf>
    <xf numFmtId="3" fontId="9" fillId="3" borderId="1" xfId="0" applyNumberFormat="1" applyFont="1" applyFill="1" applyBorder="1" applyAlignment="1">
      <alignment horizontal="right" vertical="center"/>
    </xf>
    <xf numFmtId="3" fontId="9" fillId="3" borderId="6" xfId="0" applyNumberFormat="1" applyFont="1" applyFill="1" applyBorder="1" applyAlignment="1">
      <alignment vertical="center"/>
    </xf>
    <xf numFmtId="3" fontId="9" fillId="3" borderId="13" xfId="0" applyNumberFormat="1" applyFont="1" applyFill="1" applyBorder="1" applyAlignment="1">
      <alignment vertical="center"/>
    </xf>
    <xf numFmtId="3" fontId="9" fillId="3" borderId="16" xfId="0" applyNumberFormat="1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center"/>
    </xf>
    <xf numFmtId="3" fontId="14" fillId="3" borderId="17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0" xfId="0" applyAlignment="1" quotePrefix="1">
      <alignment wrapText="1"/>
    </xf>
    <xf numFmtId="0" fontId="0" fillId="0" borderId="0" xfId="0" applyAlignment="1">
      <alignment/>
    </xf>
    <xf numFmtId="3" fontId="6" fillId="3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10" fillId="3" borderId="12" xfId="0" applyFont="1" applyFill="1" applyBorder="1" applyAlignment="1">
      <alignment horizontal="left" vertical="center"/>
    </xf>
    <xf numFmtId="0" fontId="10" fillId="3" borderId="23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workbookViewId="0" topLeftCell="A3">
      <selection activeCell="D15" sqref="D15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13.625" style="0" customWidth="1"/>
    <col min="4" max="4" width="12.875" style="0" customWidth="1"/>
    <col min="5" max="5" width="12.00390625" style="0" customWidth="1"/>
    <col min="6" max="6" width="12.625" style="0" customWidth="1"/>
    <col min="7" max="7" width="12.375" style="0" customWidth="1"/>
    <col min="8" max="8" width="11.375" style="0" customWidth="1"/>
    <col min="9" max="9" width="12.75390625" style="0" customWidth="1"/>
  </cols>
  <sheetData>
    <row r="1" spans="6:8" ht="15.75">
      <c r="F1" s="83" t="s">
        <v>75</v>
      </c>
      <c r="G1" s="84"/>
      <c r="H1" s="84"/>
    </row>
    <row r="2" spans="6:8" ht="2.25" customHeight="1">
      <c r="F2" s="84"/>
      <c r="G2" s="86"/>
      <c r="H2" s="87"/>
    </row>
    <row r="3" spans="6:8" ht="12.75">
      <c r="F3" s="85" t="s">
        <v>116</v>
      </c>
      <c r="G3" s="85"/>
      <c r="H3" s="85"/>
    </row>
    <row r="4" spans="6:8" ht="12.75">
      <c r="F4" s="85" t="s">
        <v>76</v>
      </c>
      <c r="G4" s="85"/>
      <c r="H4" s="85"/>
    </row>
    <row r="5" spans="6:8" ht="12.75">
      <c r="F5" s="85" t="s">
        <v>117</v>
      </c>
      <c r="G5" s="86"/>
      <c r="H5" s="87"/>
    </row>
    <row r="6" spans="1:8" ht="12.75">
      <c r="A6" s="163" t="s">
        <v>23</v>
      </c>
      <c r="B6" s="163"/>
      <c r="C6" s="163"/>
      <c r="D6" s="163"/>
      <c r="E6" s="163"/>
      <c r="F6" s="163"/>
      <c r="G6" s="163"/>
      <c r="H6" s="163"/>
    </row>
    <row r="7" spans="1:8" ht="27.75" customHeight="1">
      <c r="A7" s="130" t="s">
        <v>42</v>
      </c>
      <c r="B7" s="130" t="s">
        <v>0</v>
      </c>
      <c r="C7" s="135" t="s">
        <v>71</v>
      </c>
      <c r="D7" s="137" t="s">
        <v>24</v>
      </c>
      <c r="E7" s="138"/>
      <c r="F7" s="135" t="s">
        <v>118</v>
      </c>
      <c r="G7" s="164" t="s">
        <v>46</v>
      </c>
      <c r="H7" s="164"/>
    </row>
    <row r="8" spans="1:9" ht="38.25" customHeight="1">
      <c r="A8" s="131"/>
      <c r="B8" s="131"/>
      <c r="C8" s="136"/>
      <c r="D8" s="9" t="s">
        <v>25</v>
      </c>
      <c r="E8" s="9" t="s">
        <v>26</v>
      </c>
      <c r="F8" s="136"/>
      <c r="G8" s="28" t="s">
        <v>44</v>
      </c>
      <c r="H8" s="28" t="s">
        <v>45</v>
      </c>
      <c r="I8" s="14"/>
    </row>
    <row r="9" spans="1:10" ht="14.25" customHeight="1">
      <c r="A9" s="33" t="s">
        <v>1</v>
      </c>
      <c r="B9" s="32" t="s">
        <v>3</v>
      </c>
      <c r="C9" s="36">
        <v>3274828</v>
      </c>
      <c r="D9" s="37"/>
      <c r="E9" s="37"/>
      <c r="F9" s="36">
        <f>C9-D9+E9</f>
        <v>3274828</v>
      </c>
      <c r="G9" s="38">
        <f>F9-H9</f>
        <v>724828</v>
      </c>
      <c r="H9" s="38">
        <v>2550000</v>
      </c>
      <c r="I9" s="34">
        <f>G9+H9</f>
        <v>3274828</v>
      </c>
      <c r="J9" s="14">
        <f>F9-I9</f>
        <v>0</v>
      </c>
    </row>
    <row r="10" spans="1:10" ht="14.25" customHeight="1">
      <c r="A10" s="33">
        <v>600</v>
      </c>
      <c r="B10" s="10" t="s">
        <v>11</v>
      </c>
      <c r="C10" s="36">
        <v>2420000</v>
      </c>
      <c r="D10" s="36">
        <v>2420000</v>
      </c>
      <c r="E10" s="37"/>
      <c r="F10" s="36">
        <f>C10-D10+E10</f>
        <v>0</v>
      </c>
      <c r="G10" s="38">
        <f aca="true" t="shared" si="0" ref="G10:G22">F10-H10</f>
        <v>0</v>
      </c>
      <c r="H10" s="38">
        <f>F10</f>
        <v>0</v>
      </c>
      <c r="I10" s="34">
        <f>G10+H10</f>
        <v>0</v>
      </c>
      <c r="J10" s="14"/>
    </row>
    <row r="11" spans="1:10" ht="14.25" customHeight="1">
      <c r="A11" s="30">
        <v>700</v>
      </c>
      <c r="B11" s="32" t="s">
        <v>12</v>
      </c>
      <c r="C11" s="36">
        <v>25601081</v>
      </c>
      <c r="D11" s="36"/>
      <c r="E11" s="37"/>
      <c r="F11" s="36">
        <f aca="true" t="shared" si="1" ref="F11:F22">C11-D11+E11</f>
        <v>25601081</v>
      </c>
      <c r="G11" s="38">
        <f t="shared" si="0"/>
        <v>601081</v>
      </c>
      <c r="H11" s="36">
        <v>25000000</v>
      </c>
      <c r="I11" s="34">
        <f aca="true" t="shared" si="2" ref="I11:I21">G11+H11</f>
        <v>25601081</v>
      </c>
      <c r="J11" s="14">
        <f aca="true" t="shared" si="3" ref="J11:J22">F11-I11</f>
        <v>0</v>
      </c>
    </row>
    <row r="12" spans="1:10" ht="14.25" customHeight="1">
      <c r="A12" s="30">
        <v>720</v>
      </c>
      <c r="B12" s="32" t="s">
        <v>72</v>
      </c>
      <c r="C12" s="36"/>
      <c r="D12" s="36"/>
      <c r="E12" s="36">
        <v>1447597</v>
      </c>
      <c r="F12" s="36">
        <f>C12-D12+E12</f>
        <v>1447597</v>
      </c>
      <c r="G12" s="38">
        <f>F12-H12</f>
        <v>0</v>
      </c>
      <c r="H12" s="36">
        <f>F12</f>
        <v>1447597</v>
      </c>
      <c r="I12" s="34">
        <f t="shared" si="2"/>
        <v>1447597</v>
      </c>
      <c r="J12" s="14"/>
    </row>
    <row r="13" spans="1:10" ht="14.25" customHeight="1">
      <c r="A13" s="8">
        <v>750</v>
      </c>
      <c r="B13" s="28" t="s">
        <v>54</v>
      </c>
      <c r="C13" s="38">
        <v>464417</v>
      </c>
      <c r="D13" s="38"/>
      <c r="E13" s="38"/>
      <c r="F13" s="36">
        <f t="shared" si="1"/>
        <v>464417</v>
      </c>
      <c r="G13" s="38">
        <f t="shared" si="0"/>
        <v>464417</v>
      </c>
      <c r="H13" s="38"/>
      <c r="I13" s="34">
        <f t="shared" si="2"/>
        <v>464417</v>
      </c>
      <c r="J13" s="14">
        <f t="shared" si="3"/>
        <v>0</v>
      </c>
    </row>
    <row r="14" spans="1:10" ht="25.5" customHeight="1">
      <c r="A14" s="8">
        <v>751</v>
      </c>
      <c r="B14" s="46" t="s">
        <v>41</v>
      </c>
      <c r="C14" s="41">
        <v>2757</v>
      </c>
      <c r="D14" s="42"/>
      <c r="E14" s="38"/>
      <c r="F14" s="36">
        <f t="shared" si="1"/>
        <v>2757</v>
      </c>
      <c r="G14" s="38">
        <f t="shared" si="0"/>
        <v>2757</v>
      </c>
      <c r="H14" s="39"/>
      <c r="I14" s="34">
        <f t="shared" si="2"/>
        <v>2757</v>
      </c>
      <c r="J14" s="14">
        <f t="shared" si="3"/>
        <v>0</v>
      </c>
    </row>
    <row r="15" spans="1:10" ht="25.5" customHeight="1">
      <c r="A15" s="8">
        <v>754</v>
      </c>
      <c r="B15" s="27" t="s">
        <v>47</v>
      </c>
      <c r="C15" s="38">
        <v>300</v>
      </c>
      <c r="D15" s="38"/>
      <c r="E15" s="38">
        <v>20000</v>
      </c>
      <c r="F15" s="36">
        <f t="shared" si="1"/>
        <v>20300</v>
      </c>
      <c r="G15" s="38">
        <f t="shared" si="0"/>
        <v>20300</v>
      </c>
      <c r="H15" s="38"/>
      <c r="I15" s="34">
        <f t="shared" si="2"/>
        <v>20300</v>
      </c>
      <c r="J15" s="14">
        <f t="shared" si="3"/>
        <v>0</v>
      </c>
    </row>
    <row r="16" spans="1:16" ht="40.5" customHeight="1">
      <c r="A16" s="30">
        <v>756</v>
      </c>
      <c r="B16" s="29" t="s">
        <v>48</v>
      </c>
      <c r="C16" s="36">
        <v>61294282</v>
      </c>
      <c r="D16" s="37">
        <v>50000</v>
      </c>
      <c r="E16" s="37">
        <v>50000</v>
      </c>
      <c r="F16" s="36">
        <f t="shared" si="1"/>
        <v>61294282</v>
      </c>
      <c r="G16" s="38">
        <f t="shared" si="0"/>
        <v>61294282</v>
      </c>
      <c r="H16" s="45"/>
      <c r="I16" s="34">
        <f t="shared" si="2"/>
        <v>61294282</v>
      </c>
      <c r="J16" s="14">
        <f t="shared" si="3"/>
        <v>0</v>
      </c>
      <c r="K16" s="4"/>
      <c r="L16" s="4"/>
      <c r="M16" s="4"/>
      <c r="N16" s="4"/>
      <c r="O16" s="4"/>
      <c r="P16" s="4"/>
    </row>
    <row r="17" spans="1:10" ht="14.25" customHeight="1">
      <c r="A17" s="30">
        <v>758</v>
      </c>
      <c r="B17" s="29" t="s">
        <v>14</v>
      </c>
      <c r="C17" s="36">
        <v>15434283</v>
      </c>
      <c r="D17" s="37"/>
      <c r="E17" s="36">
        <v>665511</v>
      </c>
      <c r="F17" s="36">
        <f t="shared" si="1"/>
        <v>16099794</v>
      </c>
      <c r="G17" s="38">
        <f t="shared" si="0"/>
        <v>16099794</v>
      </c>
      <c r="H17" s="40"/>
      <c r="I17" s="34">
        <f t="shared" si="2"/>
        <v>16099794</v>
      </c>
      <c r="J17" s="14">
        <f t="shared" si="3"/>
        <v>0</v>
      </c>
    </row>
    <row r="18" spans="1:10" ht="14.25" customHeight="1">
      <c r="A18" s="30">
        <v>801</v>
      </c>
      <c r="B18" s="29" t="s">
        <v>15</v>
      </c>
      <c r="C18" s="36">
        <v>6950000</v>
      </c>
      <c r="D18" s="37"/>
      <c r="E18" s="37">
        <v>8440</v>
      </c>
      <c r="F18" s="36">
        <f t="shared" si="1"/>
        <v>6958440</v>
      </c>
      <c r="G18" s="38">
        <f t="shared" si="0"/>
        <v>1458440</v>
      </c>
      <c r="H18" s="36">
        <v>5500000</v>
      </c>
      <c r="I18" s="34">
        <f>G18+H18</f>
        <v>6958440</v>
      </c>
      <c r="J18" s="14">
        <f t="shared" si="3"/>
        <v>0</v>
      </c>
    </row>
    <row r="19" spans="1:10" ht="12.75" customHeight="1">
      <c r="A19" s="30">
        <v>852</v>
      </c>
      <c r="B19" s="29" t="s">
        <v>17</v>
      </c>
      <c r="C19" s="36">
        <v>2421100</v>
      </c>
      <c r="D19" s="37">
        <v>16500</v>
      </c>
      <c r="E19" s="37">
        <v>223943</v>
      </c>
      <c r="F19" s="36">
        <f t="shared" si="1"/>
        <v>2628543</v>
      </c>
      <c r="G19" s="38">
        <f t="shared" si="0"/>
        <v>2628543</v>
      </c>
      <c r="H19" s="36"/>
      <c r="I19" s="34">
        <f t="shared" si="2"/>
        <v>2628543</v>
      </c>
      <c r="J19" s="14">
        <f t="shared" si="3"/>
        <v>0</v>
      </c>
    </row>
    <row r="20" spans="1:10" ht="12.75" customHeight="1">
      <c r="A20" s="30">
        <v>900</v>
      </c>
      <c r="B20" s="50" t="s">
        <v>19</v>
      </c>
      <c r="C20" s="36"/>
      <c r="D20" s="36"/>
      <c r="E20" s="36">
        <v>270541</v>
      </c>
      <c r="F20" s="36">
        <f>C20-D20+E20</f>
        <v>270541</v>
      </c>
      <c r="G20" s="38">
        <f>F20-H20</f>
        <v>270541</v>
      </c>
      <c r="H20" s="36"/>
      <c r="I20" s="34">
        <f t="shared" si="2"/>
        <v>270541</v>
      </c>
      <c r="J20" s="14"/>
    </row>
    <row r="21" spans="1:10" ht="14.25" customHeight="1">
      <c r="A21" s="8">
        <v>921</v>
      </c>
      <c r="B21" s="31" t="s">
        <v>20</v>
      </c>
      <c r="C21" s="38">
        <v>3849199</v>
      </c>
      <c r="D21" s="38">
        <v>53000</v>
      </c>
      <c r="E21" s="38"/>
      <c r="F21" s="36">
        <f t="shared" si="1"/>
        <v>3796199</v>
      </c>
      <c r="G21" s="38">
        <f t="shared" si="0"/>
        <v>0</v>
      </c>
      <c r="H21" s="38">
        <v>3796199</v>
      </c>
      <c r="I21" s="34">
        <f t="shared" si="2"/>
        <v>3796199</v>
      </c>
      <c r="J21" s="14"/>
    </row>
    <row r="22" spans="1:10" ht="14.25" customHeight="1">
      <c r="A22" s="8">
        <v>926</v>
      </c>
      <c r="B22" s="31" t="s">
        <v>21</v>
      </c>
      <c r="C22" s="38">
        <v>50000</v>
      </c>
      <c r="D22" s="38"/>
      <c r="E22" s="38"/>
      <c r="F22" s="36">
        <f t="shared" si="1"/>
        <v>50000</v>
      </c>
      <c r="G22" s="38">
        <f t="shared" si="0"/>
        <v>50000</v>
      </c>
      <c r="H22" s="38"/>
      <c r="I22" s="34">
        <f>G22+H22</f>
        <v>50000</v>
      </c>
      <c r="J22" s="14">
        <f t="shared" si="3"/>
        <v>0</v>
      </c>
    </row>
    <row r="23" spans="1:10" ht="15" customHeight="1">
      <c r="A23" s="5" t="s">
        <v>28</v>
      </c>
      <c r="B23" s="6" t="s">
        <v>27</v>
      </c>
      <c r="C23" s="43">
        <f>SUM(C9:C22)</f>
        <v>121762247</v>
      </c>
      <c r="D23" s="43">
        <f>SUM(D8:D22)</f>
        <v>2539500</v>
      </c>
      <c r="E23" s="43">
        <f>SUM(E9:E22)</f>
        <v>2686032</v>
      </c>
      <c r="F23" s="43">
        <f>SUM(F9:F22)</f>
        <v>121908779</v>
      </c>
      <c r="G23" s="43">
        <f>SUM(G9:G22)</f>
        <v>83614983</v>
      </c>
      <c r="H23" s="43">
        <f>SUM(H9:H22)</f>
        <v>38293796</v>
      </c>
      <c r="I23" s="35">
        <f>SUM(I9:I22)</f>
        <v>121908779</v>
      </c>
      <c r="J23" s="14">
        <f>F23-I23</f>
        <v>0</v>
      </c>
    </row>
    <row r="24" spans="1:9" ht="18.75" customHeight="1">
      <c r="A24" s="115"/>
      <c r="B24" s="116"/>
      <c r="C24" s="117"/>
      <c r="D24" s="117"/>
      <c r="E24" s="117"/>
      <c r="F24" s="117"/>
      <c r="G24" s="114"/>
      <c r="H24" s="19"/>
      <c r="I24" s="14"/>
    </row>
    <row r="25" spans="1:9" ht="18.75" customHeight="1">
      <c r="A25" s="115"/>
      <c r="B25" s="116"/>
      <c r="C25" s="117"/>
      <c r="D25" s="117"/>
      <c r="E25" s="117"/>
      <c r="F25" s="117"/>
      <c r="G25" s="114"/>
      <c r="H25" s="19"/>
      <c r="I25" s="14"/>
    </row>
    <row r="26" spans="1:9" ht="18.75" customHeight="1">
      <c r="A26" s="115"/>
      <c r="B26" s="116"/>
      <c r="C26" s="117"/>
      <c r="D26" s="117"/>
      <c r="E26" s="117"/>
      <c r="F26" s="117"/>
      <c r="G26" s="114"/>
      <c r="H26" s="19"/>
      <c r="I26" s="14"/>
    </row>
    <row r="27" spans="1:9" ht="18.75" customHeight="1">
      <c r="A27" s="115"/>
      <c r="B27" s="116"/>
      <c r="C27" s="117"/>
      <c r="D27" s="117"/>
      <c r="E27" s="117"/>
      <c r="F27" s="117"/>
      <c r="G27" s="114"/>
      <c r="H27" s="19"/>
      <c r="I27" s="14"/>
    </row>
    <row r="28" spans="1:9" ht="18.75" customHeight="1">
      <c r="A28" s="132" t="s">
        <v>99</v>
      </c>
      <c r="B28" s="133"/>
      <c r="C28" s="133"/>
      <c r="D28" s="134"/>
      <c r="E28" s="121">
        <f>SUM(E29:E32)</f>
        <v>4102959</v>
      </c>
      <c r="F28" s="117"/>
      <c r="G28" s="114"/>
      <c r="H28" s="19"/>
      <c r="I28" s="14"/>
    </row>
    <row r="29" spans="1:9" ht="18.75" customHeight="1">
      <c r="A29" s="139" t="s">
        <v>100</v>
      </c>
      <c r="B29" s="140"/>
      <c r="C29" s="140"/>
      <c r="D29" s="141"/>
      <c r="E29" s="122">
        <v>2222228</v>
      </c>
      <c r="F29" s="117"/>
      <c r="G29" s="114"/>
      <c r="H29" s="19"/>
      <c r="I29" s="14"/>
    </row>
    <row r="30" spans="1:9" ht="27.75" customHeight="1">
      <c r="A30" s="154" t="s">
        <v>101</v>
      </c>
      <c r="B30" s="155"/>
      <c r="C30" s="155"/>
      <c r="D30" s="156"/>
      <c r="E30" s="123">
        <v>341000</v>
      </c>
      <c r="F30" s="117"/>
      <c r="G30" s="114"/>
      <c r="H30" s="19"/>
      <c r="I30" s="14"/>
    </row>
    <row r="31" spans="1:9" ht="31.5" customHeight="1">
      <c r="A31" s="154" t="s">
        <v>112</v>
      </c>
      <c r="B31" s="155"/>
      <c r="C31" s="155"/>
      <c r="D31" s="156"/>
      <c r="E31" s="123">
        <v>1136000</v>
      </c>
      <c r="F31" s="117"/>
      <c r="G31" s="114"/>
      <c r="H31" s="19"/>
      <c r="I31" s="14"/>
    </row>
    <row r="32" spans="1:9" ht="21" customHeight="1">
      <c r="A32" s="151" t="s">
        <v>113</v>
      </c>
      <c r="B32" s="152"/>
      <c r="C32" s="152"/>
      <c r="D32" s="153"/>
      <c r="E32" s="124">
        <v>403731</v>
      </c>
      <c r="F32" s="117"/>
      <c r="G32" s="114"/>
      <c r="H32" s="19"/>
      <c r="I32" s="14"/>
    </row>
    <row r="33" spans="1:9" ht="18.75" customHeight="1">
      <c r="A33" s="148" t="s">
        <v>102</v>
      </c>
      <c r="B33" s="149"/>
      <c r="C33" s="149"/>
      <c r="D33" s="150"/>
      <c r="E33" s="125">
        <v>320000</v>
      </c>
      <c r="F33" s="117"/>
      <c r="G33" s="114"/>
      <c r="H33" s="19"/>
      <c r="I33" s="14"/>
    </row>
    <row r="34" spans="1:9" ht="18.75" customHeight="1">
      <c r="A34" s="118">
        <v>931</v>
      </c>
      <c r="B34" s="142" t="s">
        <v>103</v>
      </c>
      <c r="C34" s="143"/>
      <c r="D34" s="144"/>
      <c r="E34" s="126">
        <v>9000000</v>
      </c>
      <c r="F34" s="117"/>
      <c r="G34" s="114"/>
      <c r="H34" s="19"/>
      <c r="I34" s="14"/>
    </row>
    <row r="35" spans="1:9" ht="26.25" customHeight="1">
      <c r="A35" s="118">
        <v>955</v>
      </c>
      <c r="B35" s="142" t="s">
        <v>43</v>
      </c>
      <c r="C35" s="143"/>
      <c r="D35" s="144"/>
      <c r="E35" s="126">
        <v>940085</v>
      </c>
      <c r="F35" s="117"/>
      <c r="G35" s="114"/>
      <c r="H35" s="19"/>
      <c r="I35" s="14"/>
    </row>
    <row r="36" spans="1:9" ht="18.75" customHeight="1">
      <c r="A36" s="145" t="s">
        <v>104</v>
      </c>
      <c r="B36" s="146"/>
      <c r="C36" s="146"/>
      <c r="D36" s="147"/>
      <c r="E36" s="127">
        <f>E35+E34</f>
        <v>9940085</v>
      </c>
      <c r="F36" s="117"/>
      <c r="G36" s="114"/>
      <c r="H36" s="19"/>
      <c r="I36" s="14"/>
    </row>
    <row r="37" spans="1:9" ht="18.75" customHeight="1">
      <c r="A37" s="145" t="s">
        <v>105</v>
      </c>
      <c r="B37" s="146"/>
      <c r="C37" s="146"/>
      <c r="D37" s="147"/>
      <c r="E37" s="128">
        <f>E36+F23</f>
        <v>131848864</v>
      </c>
      <c r="F37" s="117"/>
      <c r="G37" s="114"/>
      <c r="H37" s="19"/>
      <c r="I37" s="14"/>
    </row>
    <row r="38" spans="1:8" ht="21.75" customHeight="1">
      <c r="A38" s="3"/>
      <c r="B38" s="7"/>
      <c r="C38" s="44"/>
      <c r="D38" s="44"/>
      <c r="E38" s="44"/>
      <c r="F38" s="44"/>
      <c r="G38" s="44"/>
      <c r="H38" s="44"/>
    </row>
    <row r="39" spans="1:8" ht="21.75" customHeight="1">
      <c r="A39" s="3"/>
      <c r="B39" s="7"/>
      <c r="C39" s="44"/>
      <c r="D39" s="44"/>
      <c r="E39" s="44"/>
      <c r="F39" s="44"/>
      <c r="G39" s="44"/>
      <c r="H39" s="44"/>
    </row>
    <row r="40" spans="1:8" ht="21.75" customHeight="1">
      <c r="A40" s="3"/>
      <c r="B40" s="7"/>
      <c r="C40" s="44"/>
      <c r="D40" s="44"/>
      <c r="E40" s="44"/>
      <c r="F40" s="44"/>
      <c r="G40" s="44"/>
      <c r="H40" s="44"/>
    </row>
    <row r="41" spans="1:8" ht="21.75" customHeight="1">
      <c r="A41" s="3"/>
      <c r="B41" s="7"/>
      <c r="C41" s="44"/>
      <c r="D41" s="44"/>
      <c r="E41" s="44"/>
      <c r="F41" s="44"/>
      <c r="G41" s="44"/>
      <c r="H41" s="44"/>
    </row>
    <row r="42" spans="1:8" ht="21.75" customHeight="1">
      <c r="A42" s="3"/>
      <c r="B42" s="7"/>
      <c r="C42" s="44"/>
      <c r="D42" s="44"/>
      <c r="E42" s="44"/>
      <c r="F42" s="44"/>
      <c r="G42" s="44"/>
      <c r="H42" s="44"/>
    </row>
    <row r="43" spans="1:8" ht="21.75" customHeight="1">
      <c r="A43" s="3"/>
      <c r="B43" s="7"/>
      <c r="C43" s="44"/>
      <c r="D43" s="44"/>
      <c r="E43" s="44"/>
      <c r="F43" s="44"/>
      <c r="G43" s="44"/>
      <c r="H43" s="44"/>
    </row>
    <row r="44" spans="1:8" ht="21.75" customHeight="1">
      <c r="A44" s="3"/>
      <c r="B44" s="7"/>
      <c r="C44" s="44"/>
      <c r="D44" s="44"/>
      <c r="E44" s="44"/>
      <c r="F44" s="44"/>
      <c r="G44" s="44"/>
      <c r="H44" s="44"/>
    </row>
    <row r="45" spans="1:8" ht="21.75" customHeight="1">
      <c r="A45" s="3"/>
      <c r="B45" s="7"/>
      <c r="C45" s="44"/>
      <c r="D45" s="44"/>
      <c r="E45" s="44"/>
      <c r="F45" s="44"/>
      <c r="G45" s="44"/>
      <c r="H45" s="44"/>
    </row>
    <row r="46" spans="1:8" ht="21.75" customHeight="1">
      <c r="A46" s="3"/>
      <c r="B46" s="7"/>
      <c r="C46" s="44"/>
      <c r="D46" s="44"/>
      <c r="E46" s="44"/>
      <c r="F46" s="44"/>
      <c r="G46" s="44"/>
      <c r="H46" s="44"/>
    </row>
    <row r="47" spans="1:8" ht="21.75" customHeight="1">
      <c r="A47" s="3"/>
      <c r="B47" s="7"/>
      <c r="C47" s="44"/>
      <c r="D47" s="44"/>
      <c r="E47" s="44"/>
      <c r="F47" s="44"/>
      <c r="G47" s="44"/>
      <c r="H47" s="44"/>
    </row>
    <row r="48" spans="1:8" ht="21.75" customHeight="1">
      <c r="A48" s="3"/>
      <c r="B48" s="7"/>
      <c r="C48" s="44"/>
      <c r="D48" s="44"/>
      <c r="E48" s="44"/>
      <c r="F48" s="44"/>
      <c r="G48" s="44"/>
      <c r="H48" s="44"/>
    </row>
    <row r="49" spans="1:2" ht="21.75" customHeight="1">
      <c r="A49" s="3"/>
      <c r="B49" s="7"/>
    </row>
    <row r="50" spans="1:5" ht="15.75">
      <c r="A50" s="24" t="s">
        <v>4</v>
      </c>
      <c r="B50" s="22" t="s">
        <v>69</v>
      </c>
      <c r="C50" s="23"/>
      <c r="D50" s="158">
        <f>C23</f>
        <v>121762247</v>
      </c>
      <c r="E50" s="159"/>
    </row>
    <row r="51" spans="1:5" ht="15.75">
      <c r="A51" s="24"/>
      <c r="B51" s="1" t="s">
        <v>37</v>
      </c>
      <c r="C51" s="16"/>
      <c r="D51" s="21"/>
      <c r="E51" s="13">
        <f>D23</f>
        <v>2539500</v>
      </c>
    </row>
    <row r="52" spans="1:5" ht="15.75">
      <c r="A52" s="24"/>
      <c r="B52" s="1" t="s">
        <v>38</v>
      </c>
      <c r="C52" s="16"/>
      <c r="D52" s="21"/>
      <c r="E52" s="13">
        <f>E23</f>
        <v>2686032</v>
      </c>
    </row>
    <row r="53" spans="1:5" ht="15.75">
      <c r="A53" s="24" t="s">
        <v>5</v>
      </c>
      <c r="B53" s="1" t="s">
        <v>55</v>
      </c>
      <c r="C53" s="17"/>
      <c r="D53" s="15"/>
      <c r="E53" s="13">
        <f>D50-E51+E52</f>
        <v>121908779</v>
      </c>
    </row>
    <row r="54" spans="1:5" ht="15.75">
      <c r="A54" s="24" t="s">
        <v>6</v>
      </c>
      <c r="B54" s="1" t="s">
        <v>8</v>
      </c>
      <c r="C54" s="17"/>
      <c r="D54" s="15"/>
      <c r="E54" s="13">
        <f>E35</f>
        <v>940085</v>
      </c>
    </row>
    <row r="55" spans="1:5" ht="15.75">
      <c r="A55" s="24" t="s">
        <v>7</v>
      </c>
      <c r="B55" s="1" t="s">
        <v>58</v>
      </c>
      <c r="C55" s="17"/>
      <c r="D55" s="15"/>
      <c r="E55" s="13">
        <f>E34</f>
        <v>9000000</v>
      </c>
    </row>
    <row r="56" spans="1:5" ht="15.75">
      <c r="A56" s="24"/>
      <c r="B56" s="22" t="s">
        <v>9</v>
      </c>
      <c r="C56" s="26"/>
      <c r="D56" s="158">
        <f>SUM(E53:E55)</f>
        <v>131848864</v>
      </c>
      <c r="E56" s="159"/>
    </row>
    <row r="57" spans="1:6" ht="9" customHeight="1">
      <c r="A57" s="25"/>
      <c r="C57" s="18"/>
      <c r="D57" s="19"/>
      <c r="E57" s="20"/>
      <c r="F57" s="20"/>
    </row>
    <row r="58" spans="1:5" ht="15.75">
      <c r="A58" s="24" t="s">
        <v>4</v>
      </c>
      <c r="B58" s="22" t="s">
        <v>70</v>
      </c>
      <c r="C58" s="26"/>
      <c r="D58" s="158">
        <f>Arkusz2!C36</f>
        <v>124762247</v>
      </c>
      <c r="E58" s="159"/>
    </row>
    <row r="59" spans="1:5" ht="15.75">
      <c r="A59" s="24"/>
      <c r="B59" s="1" t="s">
        <v>39</v>
      </c>
      <c r="C59" s="16"/>
      <c r="D59" s="15"/>
      <c r="E59" s="13">
        <f>Arkusz2!D36</f>
        <v>5133280</v>
      </c>
    </row>
    <row r="60" spans="1:8" ht="15.75">
      <c r="A60" s="24"/>
      <c r="B60" s="1" t="s">
        <v>40</v>
      </c>
      <c r="C60" s="16"/>
      <c r="D60" s="21"/>
      <c r="E60" s="13">
        <f>Arkusz2!E36</f>
        <v>5279812</v>
      </c>
      <c r="G60" s="162"/>
      <c r="H60" s="162"/>
    </row>
    <row r="61" spans="1:5" ht="15.75">
      <c r="A61" s="24" t="s">
        <v>5</v>
      </c>
      <c r="B61" s="1" t="s">
        <v>56</v>
      </c>
      <c r="C61" s="17"/>
      <c r="D61" s="15"/>
      <c r="E61" s="13">
        <f>D58-E59+E60</f>
        <v>124908779</v>
      </c>
    </row>
    <row r="62" spans="1:5" ht="15.75">
      <c r="A62" s="24" t="s">
        <v>6</v>
      </c>
      <c r="B62" s="1" t="s">
        <v>60</v>
      </c>
      <c r="C62" s="17"/>
      <c r="D62" s="15"/>
      <c r="E62" s="13">
        <f>Arkusz2!F51</f>
        <v>3340085</v>
      </c>
    </row>
    <row r="63" spans="1:5" ht="15.75">
      <c r="A63" s="24" t="s">
        <v>7</v>
      </c>
      <c r="B63" s="1" t="s">
        <v>59</v>
      </c>
      <c r="C63" s="17"/>
      <c r="D63" s="15"/>
      <c r="E63" s="13">
        <f>Arkusz2!F52</f>
        <v>3600000</v>
      </c>
    </row>
    <row r="64" spans="1:9" ht="18">
      <c r="A64" s="22"/>
      <c r="B64" s="22" t="s">
        <v>61</v>
      </c>
      <c r="C64" s="26"/>
      <c r="D64" s="158">
        <f>E61+E62+E63</f>
        <v>131848864</v>
      </c>
      <c r="E64" s="159"/>
      <c r="G64" s="14"/>
      <c r="H64" s="47"/>
      <c r="I64" s="49">
        <f>D56-D64</f>
        <v>0</v>
      </c>
    </row>
    <row r="65" spans="1:4" ht="12.75">
      <c r="A65" s="2"/>
      <c r="C65" s="19"/>
      <c r="D65" s="20"/>
    </row>
    <row r="66" spans="1:5" ht="12.75">
      <c r="A66" s="161" t="s">
        <v>109</v>
      </c>
      <c r="B66" s="161"/>
      <c r="C66" s="161"/>
      <c r="D66" s="161"/>
      <c r="E66" s="48"/>
    </row>
    <row r="67" spans="1:7" ht="24.75" customHeight="1">
      <c r="A67" s="120" t="s">
        <v>107</v>
      </c>
      <c r="B67" s="160" t="s">
        <v>115</v>
      </c>
      <c r="C67" s="160"/>
      <c r="D67" s="160"/>
      <c r="E67" s="160"/>
      <c r="F67" s="160"/>
      <c r="G67" s="14"/>
    </row>
    <row r="68" spans="1:2" ht="12.75">
      <c r="A68" s="120" t="s">
        <v>107</v>
      </c>
      <c r="B68" s="119" t="s">
        <v>108</v>
      </c>
    </row>
    <row r="69" ht="12.75">
      <c r="A69" s="2"/>
    </row>
    <row r="70" ht="12.75">
      <c r="A70" s="2"/>
    </row>
    <row r="71" ht="12.75">
      <c r="A71" s="2"/>
    </row>
    <row r="72" spans="1:5" ht="18">
      <c r="A72" s="2"/>
      <c r="D72" s="157"/>
      <c r="E72" s="157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</sheetData>
  <mergeCells count="25">
    <mergeCell ref="G60:H60"/>
    <mergeCell ref="D64:E64"/>
    <mergeCell ref="A6:H6"/>
    <mergeCell ref="G7:H7"/>
    <mergeCell ref="F7:F8"/>
    <mergeCell ref="D7:E7"/>
    <mergeCell ref="A7:A8"/>
    <mergeCell ref="B7:B8"/>
    <mergeCell ref="C7:C8"/>
    <mergeCell ref="A28:D28"/>
    <mergeCell ref="D72:E72"/>
    <mergeCell ref="D50:E50"/>
    <mergeCell ref="D58:E58"/>
    <mergeCell ref="D56:E56"/>
    <mergeCell ref="B67:F67"/>
    <mergeCell ref="A66:D66"/>
    <mergeCell ref="A29:D29"/>
    <mergeCell ref="B35:D35"/>
    <mergeCell ref="B34:D34"/>
    <mergeCell ref="A37:D37"/>
    <mergeCell ref="A36:D36"/>
    <mergeCell ref="A33:D33"/>
    <mergeCell ref="A32:D32"/>
    <mergeCell ref="A31:D31"/>
    <mergeCell ref="A30:D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22">
      <selection activeCell="E36" sqref="E36"/>
    </sheetView>
  </sheetViews>
  <sheetFormatPr defaultColWidth="9.00390625" defaultRowHeight="12.75"/>
  <cols>
    <col min="1" max="1" width="4.125" style="0" customWidth="1"/>
    <col min="2" max="2" width="16.75390625" style="0" customWidth="1"/>
    <col min="3" max="3" width="9.375" style="0" customWidth="1"/>
    <col min="4" max="4" width="8.75390625" style="0" customWidth="1"/>
    <col min="5" max="5" width="8.875" style="0" customWidth="1"/>
    <col min="6" max="6" width="10.25390625" style="0" customWidth="1"/>
    <col min="7" max="7" width="9.75390625" style="0" customWidth="1"/>
    <col min="8" max="11" width="8.75390625" style="0" customWidth="1"/>
    <col min="12" max="12" width="9.875" style="0" customWidth="1"/>
    <col min="13" max="13" width="9.375" style="0" customWidth="1"/>
    <col min="14" max="14" width="9.625" style="0" customWidth="1"/>
    <col min="15" max="15" width="11.125" style="0" bestFit="1" customWidth="1"/>
  </cols>
  <sheetData>
    <row r="1" spans="9:19" ht="14.25" customHeight="1">
      <c r="I1" s="187" t="s">
        <v>73</v>
      </c>
      <c r="J1" s="187"/>
      <c r="K1" s="187"/>
      <c r="L1" s="187"/>
      <c r="M1" s="188"/>
      <c r="N1" s="188"/>
      <c r="O1" s="188"/>
      <c r="P1" s="188"/>
      <c r="Q1" s="188"/>
      <c r="R1" s="188"/>
      <c r="S1" s="188"/>
    </row>
    <row r="2" spans="9:19" ht="12.75">
      <c r="I2" s="85" t="s">
        <v>116</v>
      </c>
      <c r="J2" s="85"/>
      <c r="K2" s="85"/>
      <c r="L2" s="85"/>
      <c r="M2" s="86"/>
      <c r="N2" s="86"/>
      <c r="O2" s="87"/>
      <c r="P2" s="87"/>
      <c r="Q2" s="87"/>
      <c r="R2" s="87"/>
      <c r="S2" s="87"/>
    </row>
    <row r="3" spans="9:19" ht="12.75">
      <c r="I3" s="85" t="s">
        <v>74</v>
      </c>
      <c r="J3" s="85"/>
      <c r="K3" s="85"/>
      <c r="L3" s="85"/>
      <c r="M3" s="86"/>
      <c r="N3" s="86"/>
      <c r="O3" s="87"/>
      <c r="P3" s="87"/>
      <c r="Q3" s="87"/>
      <c r="R3" s="87"/>
      <c r="S3" s="87"/>
    </row>
    <row r="4" spans="1:19" ht="12.75">
      <c r="A4" s="165" t="s">
        <v>36</v>
      </c>
      <c r="B4" s="165"/>
      <c r="C4" s="165"/>
      <c r="D4" s="165"/>
      <c r="E4" s="165"/>
      <c r="I4" s="85" t="s">
        <v>120</v>
      </c>
      <c r="J4" s="85"/>
      <c r="K4" s="85"/>
      <c r="L4" s="85"/>
      <c r="M4" s="86"/>
      <c r="N4" s="86"/>
      <c r="O4" s="87"/>
      <c r="P4" s="87"/>
      <c r="Q4" s="87"/>
      <c r="R4" s="87"/>
      <c r="S4" s="87"/>
    </row>
    <row r="5" spans="1:3" ht="6" customHeight="1">
      <c r="A5" s="11"/>
      <c r="B5" s="11"/>
      <c r="C5" s="11"/>
    </row>
    <row r="6" spans="1:14" ht="13.5" customHeight="1">
      <c r="A6" s="197" t="s">
        <v>42</v>
      </c>
      <c r="B6" s="197" t="s">
        <v>0</v>
      </c>
      <c r="C6" s="200" t="s">
        <v>119</v>
      </c>
      <c r="D6" s="201" t="s">
        <v>24</v>
      </c>
      <c r="E6" s="202"/>
      <c r="F6" s="200" t="s">
        <v>118</v>
      </c>
      <c r="G6" s="207" t="s">
        <v>46</v>
      </c>
      <c r="H6" s="207"/>
      <c r="I6" s="207"/>
      <c r="J6" s="207"/>
      <c r="K6" s="207"/>
      <c r="L6" s="207"/>
      <c r="M6" s="207"/>
      <c r="N6" s="207"/>
    </row>
    <row r="7" spans="1:14" ht="9.75" customHeight="1">
      <c r="A7" s="197"/>
      <c r="B7" s="197"/>
      <c r="C7" s="208"/>
      <c r="D7" s="205"/>
      <c r="E7" s="206"/>
      <c r="F7" s="208"/>
      <c r="G7" s="179" t="s">
        <v>50</v>
      </c>
      <c r="H7" s="192" t="s">
        <v>63</v>
      </c>
      <c r="I7" s="193"/>
      <c r="J7" s="193"/>
      <c r="K7" s="193"/>
      <c r="L7" s="193"/>
      <c r="M7" s="194"/>
      <c r="N7" s="179" t="s">
        <v>53</v>
      </c>
    </row>
    <row r="8" spans="1:14" ht="9.75" customHeight="1">
      <c r="A8" s="197"/>
      <c r="B8" s="197"/>
      <c r="C8" s="208"/>
      <c r="D8" s="200" t="s">
        <v>110</v>
      </c>
      <c r="E8" s="200" t="s">
        <v>111</v>
      </c>
      <c r="F8" s="208"/>
      <c r="G8" s="180"/>
      <c r="H8" s="179" t="s">
        <v>64</v>
      </c>
      <c r="I8" s="179" t="s">
        <v>51</v>
      </c>
      <c r="J8" s="179" t="s">
        <v>65</v>
      </c>
      <c r="K8" s="179" t="s">
        <v>52</v>
      </c>
      <c r="L8" s="195" t="s">
        <v>49</v>
      </c>
      <c r="M8" s="196"/>
      <c r="N8" s="180"/>
    </row>
    <row r="9" spans="1:14" ht="48.75" customHeight="1">
      <c r="A9" s="197"/>
      <c r="B9" s="197"/>
      <c r="C9" s="209"/>
      <c r="D9" s="209"/>
      <c r="E9" s="209"/>
      <c r="F9" s="209"/>
      <c r="G9" s="210"/>
      <c r="H9" s="210"/>
      <c r="I9" s="210"/>
      <c r="J9" s="210"/>
      <c r="K9" s="210"/>
      <c r="L9" s="66" t="s">
        <v>66</v>
      </c>
      <c r="M9" s="67" t="s">
        <v>67</v>
      </c>
      <c r="N9" s="210"/>
    </row>
    <row r="10" spans="1:14" ht="12.75" customHeight="1">
      <c r="A10" s="59" t="s">
        <v>1</v>
      </c>
      <c r="B10" s="60" t="s">
        <v>3</v>
      </c>
      <c r="C10" s="61">
        <v>5558821</v>
      </c>
      <c r="D10" s="61"/>
      <c r="E10" s="61">
        <v>320000</v>
      </c>
      <c r="F10" s="61">
        <f>C10-D10+E10</f>
        <v>5878821</v>
      </c>
      <c r="G10" s="61">
        <f>F10-N10</f>
        <v>50920</v>
      </c>
      <c r="H10" s="62"/>
      <c r="I10" s="62"/>
      <c r="J10" s="61"/>
      <c r="K10" s="62"/>
      <c r="L10" s="61"/>
      <c r="M10" s="65"/>
      <c r="N10" s="65">
        <v>5827901</v>
      </c>
    </row>
    <row r="11" spans="1:14" ht="11.25" customHeight="1">
      <c r="A11" s="59" t="s">
        <v>2</v>
      </c>
      <c r="B11" s="60" t="s">
        <v>10</v>
      </c>
      <c r="C11" s="61">
        <v>277000</v>
      </c>
      <c r="D11" s="61"/>
      <c r="E11" s="61"/>
      <c r="F11" s="61">
        <f>C11-D11+E11</f>
        <v>277000</v>
      </c>
      <c r="G11" s="61">
        <f aca="true" t="shared" si="0" ref="G11:G22">F11-N11</f>
        <v>277000</v>
      </c>
      <c r="H11" s="62"/>
      <c r="I11" s="62"/>
      <c r="J11" s="62"/>
      <c r="K11" s="62"/>
      <c r="L11" s="62"/>
      <c r="M11" s="65"/>
      <c r="N11" s="65"/>
    </row>
    <row r="12" spans="1:14" ht="21.75" customHeight="1">
      <c r="A12" s="59">
        <v>150</v>
      </c>
      <c r="B12" s="63" t="s">
        <v>68</v>
      </c>
      <c r="C12" s="61">
        <v>23742</v>
      </c>
      <c r="D12" s="61"/>
      <c r="E12" s="61"/>
      <c r="F12" s="61">
        <f>C12-D12+E12</f>
        <v>23742</v>
      </c>
      <c r="G12" s="61">
        <f t="shared" si="0"/>
        <v>0</v>
      </c>
      <c r="H12" s="62"/>
      <c r="I12" s="61"/>
      <c r="J12" s="62"/>
      <c r="K12" s="62"/>
      <c r="L12" s="62"/>
      <c r="M12" s="65"/>
      <c r="N12" s="65">
        <v>23742</v>
      </c>
    </row>
    <row r="13" spans="1:14" ht="12.75" customHeight="1">
      <c r="A13" s="58">
        <v>600</v>
      </c>
      <c r="B13" s="60" t="s">
        <v>11</v>
      </c>
      <c r="C13" s="61">
        <v>20074929</v>
      </c>
      <c r="D13" s="61">
        <v>3825880</v>
      </c>
      <c r="E13" s="61">
        <v>1918748</v>
      </c>
      <c r="F13" s="61">
        <f>C13-D13+E13</f>
        <v>18167797</v>
      </c>
      <c r="G13" s="61">
        <f t="shared" si="0"/>
        <v>3663312</v>
      </c>
      <c r="H13" s="61">
        <v>4500</v>
      </c>
      <c r="I13" s="61">
        <v>1901180</v>
      </c>
      <c r="J13" s="61"/>
      <c r="K13" s="62"/>
      <c r="L13" s="61"/>
      <c r="M13" s="65"/>
      <c r="N13" s="65">
        <v>14504485</v>
      </c>
    </row>
    <row r="14" spans="1:14" ht="12" customHeight="1">
      <c r="A14" s="58">
        <v>630</v>
      </c>
      <c r="B14" s="60" t="s">
        <v>57</v>
      </c>
      <c r="C14" s="61">
        <v>15000</v>
      </c>
      <c r="D14" s="61"/>
      <c r="E14" s="61"/>
      <c r="F14" s="61">
        <f>C14-D14+E14</f>
        <v>15000</v>
      </c>
      <c r="G14" s="61">
        <f t="shared" si="0"/>
        <v>15000</v>
      </c>
      <c r="H14" s="61"/>
      <c r="I14" s="61">
        <f>G14</f>
        <v>15000</v>
      </c>
      <c r="J14" s="61"/>
      <c r="K14" s="62"/>
      <c r="L14" s="61"/>
      <c r="M14" s="65"/>
      <c r="N14" s="65"/>
    </row>
    <row r="15" spans="1:14" ht="21.75" customHeight="1">
      <c r="A15" s="58">
        <v>700</v>
      </c>
      <c r="B15" s="63" t="s">
        <v>12</v>
      </c>
      <c r="C15" s="61">
        <v>4928466</v>
      </c>
      <c r="D15" s="61"/>
      <c r="E15" s="61">
        <v>12000</v>
      </c>
      <c r="F15" s="61">
        <f aca="true" t="shared" si="1" ref="F15:F22">C15-D15+E15</f>
        <v>4940466</v>
      </c>
      <c r="G15" s="61">
        <f t="shared" si="0"/>
        <v>4790466</v>
      </c>
      <c r="H15" s="61">
        <v>45900</v>
      </c>
      <c r="I15" s="61"/>
      <c r="J15" s="62"/>
      <c r="K15" s="62"/>
      <c r="L15" s="61"/>
      <c r="M15" s="81"/>
      <c r="N15" s="81">
        <v>150000</v>
      </c>
    </row>
    <row r="16" spans="1:14" ht="12.75" customHeight="1">
      <c r="A16" s="58">
        <v>710</v>
      </c>
      <c r="B16" s="60" t="s">
        <v>22</v>
      </c>
      <c r="C16" s="61">
        <v>1177518</v>
      </c>
      <c r="D16" s="61"/>
      <c r="E16" s="61"/>
      <c r="F16" s="61">
        <f t="shared" si="1"/>
        <v>1177518</v>
      </c>
      <c r="G16" s="61">
        <f t="shared" si="0"/>
        <v>1177518</v>
      </c>
      <c r="H16" s="61"/>
      <c r="I16" s="62"/>
      <c r="J16" s="61"/>
      <c r="K16" s="62"/>
      <c r="L16" s="61"/>
      <c r="M16" s="81"/>
      <c r="N16" s="81"/>
    </row>
    <row r="17" spans="1:14" ht="12" customHeight="1">
      <c r="A17" s="58">
        <v>720</v>
      </c>
      <c r="B17" s="60" t="s">
        <v>72</v>
      </c>
      <c r="C17" s="61"/>
      <c r="D17" s="61"/>
      <c r="E17" s="61">
        <v>1930129</v>
      </c>
      <c r="F17" s="61">
        <f t="shared" si="1"/>
        <v>1930129</v>
      </c>
      <c r="G17" s="61"/>
      <c r="H17" s="61"/>
      <c r="I17" s="62"/>
      <c r="J17" s="61"/>
      <c r="K17" s="62"/>
      <c r="L17" s="61"/>
      <c r="M17" s="81"/>
      <c r="N17" s="81">
        <f>F17</f>
        <v>1930129</v>
      </c>
    </row>
    <row r="18" spans="1:15" ht="12" customHeight="1">
      <c r="A18" s="58">
        <v>750</v>
      </c>
      <c r="B18" s="60" t="s">
        <v>54</v>
      </c>
      <c r="C18" s="61">
        <v>10390785</v>
      </c>
      <c r="D18" s="61"/>
      <c r="E18" s="61">
        <v>57420</v>
      </c>
      <c r="F18" s="61">
        <f t="shared" si="1"/>
        <v>10448205</v>
      </c>
      <c r="G18" s="61">
        <f t="shared" si="0"/>
        <v>9974984</v>
      </c>
      <c r="H18" s="61">
        <v>6782219</v>
      </c>
      <c r="I18" s="61">
        <v>175000</v>
      </c>
      <c r="J18" s="61">
        <v>348000</v>
      </c>
      <c r="K18" s="62"/>
      <c r="L18" s="61">
        <v>70171</v>
      </c>
      <c r="M18" s="81">
        <v>36000</v>
      </c>
      <c r="N18" s="81">
        <v>473221</v>
      </c>
      <c r="O18" s="14"/>
    </row>
    <row r="19" spans="1:14" ht="39.75" customHeight="1">
      <c r="A19" s="58">
        <v>751</v>
      </c>
      <c r="B19" s="75" t="s">
        <v>41</v>
      </c>
      <c r="C19" s="61">
        <v>2757</v>
      </c>
      <c r="D19" s="61"/>
      <c r="E19" s="61"/>
      <c r="F19" s="61">
        <f t="shared" si="1"/>
        <v>2757</v>
      </c>
      <c r="G19" s="61">
        <f t="shared" si="0"/>
        <v>2757</v>
      </c>
      <c r="H19" s="61">
        <v>1294</v>
      </c>
      <c r="I19" s="61"/>
      <c r="J19" s="62"/>
      <c r="K19" s="62"/>
      <c r="L19" s="61">
        <f>G19</f>
        <v>2757</v>
      </c>
      <c r="M19" s="81"/>
      <c r="N19" s="81"/>
    </row>
    <row r="20" spans="1:15" ht="35.25" customHeight="1">
      <c r="A20" s="58">
        <v>754</v>
      </c>
      <c r="B20" s="63" t="s">
        <v>47</v>
      </c>
      <c r="C20" s="61">
        <v>437800</v>
      </c>
      <c r="D20" s="61"/>
      <c r="E20" s="61">
        <v>238564</v>
      </c>
      <c r="F20" s="61">
        <f t="shared" si="1"/>
        <v>676364</v>
      </c>
      <c r="G20" s="61">
        <f t="shared" si="0"/>
        <v>503800</v>
      </c>
      <c r="H20" s="61"/>
      <c r="I20" s="61"/>
      <c r="J20" s="61">
        <v>180000</v>
      </c>
      <c r="K20" s="62"/>
      <c r="L20" s="61">
        <v>300</v>
      </c>
      <c r="M20" s="81"/>
      <c r="N20" s="81">
        <v>172564</v>
      </c>
      <c r="O20" s="14"/>
    </row>
    <row r="21" spans="1:14" ht="60" customHeight="1">
      <c r="A21" s="58">
        <v>756</v>
      </c>
      <c r="B21" s="74" t="s">
        <v>35</v>
      </c>
      <c r="C21" s="61">
        <v>210000</v>
      </c>
      <c r="D21" s="61"/>
      <c r="E21" s="61"/>
      <c r="F21" s="61">
        <f t="shared" si="1"/>
        <v>210000</v>
      </c>
      <c r="G21" s="61">
        <f t="shared" si="0"/>
        <v>210000</v>
      </c>
      <c r="H21" s="61">
        <v>150000</v>
      </c>
      <c r="I21" s="62"/>
      <c r="J21" s="62"/>
      <c r="K21" s="62"/>
      <c r="L21" s="62"/>
      <c r="M21" s="81"/>
      <c r="N21" s="81"/>
    </row>
    <row r="22" spans="1:14" ht="20.25" customHeight="1">
      <c r="A22" s="58">
        <v>757</v>
      </c>
      <c r="B22" s="63" t="s">
        <v>13</v>
      </c>
      <c r="C22" s="61">
        <v>2755893</v>
      </c>
      <c r="D22" s="61"/>
      <c r="E22" s="61"/>
      <c r="F22" s="61">
        <f t="shared" si="1"/>
        <v>2755893</v>
      </c>
      <c r="G22" s="61">
        <f t="shared" si="0"/>
        <v>2755893</v>
      </c>
      <c r="H22" s="62"/>
      <c r="I22" s="62"/>
      <c r="J22" s="62"/>
      <c r="K22" s="61">
        <f>G22</f>
        <v>2755893</v>
      </c>
      <c r="L22" s="62"/>
      <c r="M22" s="81"/>
      <c r="N22" s="81"/>
    </row>
    <row r="23" spans="1:14" ht="13.5" customHeight="1">
      <c r="A23" s="58">
        <v>758</v>
      </c>
      <c r="B23" s="63" t="s">
        <v>14</v>
      </c>
      <c r="C23" s="76">
        <v>8022582</v>
      </c>
      <c r="D23" s="76">
        <v>636000</v>
      </c>
      <c r="E23" s="56"/>
      <c r="F23" s="76">
        <f>C23-D23+E23</f>
        <v>7386582</v>
      </c>
      <c r="G23" s="77">
        <f>F23-N23</f>
        <v>7386582</v>
      </c>
      <c r="H23" s="63"/>
      <c r="I23" s="63"/>
      <c r="J23" s="63"/>
      <c r="K23" s="78"/>
      <c r="L23" s="64"/>
      <c r="M23" s="82"/>
      <c r="N23" s="81"/>
    </row>
    <row r="24" spans="1:14" ht="14.25" customHeight="1">
      <c r="A24" s="58">
        <v>801</v>
      </c>
      <c r="B24" s="63" t="s">
        <v>15</v>
      </c>
      <c r="C24" s="76">
        <v>51249939</v>
      </c>
      <c r="D24" s="76">
        <v>146100</v>
      </c>
      <c r="E24" s="76">
        <v>152240</v>
      </c>
      <c r="F24" s="76">
        <f>C24-D24+E24</f>
        <v>51256079</v>
      </c>
      <c r="G24" s="77">
        <f>F24-N24</f>
        <v>41018479</v>
      </c>
      <c r="H24" s="76">
        <v>21259378</v>
      </c>
      <c r="I24" s="76">
        <v>11237507</v>
      </c>
      <c r="J24" s="76">
        <v>1218585</v>
      </c>
      <c r="K24" s="63"/>
      <c r="L24" s="64"/>
      <c r="M24" s="82"/>
      <c r="N24" s="81">
        <v>10237600</v>
      </c>
    </row>
    <row r="25" spans="1:14" ht="12.75" customHeight="1">
      <c r="A25" s="58">
        <v>851</v>
      </c>
      <c r="B25" s="63" t="s">
        <v>16</v>
      </c>
      <c r="C25" s="61">
        <v>1790000</v>
      </c>
      <c r="D25" s="61"/>
      <c r="E25" s="61"/>
      <c r="F25" s="61">
        <f>C25-D25+E25</f>
        <v>1790000</v>
      </c>
      <c r="G25" s="77">
        <f>F25-N25</f>
        <v>1790000</v>
      </c>
      <c r="H25" s="61">
        <v>95800</v>
      </c>
      <c r="I25" s="61">
        <v>45000</v>
      </c>
      <c r="J25" s="61"/>
      <c r="K25" s="62"/>
      <c r="L25" s="61"/>
      <c r="M25" s="82"/>
      <c r="N25" s="81"/>
    </row>
    <row r="26" spans="1:14" ht="6.75" customHeight="1">
      <c r="A26" s="88"/>
      <c r="B26" s="89"/>
      <c r="C26" s="90"/>
      <c r="D26" s="90"/>
      <c r="E26" s="90"/>
      <c r="F26" s="90"/>
      <c r="G26" s="90"/>
      <c r="H26" s="91"/>
      <c r="I26" s="91"/>
      <c r="J26" s="91"/>
      <c r="K26" s="91"/>
      <c r="L26" s="91"/>
      <c r="M26" s="92"/>
      <c r="N26" s="93"/>
    </row>
    <row r="27" spans="1:14" ht="8.25" customHeight="1">
      <c r="A27" s="197" t="s">
        <v>42</v>
      </c>
      <c r="B27" s="197" t="s">
        <v>0</v>
      </c>
      <c r="C27" s="199" t="str">
        <f>C6</f>
        <v>Plan 01.01.2010r</v>
      </c>
      <c r="D27" s="201" t="s">
        <v>24</v>
      </c>
      <c r="E27" s="202"/>
      <c r="F27" s="183" t="str">
        <f>F6</f>
        <v>Plan po zmianach  11.03. 2010r.</v>
      </c>
      <c r="G27" s="207" t="s">
        <v>46</v>
      </c>
      <c r="H27" s="207"/>
      <c r="I27" s="207"/>
      <c r="J27" s="207"/>
      <c r="K27" s="207"/>
      <c r="L27" s="207"/>
      <c r="M27" s="207"/>
      <c r="N27" s="207"/>
    </row>
    <row r="28" spans="1:14" ht="7.5" customHeight="1">
      <c r="A28" s="197"/>
      <c r="B28" s="197"/>
      <c r="C28" s="199"/>
      <c r="D28" s="203"/>
      <c r="E28" s="204"/>
      <c r="F28" s="184"/>
      <c r="G28" s="179" t="s">
        <v>50</v>
      </c>
      <c r="H28" s="192" t="s">
        <v>63</v>
      </c>
      <c r="I28" s="193"/>
      <c r="J28" s="193"/>
      <c r="K28" s="193"/>
      <c r="L28" s="193"/>
      <c r="M28" s="194"/>
      <c r="N28" s="179" t="s">
        <v>53</v>
      </c>
    </row>
    <row r="29" spans="1:14" ht="9.75" customHeight="1">
      <c r="A29" s="197"/>
      <c r="B29" s="197"/>
      <c r="C29" s="199"/>
      <c r="D29" s="205"/>
      <c r="E29" s="206"/>
      <c r="F29" s="184"/>
      <c r="G29" s="180"/>
      <c r="H29" s="179" t="s">
        <v>64</v>
      </c>
      <c r="I29" s="179" t="s">
        <v>51</v>
      </c>
      <c r="J29" s="179" t="s">
        <v>65</v>
      </c>
      <c r="K29" s="179" t="s">
        <v>52</v>
      </c>
      <c r="L29" s="195" t="s">
        <v>49</v>
      </c>
      <c r="M29" s="196"/>
      <c r="N29" s="180"/>
    </row>
    <row r="30" spans="1:14" ht="48.75" customHeight="1">
      <c r="A30" s="198"/>
      <c r="B30" s="198"/>
      <c r="C30" s="200"/>
      <c r="D30" s="73" t="s">
        <v>110</v>
      </c>
      <c r="E30" s="73" t="s">
        <v>111</v>
      </c>
      <c r="F30" s="184"/>
      <c r="G30" s="180"/>
      <c r="H30" s="180"/>
      <c r="I30" s="180"/>
      <c r="J30" s="180"/>
      <c r="K30" s="180"/>
      <c r="L30" s="68" t="s">
        <v>66</v>
      </c>
      <c r="M30" s="69" t="s">
        <v>67</v>
      </c>
      <c r="N30" s="180"/>
    </row>
    <row r="31" spans="1:15" ht="14.25" customHeight="1">
      <c r="A31" s="58">
        <v>852</v>
      </c>
      <c r="B31" s="63" t="s">
        <v>17</v>
      </c>
      <c r="C31" s="61">
        <v>4347560</v>
      </c>
      <c r="D31" s="61">
        <v>22000</v>
      </c>
      <c r="E31" s="61">
        <v>234570</v>
      </c>
      <c r="F31" s="61">
        <f>C31-D31+E31</f>
        <v>4560130</v>
      </c>
      <c r="G31" s="77">
        <f>F31-N31</f>
        <v>4525130</v>
      </c>
      <c r="H31" s="61">
        <v>1006300</v>
      </c>
      <c r="I31" s="61"/>
      <c r="J31" s="61">
        <v>2927043</v>
      </c>
      <c r="K31" s="62"/>
      <c r="L31" s="61">
        <v>2149000</v>
      </c>
      <c r="M31" s="82"/>
      <c r="N31" s="81">
        <v>35000</v>
      </c>
      <c r="O31" s="14"/>
    </row>
    <row r="32" spans="1:15" ht="24.75" customHeight="1">
      <c r="A32" s="58">
        <v>854</v>
      </c>
      <c r="B32" s="63" t="s">
        <v>18</v>
      </c>
      <c r="C32" s="61">
        <v>1413484</v>
      </c>
      <c r="D32" s="61"/>
      <c r="E32" s="61">
        <v>1900</v>
      </c>
      <c r="F32" s="61">
        <f>C32-D32+E32</f>
        <v>1415384</v>
      </c>
      <c r="G32" s="77">
        <f>F32-N32</f>
        <v>1415384</v>
      </c>
      <c r="H32" s="61">
        <v>1044900</v>
      </c>
      <c r="I32" s="61"/>
      <c r="J32" s="61">
        <v>172874</v>
      </c>
      <c r="K32" s="62"/>
      <c r="L32" s="62"/>
      <c r="M32" s="82"/>
      <c r="N32" s="81"/>
      <c r="O32" s="14"/>
    </row>
    <row r="33" spans="1:15" ht="24" customHeight="1">
      <c r="A33" s="58">
        <v>900</v>
      </c>
      <c r="B33" s="63" t="s">
        <v>19</v>
      </c>
      <c r="C33" s="61">
        <v>2453843</v>
      </c>
      <c r="D33" s="61">
        <v>450000</v>
      </c>
      <c r="E33" s="61">
        <v>360541</v>
      </c>
      <c r="F33" s="61">
        <f>C33-D33+E33</f>
        <v>2364384</v>
      </c>
      <c r="G33" s="77">
        <f>F33-N33</f>
        <v>2206808</v>
      </c>
      <c r="H33" s="62"/>
      <c r="I33" s="62"/>
      <c r="J33" s="62"/>
      <c r="K33" s="62"/>
      <c r="L33" s="61"/>
      <c r="M33" s="82"/>
      <c r="N33" s="81">
        <v>157576</v>
      </c>
      <c r="O33" s="14"/>
    </row>
    <row r="34" spans="1:15" ht="24" customHeight="1">
      <c r="A34" s="58">
        <v>921</v>
      </c>
      <c r="B34" s="63" t="s">
        <v>20</v>
      </c>
      <c r="C34" s="61">
        <v>8171692</v>
      </c>
      <c r="D34" s="61">
        <v>48800</v>
      </c>
      <c r="E34" s="61">
        <v>48800</v>
      </c>
      <c r="F34" s="61">
        <f>C34-D34+E34</f>
        <v>8171692</v>
      </c>
      <c r="G34" s="77">
        <f>F34-N34</f>
        <v>2284292</v>
      </c>
      <c r="H34" s="62"/>
      <c r="I34" s="61">
        <v>2255384</v>
      </c>
      <c r="J34" s="61"/>
      <c r="K34" s="62"/>
      <c r="L34" s="61"/>
      <c r="M34" s="82"/>
      <c r="N34" s="81">
        <v>5887400</v>
      </c>
      <c r="O34" s="14"/>
    </row>
    <row r="35" spans="1:15" ht="13.5" customHeight="1">
      <c r="A35" s="58">
        <v>926</v>
      </c>
      <c r="B35" s="63" t="s">
        <v>21</v>
      </c>
      <c r="C35" s="61">
        <v>1460436</v>
      </c>
      <c r="D35" s="61">
        <v>4500</v>
      </c>
      <c r="E35" s="61">
        <v>4900</v>
      </c>
      <c r="F35" s="61">
        <f>C35-D35+E35</f>
        <v>1460836</v>
      </c>
      <c r="G35" s="77">
        <f>F35-N35</f>
        <v>1425782</v>
      </c>
      <c r="H35" s="61">
        <v>346900</v>
      </c>
      <c r="I35" s="61">
        <v>262000</v>
      </c>
      <c r="J35" s="61">
        <v>2000</v>
      </c>
      <c r="K35" s="62"/>
      <c r="L35" s="61"/>
      <c r="M35" s="82"/>
      <c r="N35" s="81">
        <v>35054</v>
      </c>
      <c r="O35" s="14"/>
    </row>
    <row r="36" spans="1:15" ht="15.75" customHeight="1">
      <c r="A36" s="70" t="s">
        <v>28</v>
      </c>
      <c r="B36" s="71" t="s">
        <v>33</v>
      </c>
      <c r="C36" s="72">
        <f>SUM(C10:C25,C31:C35)</f>
        <v>124762247</v>
      </c>
      <c r="D36" s="72">
        <f aca="true" t="shared" si="2" ref="D36:N36">SUM(D10:D25,D31:D35)</f>
        <v>5133280</v>
      </c>
      <c r="E36" s="72">
        <f t="shared" si="2"/>
        <v>5279812</v>
      </c>
      <c r="F36" s="72">
        <f t="shared" si="2"/>
        <v>124908779</v>
      </c>
      <c r="G36" s="106">
        <f t="shared" si="2"/>
        <v>85474107</v>
      </c>
      <c r="H36" s="106">
        <f t="shared" si="2"/>
        <v>30737191</v>
      </c>
      <c r="I36" s="72">
        <f t="shared" si="2"/>
        <v>15891071</v>
      </c>
      <c r="J36" s="72">
        <f t="shared" si="2"/>
        <v>4848502</v>
      </c>
      <c r="K36" s="72">
        <f t="shared" si="2"/>
        <v>2755893</v>
      </c>
      <c r="L36" s="72">
        <f t="shared" si="2"/>
        <v>2222228</v>
      </c>
      <c r="M36" s="72">
        <f t="shared" si="2"/>
        <v>36000</v>
      </c>
      <c r="N36" s="72">
        <f t="shared" si="2"/>
        <v>39434672</v>
      </c>
      <c r="O36" s="79">
        <f>N36+G36</f>
        <v>124908779</v>
      </c>
    </row>
    <row r="37" spans="1:13" ht="5.25" customHeight="1">
      <c r="A37" s="57"/>
      <c r="B37" s="57"/>
      <c r="C37" s="57"/>
      <c r="D37" s="57"/>
      <c r="E37" s="57"/>
      <c r="F37" s="57"/>
      <c r="G37" s="107"/>
      <c r="H37" s="107"/>
      <c r="I37" s="57"/>
      <c r="J37" s="57"/>
      <c r="K37" s="57"/>
      <c r="L37" s="57"/>
      <c r="M37" s="54"/>
    </row>
    <row r="38" spans="1:12" ht="11.25" customHeight="1">
      <c r="A38" s="94" t="s">
        <v>77</v>
      </c>
      <c r="B38" s="185" t="s">
        <v>78</v>
      </c>
      <c r="C38" s="185"/>
      <c r="D38" s="185"/>
      <c r="E38" s="186"/>
      <c r="F38" s="95">
        <f>G36-(SUM(F41:F50))</f>
        <v>59141913</v>
      </c>
      <c r="G38" s="108"/>
      <c r="H38" s="109"/>
      <c r="I38" s="12"/>
      <c r="J38" s="12"/>
      <c r="K38" s="12"/>
      <c r="L38" s="12"/>
    </row>
    <row r="39" spans="1:12" ht="11.25" customHeight="1">
      <c r="A39" s="96" t="s">
        <v>79</v>
      </c>
      <c r="B39" s="190" t="s">
        <v>64</v>
      </c>
      <c r="C39" s="190"/>
      <c r="D39" s="190"/>
      <c r="E39" s="191"/>
      <c r="F39" s="98">
        <f>H36</f>
        <v>30737191</v>
      </c>
      <c r="G39" s="108"/>
      <c r="H39" s="189"/>
      <c r="I39" s="189"/>
      <c r="J39" s="12"/>
      <c r="K39" s="12"/>
      <c r="L39" s="12"/>
    </row>
    <row r="40" spans="1:12" ht="11.25" customHeight="1">
      <c r="A40" s="96" t="s">
        <v>80</v>
      </c>
      <c r="B40" s="190" t="s">
        <v>81</v>
      </c>
      <c r="C40" s="190"/>
      <c r="D40" s="190"/>
      <c r="E40" s="191"/>
      <c r="F40" s="98">
        <f>F38-F39</f>
        <v>28404722</v>
      </c>
      <c r="G40" s="129">
        <f>F38+F41+F42+F44+F46+F47+F48+F50</f>
        <v>85474107</v>
      </c>
      <c r="H40" s="109"/>
      <c r="I40" s="12"/>
      <c r="J40" s="12"/>
      <c r="K40" s="12"/>
      <c r="L40" s="12"/>
    </row>
    <row r="41" spans="1:12" ht="11.25" customHeight="1">
      <c r="A41" s="96" t="s">
        <v>82</v>
      </c>
      <c r="B41" s="190" t="s">
        <v>83</v>
      </c>
      <c r="C41" s="190"/>
      <c r="D41" s="190"/>
      <c r="E41" s="191"/>
      <c r="F41" s="98">
        <f>I36</f>
        <v>15891071</v>
      </c>
      <c r="G41" s="108"/>
      <c r="H41" s="109"/>
      <c r="I41" s="12"/>
      <c r="J41" s="12"/>
      <c r="K41" s="12"/>
      <c r="L41" s="12"/>
    </row>
    <row r="42" spans="1:12" ht="11.25" customHeight="1">
      <c r="A42" s="96" t="s">
        <v>84</v>
      </c>
      <c r="B42" s="97" t="s">
        <v>65</v>
      </c>
      <c r="C42" s="190"/>
      <c r="D42" s="190"/>
      <c r="E42" s="191"/>
      <c r="F42" s="98">
        <f>J36</f>
        <v>4848502</v>
      </c>
      <c r="G42" s="108"/>
      <c r="H42" s="109"/>
      <c r="I42" s="12"/>
      <c r="J42" s="12"/>
      <c r="K42" s="12"/>
      <c r="L42" s="12"/>
    </row>
    <row r="43" spans="1:12" ht="11.25" customHeight="1">
      <c r="A43" s="99" t="s">
        <v>85</v>
      </c>
      <c r="B43" s="181" t="s">
        <v>86</v>
      </c>
      <c r="C43" s="181"/>
      <c r="D43" s="181"/>
      <c r="E43" s="182"/>
      <c r="F43" s="100"/>
      <c r="G43" s="108"/>
      <c r="H43" s="109"/>
      <c r="I43" s="12"/>
      <c r="J43" s="12"/>
      <c r="K43" s="12"/>
      <c r="L43" s="12"/>
    </row>
    <row r="44" spans="1:8" ht="12" customHeight="1">
      <c r="A44" s="99" t="s">
        <v>87</v>
      </c>
      <c r="B44" s="181" t="s">
        <v>52</v>
      </c>
      <c r="C44" s="181"/>
      <c r="D44" s="181"/>
      <c r="E44" s="182"/>
      <c r="F44" s="100">
        <f>K36</f>
        <v>2755893</v>
      </c>
      <c r="G44" s="108"/>
      <c r="H44" s="20"/>
    </row>
    <row r="45" spans="1:8" ht="12" customHeight="1">
      <c r="A45" s="99" t="s">
        <v>88</v>
      </c>
      <c r="B45" s="181" t="s">
        <v>114</v>
      </c>
      <c r="C45" s="181"/>
      <c r="D45" s="181"/>
      <c r="E45" s="182"/>
      <c r="F45" s="100"/>
      <c r="G45" s="108"/>
      <c r="H45" s="20"/>
    </row>
    <row r="46" spans="1:8" ht="12" customHeight="1">
      <c r="A46" s="99" t="s">
        <v>89</v>
      </c>
      <c r="B46" s="168" t="s">
        <v>98</v>
      </c>
      <c r="C46" s="168"/>
      <c r="D46" s="168"/>
      <c r="E46" s="169"/>
      <c r="F46" s="100">
        <f>L36</f>
        <v>2222228</v>
      </c>
      <c r="G46" s="108"/>
      <c r="H46" s="20"/>
    </row>
    <row r="47" spans="1:8" ht="19.5" customHeight="1">
      <c r="A47" s="101" t="s">
        <v>90</v>
      </c>
      <c r="B47" s="168" t="s">
        <v>91</v>
      </c>
      <c r="C47" s="168"/>
      <c r="D47" s="168"/>
      <c r="E47" s="169"/>
      <c r="F47" s="98">
        <v>258500</v>
      </c>
      <c r="G47" s="108"/>
      <c r="H47" s="20"/>
    </row>
    <row r="48" spans="1:8" ht="18.75" customHeight="1">
      <c r="A48" s="102" t="s">
        <v>92</v>
      </c>
      <c r="B48" s="168" t="s">
        <v>93</v>
      </c>
      <c r="C48" s="168"/>
      <c r="D48" s="168"/>
      <c r="E48" s="169"/>
      <c r="F48" s="98">
        <f>M36</f>
        <v>36000</v>
      </c>
      <c r="G48" s="108"/>
      <c r="H48" s="20"/>
    </row>
    <row r="49" spans="1:8" ht="21.75" customHeight="1">
      <c r="A49" s="102" t="s">
        <v>94</v>
      </c>
      <c r="B49" s="168" t="s">
        <v>95</v>
      </c>
      <c r="C49" s="168"/>
      <c r="D49" s="168"/>
      <c r="E49" s="169"/>
      <c r="F49" s="98"/>
      <c r="G49" s="108"/>
      <c r="H49" s="20"/>
    </row>
    <row r="50" spans="1:8" ht="21" customHeight="1">
      <c r="A50" s="103" t="s">
        <v>96</v>
      </c>
      <c r="B50" s="166" t="s">
        <v>97</v>
      </c>
      <c r="C50" s="166"/>
      <c r="D50" s="166"/>
      <c r="E50" s="167"/>
      <c r="F50" s="104">
        <v>320000</v>
      </c>
      <c r="G50" s="108"/>
      <c r="H50" s="20"/>
    </row>
    <row r="51" spans="1:8" ht="15" customHeight="1">
      <c r="A51" s="105" t="s">
        <v>31</v>
      </c>
      <c r="B51" s="176" t="s">
        <v>32</v>
      </c>
      <c r="C51" s="177"/>
      <c r="D51" s="177"/>
      <c r="E51" s="178"/>
      <c r="F51" s="53">
        <v>3340085</v>
      </c>
      <c r="G51" s="110"/>
      <c r="H51" s="20"/>
    </row>
    <row r="52" spans="1:8" ht="13.5" customHeight="1">
      <c r="A52" s="105" t="s">
        <v>31</v>
      </c>
      <c r="B52" s="176" t="s">
        <v>62</v>
      </c>
      <c r="C52" s="177"/>
      <c r="D52" s="177"/>
      <c r="E52" s="178"/>
      <c r="F52" s="53">
        <v>3600000</v>
      </c>
      <c r="G52" s="111"/>
      <c r="H52" s="20"/>
    </row>
    <row r="53" spans="1:8" ht="12.75">
      <c r="A53" s="51" t="s">
        <v>29</v>
      </c>
      <c r="B53" s="173" t="s">
        <v>34</v>
      </c>
      <c r="C53" s="174"/>
      <c r="D53" s="174"/>
      <c r="E53" s="175"/>
      <c r="F53" s="52">
        <f>F51+F52</f>
        <v>6940085</v>
      </c>
      <c r="G53" s="112"/>
      <c r="H53" s="20"/>
    </row>
    <row r="54" spans="1:8" ht="24" customHeight="1">
      <c r="A54" s="55" t="s">
        <v>30</v>
      </c>
      <c r="B54" s="170" t="s">
        <v>106</v>
      </c>
      <c r="C54" s="171"/>
      <c r="D54" s="171"/>
      <c r="E54" s="172"/>
      <c r="F54" s="80">
        <f>F53+F36</f>
        <v>131848864</v>
      </c>
      <c r="G54" s="113"/>
      <c r="H54" s="20"/>
    </row>
  </sheetData>
  <mergeCells count="50">
    <mergeCell ref="F6:F9"/>
    <mergeCell ref="D6:E7"/>
    <mergeCell ref="E8:E9"/>
    <mergeCell ref="D8:D9"/>
    <mergeCell ref="G6:N6"/>
    <mergeCell ref="G7:G9"/>
    <mergeCell ref="N7:N9"/>
    <mergeCell ref="H8:H9"/>
    <mergeCell ref="I8:I9"/>
    <mergeCell ref="J8:J9"/>
    <mergeCell ref="K8:K9"/>
    <mergeCell ref="L29:M29"/>
    <mergeCell ref="G27:N27"/>
    <mergeCell ref="G28:G30"/>
    <mergeCell ref="N28:N30"/>
    <mergeCell ref="H29:H30"/>
    <mergeCell ref="I29:I30"/>
    <mergeCell ref="J29:J30"/>
    <mergeCell ref="I1:S1"/>
    <mergeCell ref="H39:I39"/>
    <mergeCell ref="B43:E43"/>
    <mergeCell ref="C42:E42"/>
    <mergeCell ref="B41:E41"/>
    <mergeCell ref="B40:E40"/>
    <mergeCell ref="B39:E39"/>
    <mergeCell ref="H7:M7"/>
    <mergeCell ref="L8:M8"/>
    <mergeCell ref="H28:M28"/>
    <mergeCell ref="K29:K30"/>
    <mergeCell ref="B45:E45"/>
    <mergeCell ref="B44:E44"/>
    <mergeCell ref="B46:E46"/>
    <mergeCell ref="F27:F30"/>
    <mergeCell ref="B38:E38"/>
    <mergeCell ref="B27:B30"/>
    <mergeCell ref="C27:C30"/>
    <mergeCell ref="D27:E29"/>
    <mergeCell ref="B54:E54"/>
    <mergeCell ref="B53:E53"/>
    <mergeCell ref="B52:E52"/>
    <mergeCell ref="B51:E51"/>
    <mergeCell ref="A4:E4"/>
    <mergeCell ref="B50:E50"/>
    <mergeCell ref="B49:E49"/>
    <mergeCell ref="B48:E48"/>
    <mergeCell ref="B47:E47"/>
    <mergeCell ref="A27:A30"/>
    <mergeCell ref="C6:C9"/>
    <mergeCell ref="A6:A9"/>
    <mergeCell ref="B6:B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2010-03-12T13:59:13Z</cp:lastPrinted>
  <dcterms:created xsi:type="dcterms:W3CDTF">2004-08-03T08:26:30Z</dcterms:created>
  <dcterms:modified xsi:type="dcterms:W3CDTF">2010-03-12T14:11:58Z</dcterms:modified>
  <cp:category/>
  <cp:version/>
  <cp:contentType/>
  <cp:contentStatus/>
</cp:coreProperties>
</file>