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<sst xmlns="http://schemas.openxmlformats.org/spreadsheetml/2006/main" count="131" uniqueCount="88">
  <si>
    <t>Nazwa działu</t>
  </si>
  <si>
    <t>010</t>
  </si>
  <si>
    <t>020</t>
  </si>
  <si>
    <t>Rolnictwo i łowiectwo</t>
  </si>
  <si>
    <t>I.</t>
  </si>
  <si>
    <t>II.</t>
  </si>
  <si>
    <t>III.</t>
  </si>
  <si>
    <t>IV.</t>
  </si>
  <si>
    <t>Wolne środki</t>
  </si>
  <si>
    <t>Razem(II+III+IV)</t>
  </si>
  <si>
    <t>Spłata kredytów i pożyczek</t>
  </si>
  <si>
    <t>Razem(II+III)</t>
  </si>
  <si>
    <t>Leśnictwo</t>
  </si>
  <si>
    <t>Wytwarzanie i zaopatrzenie w energię elektryczną , gaz i wodę</t>
  </si>
  <si>
    <t>Transport i łączność</t>
  </si>
  <si>
    <t>Gospodarka mieszkaniowa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</si>
  <si>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</si>
  <si>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</si>
  <si>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</si>
  <si>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</si>
  <si>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</si>
  <si>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</si>
  <si>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</si>
  <si>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Kultura i ochrona dziedzictwa narodowego</t>
  </si>
  <si>
    <t>Kultura fizyczna i sport</t>
  </si>
  <si>
    <t>Działalność usługowa</t>
  </si>
  <si>
    <t>PLAN DOCHODÓW PO ZMIANACH</t>
  </si>
  <si>
    <t xml:space="preserve"> Zmiany Uchwałą Rady Gminy</t>
  </si>
  <si>
    <t>Zmniejszenia      (-)</t>
  </si>
  <si>
    <t>Zwiększenia   (+)</t>
  </si>
  <si>
    <t>Bezpieczeństwo publiczne                                      i ochrona przeciwpożarowa</t>
  </si>
  <si>
    <t>RAZEM DOCHODY</t>
  </si>
  <si>
    <t>§ 952</t>
  </si>
  <si>
    <t>§ 955</t>
  </si>
  <si>
    <t>I</t>
  </si>
  <si>
    <t>II</t>
  </si>
  <si>
    <t>RAZEM PRZYCHODY</t>
  </si>
  <si>
    <t>OGÓŁEM</t>
  </si>
  <si>
    <t>I+II</t>
  </si>
  <si>
    <t>§ 992</t>
  </si>
  <si>
    <t>Spłata pożyczek długoterminowych</t>
  </si>
  <si>
    <t>RAZEM WYDATKI</t>
  </si>
  <si>
    <t>RAZEM ROZCHODY</t>
  </si>
  <si>
    <t>RAZEM ROZCHODY                  I WYDATKI</t>
  </si>
  <si>
    <t>Dochody od osób prawnych,od osób fizycznych i od jednostek nie posiadających osobowości prawnej oraz wydatki związane z ich poborem</t>
  </si>
  <si>
    <t>PLAN WYDATKÓW PO ZMIANACH</t>
  </si>
  <si>
    <t>+</t>
  </si>
  <si>
    <t>-</t>
  </si>
  <si>
    <t xml:space="preserve">Zmniejszenie                       </t>
  </si>
  <si>
    <r>
      <t xml:space="preserve">Zwiększenie                        </t>
    </r>
    <r>
      <rPr>
        <b/>
        <sz val="10"/>
        <rFont val="Arial CE"/>
        <family val="2"/>
      </rPr>
      <t xml:space="preserve"> </t>
    </r>
  </si>
  <si>
    <t xml:space="preserve">Zmniejszenie                        </t>
  </si>
  <si>
    <t xml:space="preserve">Zwiększenie                        </t>
  </si>
  <si>
    <t>Urzędy naczelnych organów władzy państwowej, kontroli i ochrony prawa oraz sądownictwo</t>
  </si>
  <si>
    <t>Pożyczki i kredyty</t>
  </si>
  <si>
    <t xml:space="preserve">Pożyczki i kredyty na finansowanie zadań inwestycyjnych </t>
  </si>
  <si>
    <t>Dział</t>
  </si>
  <si>
    <t>Wolne środki jako nadwyżka środków pieniężnych na rachunku bieżącym budżetu gminy wynikających z rozliczeń kredytów i pożyczek z lat ubiegłych</t>
  </si>
  <si>
    <t>Nadwyżka z lat ubiegłych</t>
  </si>
  <si>
    <t>§ 957</t>
  </si>
  <si>
    <t>V.</t>
  </si>
  <si>
    <t xml:space="preserve">Pozostałe zadania z zakresu polityki społecznej </t>
  </si>
  <si>
    <t>Bieżące</t>
  </si>
  <si>
    <t>Majątkowe</t>
  </si>
  <si>
    <t>w tym:</t>
  </si>
  <si>
    <t>Bezpieczeństwo publiczne i ochrona przeciwpożarowa</t>
  </si>
  <si>
    <t>Dochody od osób prawnych,od osób fizycznych i od jednostek nie posiadających osobowości prawnej oraz wydatki związane  z ich poborem</t>
  </si>
  <si>
    <t>z tego</t>
  </si>
  <si>
    <t>w tym</t>
  </si>
  <si>
    <t>Wydatki bieżące</t>
  </si>
  <si>
    <t xml:space="preserve">Wynagrodzenia </t>
  </si>
  <si>
    <t>Dotacje</t>
  </si>
  <si>
    <t>Wydatki na obsługę długu</t>
  </si>
  <si>
    <t>Wydatki majątkowe</t>
  </si>
  <si>
    <t>Zmniejszenie ( - )</t>
  </si>
  <si>
    <t>Zwiększenie ( + )</t>
  </si>
  <si>
    <t>Pochod od wynagrodzeń</t>
  </si>
  <si>
    <t>Pochodne od wynag</t>
  </si>
  <si>
    <t>Wyd na obsługę długu</t>
  </si>
  <si>
    <t>Administracja publiczna</t>
  </si>
  <si>
    <t xml:space="preserve">Dochody po zmianach </t>
  </si>
  <si>
    <t xml:space="preserve">Wydatki po zmianach </t>
  </si>
  <si>
    <t>Pozostałe zadania z zakresu polityki społecznej</t>
  </si>
  <si>
    <t>Kredyt na sfinansowanie deficytu budżetu</t>
  </si>
  <si>
    <t>Plan po zmianach 18.12.2008</t>
  </si>
  <si>
    <t>Plan po zmianach  30.12.2008</t>
  </si>
  <si>
    <t>Dochody      18.12. 2008</t>
  </si>
  <si>
    <t>Plan po zmianach   30.12.2008</t>
  </si>
  <si>
    <t>Wydatki      18.12. 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</si>
</sst>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sz val="10"/>
      <color indexed="63"/>
      <name val="Arial CE"/>
      <family val="0"/>
    </font>
    <font>
      <sz val="10"/>
      <color indexed="22"/>
      <name val="Arial CE"/>
      <family val="0"/>
    </font>
    <font>
      <b/>
      <sz val="14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1" fillId="0" borderId="1" xfId="0" applyFont="1" applyBorder="1" applyAlignment="1" quotePrefix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 horizontal="right"/>
    </xf>
    <xf numFmtId="0" fontId="1" fillId="0" borderId="4" xfId="0" applyFont="1" applyBorder="1" applyAlignment="1" quotePrefix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3" xfId="0" applyNumberFormat="1" applyBorder="1" applyAlignment="1" quotePrefix="1">
      <alignment horizontal="right"/>
    </xf>
    <xf numFmtId="0" fontId="2" fillId="0" borderId="1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4" fillId="4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1" fillId="0" borderId="7" xfId="0" applyFont="1" applyBorder="1" applyAlignment="1" quotePrefix="1">
      <alignment horizontal="center" vertical="center"/>
    </xf>
    <xf numFmtId="0" fontId="0" fillId="0" borderId="7" xfId="0" applyBorder="1" applyAlignment="1">
      <alignment horizontal="left" vertic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0" fontId="4" fillId="4" borderId="9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4" borderId="6" xfId="0" applyNumberFormat="1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/>
    </xf>
    <xf numFmtId="3" fontId="0" fillId="4" borderId="0" xfId="0" applyNumberForma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3" fontId="5" fillId="4" borderId="8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9" fillId="4" borderId="0" xfId="0" applyNumberFormat="1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" fontId="10" fillId="0" borderId="0" xfId="0" applyNumberFormat="1" applyFont="1" applyAlignment="1">
      <alignment/>
    </xf>
    <xf numFmtId="3" fontId="0" fillId="0" borderId="7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3" fontId="2" fillId="0" borderId="2" xfId="0" applyNumberFormat="1" applyFont="1" applyBorder="1" applyAlignment="1">
      <alignment/>
    </xf>
    <xf numFmtId="3" fontId="8" fillId="4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" fillId="0" borderId="7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workbookViewId="0" topLeftCell="A11">
      <selection activeCell="E11" sqref="E11"/>
    </sheetView>
  </sheetViews>
  <sheetFormatPr defaultColWidth="9.00390625" defaultRowHeight="12.75"/>
  <cols>
    <col min="1" max="1" width="6.00390625" style="0" customWidth="1"/>
    <col min="2" max="2" width="42.125" style="0" customWidth="1"/>
    <col min="3" max="3" width="14.375" style="0" customWidth="1"/>
    <col min="4" max="4" width="12.875" style="0" customWidth="1"/>
    <col min="5" max="5" width="12.00390625" style="0" customWidth="1"/>
    <col min="6" max="6" width="12.625" style="0" customWidth="1"/>
    <col min="7" max="7" width="12.375" style="0" customWidth="1"/>
    <col min="8" max="8" width="11.375" style="0" customWidth="1"/>
    <col min="9" max="9" width="12.75390625" style="0" customWidth="1"/>
  </cols>
  <sheetData>
    <row r="1" spans="1:8" ht="12.75">
      <c r="A1" s="122" t="s">
        <v>26</v>
      </c>
      <c r="B1" s="122"/>
      <c r="C1" s="122"/>
      <c r="D1" s="122"/>
      <c r="E1" s="122"/>
      <c r="F1" s="122"/>
      <c r="G1" s="122"/>
      <c r="H1" s="122"/>
    </row>
    <row r="2" ht="5.25" customHeight="1"/>
    <row r="3" spans="1:8" ht="27.75" customHeight="1">
      <c r="A3" s="104" t="s">
        <v>55</v>
      </c>
      <c r="B3" s="104" t="s">
        <v>0</v>
      </c>
      <c r="C3" s="109" t="s">
        <v>83</v>
      </c>
      <c r="D3" s="111" t="s">
        <v>27</v>
      </c>
      <c r="E3" s="112"/>
      <c r="F3" s="109" t="s">
        <v>86</v>
      </c>
      <c r="G3" s="123" t="s">
        <v>63</v>
      </c>
      <c r="H3" s="123"/>
    </row>
    <row r="4" spans="1:8" ht="44.25" customHeight="1">
      <c r="A4" s="105"/>
      <c r="B4" s="105"/>
      <c r="C4" s="110"/>
      <c r="D4" s="12" t="s">
        <v>28</v>
      </c>
      <c r="E4" s="12" t="s">
        <v>29</v>
      </c>
      <c r="F4" s="110"/>
      <c r="G4" s="37" t="s">
        <v>61</v>
      </c>
      <c r="H4" s="37" t="s">
        <v>62</v>
      </c>
    </row>
    <row r="5" spans="1:10" ht="16.5" customHeight="1">
      <c r="A5" s="45" t="s">
        <v>1</v>
      </c>
      <c r="B5" s="44" t="s">
        <v>3</v>
      </c>
      <c r="C5" s="62">
        <v>2042919</v>
      </c>
      <c r="D5" s="63"/>
      <c r="E5" s="63"/>
      <c r="F5" s="62">
        <f aca="true" t="shared" si="0" ref="F5:F24">C5-D5+E5</f>
        <v>2042919</v>
      </c>
      <c r="G5" s="64">
        <f>F5</f>
        <v>2042919</v>
      </c>
      <c r="H5" s="64"/>
      <c r="I5" s="50">
        <f>G5+H5</f>
        <v>2042919</v>
      </c>
      <c r="J5" s="23">
        <f>F5-I5</f>
        <v>0</v>
      </c>
    </row>
    <row r="6" spans="1:10" ht="25.5" customHeight="1">
      <c r="A6" s="11">
        <v>400</v>
      </c>
      <c r="B6" s="36" t="s">
        <v>13</v>
      </c>
      <c r="C6" s="64">
        <v>0</v>
      </c>
      <c r="D6" s="64"/>
      <c r="E6" s="64"/>
      <c r="F6" s="64">
        <f t="shared" si="0"/>
        <v>0</v>
      </c>
      <c r="G6" s="64">
        <f>F6</f>
        <v>0</v>
      </c>
      <c r="H6" s="65"/>
      <c r="I6" s="50">
        <f aca="true" t="shared" si="1" ref="I6:I24">G6+H6</f>
        <v>0</v>
      </c>
      <c r="J6" s="23">
        <f aca="true" t="shared" si="2" ref="J6:J25">F6-I6</f>
        <v>0</v>
      </c>
    </row>
    <row r="7" spans="1:10" ht="16.5" customHeight="1">
      <c r="A7" s="41">
        <v>600</v>
      </c>
      <c r="B7" s="40" t="s">
        <v>14</v>
      </c>
      <c r="C7" s="62">
        <v>100000</v>
      </c>
      <c r="D7" s="62"/>
      <c r="E7" s="62"/>
      <c r="F7" s="62">
        <f t="shared" si="0"/>
        <v>100000</v>
      </c>
      <c r="G7" s="64">
        <f>F7</f>
        <v>100000</v>
      </c>
      <c r="H7" s="64"/>
      <c r="I7" s="50">
        <f t="shared" si="1"/>
        <v>100000</v>
      </c>
      <c r="J7" s="23">
        <f t="shared" si="2"/>
        <v>0</v>
      </c>
    </row>
    <row r="8" spans="1:10" ht="16.5" customHeight="1">
      <c r="A8" s="41">
        <v>700</v>
      </c>
      <c r="B8" s="44" t="s">
        <v>15</v>
      </c>
      <c r="C8" s="62">
        <v>536174</v>
      </c>
      <c r="D8" s="62"/>
      <c r="E8" s="63"/>
      <c r="F8" s="62">
        <f t="shared" si="0"/>
        <v>536174</v>
      </c>
      <c r="G8" s="62">
        <v>536174</v>
      </c>
      <c r="H8" s="62"/>
      <c r="I8" s="50">
        <f t="shared" si="1"/>
        <v>536174</v>
      </c>
      <c r="J8" s="23">
        <f t="shared" si="2"/>
        <v>0</v>
      </c>
    </row>
    <row r="9" spans="1:10" ht="16.5" customHeight="1">
      <c r="A9" s="41">
        <v>710</v>
      </c>
      <c r="B9" s="44" t="s">
        <v>25</v>
      </c>
      <c r="C9" s="62">
        <v>50000</v>
      </c>
      <c r="D9" s="62"/>
      <c r="E9" s="62"/>
      <c r="F9" s="62">
        <f t="shared" si="0"/>
        <v>50000</v>
      </c>
      <c r="G9" s="62">
        <v>50000</v>
      </c>
      <c r="H9" s="62"/>
      <c r="I9" s="50">
        <f t="shared" si="1"/>
        <v>50000</v>
      </c>
      <c r="J9" s="23"/>
    </row>
    <row r="10" spans="1:10" ht="16.5" customHeight="1">
      <c r="A10" s="11">
        <v>750</v>
      </c>
      <c r="B10" s="37" t="s">
        <v>78</v>
      </c>
      <c r="C10" s="64">
        <v>1149524</v>
      </c>
      <c r="D10" s="64"/>
      <c r="E10" s="64">
        <v>100500</v>
      </c>
      <c r="F10" s="64">
        <f t="shared" si="0"/>
        <v>1250024</v>
      </c>
      <c r="G10" s="64">
        <f>F10</f>
        <v>1250024</v>
      </c>
      <c r="H10" s="64">
        <v>0</v>
      </c>
      <c r="I10" s="50">
        <f t="shared" si="1"/>
        <v>1250024</v>
      </c>
      <c r="J10" s="23">
        <f t="shared" si="2"/>
        <v>0</v>
      </c>
    </row>
    <row r="11" spans="1:10" ht="25.5" customHeight="1">
      <c r="A11" s="11">
        <v>751</v>
      </c>
      <c r="B11" s="39" t="s">
        <v>52</v>
      </c>
      <c r="C11" s="82">
        <v>2364</v>
      </c>
      <c r="D11" s="83"/>
      <c r="E11" s="64"/>
      <c r="F11" s="64">
        <f t="shared" si="0"/>
        <v>2364</v>
      </c>
      <c r="G11" s="65">
        <v>2364</v>
      </c>
      <c r="H11" s="65"/>
      <c r="I11" s="50">
        <f t="shared" si="1"/>
        <v>2364</v>
      </c>
      <c r="J11" s="23">
        <f t="shared" si="2"/>
        <v>0</v>
      </c>
    </row>
    <row r="12" spans="1:10" ht="25.5" customHeight="1">
      <c r="A12" s="11">
        <v>754</v>
      </c>
      <c r="B12" s="36" t="s">
        <v>64</v>
      </c>
      <c r="C12" s="64">
        <v>24564</v>
      </c>
      <c r="D12" s="64"/>
      <c r="E12" s="64"/>
      <c r="F12" s="64">
        <f t="shared" si="0"/>
        <v>24564</v>
      </c>
      <c r="G12" s="65">
        <v>17564</v>
      </c>
      <c r="H12" s="65">
        <v>7000</v>
      </c>
      <c r="I12" s="50">
        <f t="shared" si="1"/>
        <v>24564</v>
      </c>
      <c r="J12" s="23">
        <f t="shared" si="2"/>
        <v>0</v>
      </c>
    </row>
    <row r="13" spans="1:16" ht="26.25" customHeight="1">
      <c r="A13" s="104">
        <v>756</v>
      </c>
      <c r="B13" s="106" t="s">
        <v>65</v>
      </c>
      <c r="C13" s="114">
        <v>61392103</v>
      </c>
      <c r="D13" s="63">
        <v>1443000</v>
      </c>
      <c r="E13" s="63">
        <v>116370</v>
      </c>
      <c r="F13" s="114">
        <f>C13-D13+E13-D14+E14</f>
        <v>60065473</v>
      </c>
      <c r="G13" s="116">
        <f>F13</f>
        <v>60065473</v>
      </c>
      <c r="H13" s="118"/>
      <c r="I13" s="50">
        <f t="shared" si="1"/>
        <v>60065473</v>
      </c>
      <c r="J13" s="23">
        <f t="shared" si="2"/>
        <v>0</v>
      </c>
      <c r="K13" s="5"/>
      <c r="L13" s="5"/>
      <c r="M13" s="5"/>
      <c r="N13" s="5"/>
      <c r="O13" s="5"/>
      <c r="P13" s="5"/>
    </row>
    <row r="14" spans="1:16" ht="17.25" customHeight="1">
      <c r="A14" s="105"/>
      <c r="B14" s="107"/>
      <c r="C14" s="115"/>
      <c r="D14" s="74"/>
      <c r="E14" s="74"/>
      <c r="F14" s="115"/>
      <c r="G14" s="117"/>
      <c r="H14" s="119"/>
      <c r="I14" s="50"/>
      <c r="J14" s="23"/>
      <c r="K14" s="5"/>
      <c r="L14" s="5"/>
      <c r="M14" s="5"/>
      <c r="N14" s="5"/>
      <c r="O14" s="5"/>
      <c r="P14" s="5"/>
    </row>
    <row r="15" spans="1:10" ht="15.75" customHeight="1">
      <c r="A15" s="41">
        <v>758</v>
      </c>
      <c r="B15" s="40" t="s">
        <v>17</v>
      </c>
      <c r="C15" s="62">
        <v>11727464</v>
      </c>
      <c r="D15" s="63"/>
      <c r="E15" s="62"/>
      <c r="F15" s="62">
        <f t="shared" si="0"/>
        <v>11727464</v>
      </c>
      <c r="G15" s="62">
        <v>11727464</v>
      </c>
      <c r="H15" s="68"/>
      <c r="I15" s="50">
        <f t="shared" si="1"/>
        <v>11727464</v>
      </c>
      <c r="J15" s="23">
        <f t="shared" si="2"/>
        <v>0</v>
      </c>
    </row>
    <row r="16" spans="1:10" ht="15" customHeight="1">
      <c r="A16" s="104">
        <v>801</v>
      </c>
      <c r="B16" s="106" t="s">
        <v>18</v>
      </c>
      <c r="C16" s="114">
        <v>1711062</v>
      </c>
      <c r="D16" s="63"/>
      <c r="E16" s="63">
        <v>110000</v>
      </c>
      <c r="F16" s="114">
        <f>C16-D16+E16+E17</f>
        <v>1821062</v>
      </c>
      <c r="G16" s="114">
        <f>F16</f>
        <v>1821062</v>
      </c>
      <c r="H16" s="114"/>
      <c r="I16" s="50">
        <f t="shared" si="1"/>
        <v>1821062</v>
      </c>
      <c r="J16" s="23">
        <f t="shared" si="2"/>
        <v>0</v>
      </c>
    </row>
    <row r="17" spans="1:10" ht="11.25" customHeight="1">
      <c r="A17" s="105"/>
      <c r="B17" s="107"/>
      <c r="C17" s="115"/>
      <c r="D17" s="74"/>
      <c r="E17" s="74"/>
      <c r="F17" s="115"/>
      <c r="G17" s="115"/>
      <c r="H17" s="115"/>
      <c r="I17" s="50"/>
      <c r="J17" s="23"/>
    </row>
    <row r="18" spans="1:10" ht="12.75" customHeight="1">
      <c r="A18" s="104">
        <v>852</v>
      </c>
      <c r="B18" s="106" t="s">
        <v>20</v>
      </c>
      <c r="C18" s="114">
        <v>2494353</v>
      </c>
      <c r="D18" s="63">
        <v>4203</v>
      </c>
      <c r="E18" s="63">
        <v>34412</v>
      </c>
      <c r="F18" s="114">
        <f>C18-D18+E18-D19+E19</f>
        <v>2524562</v>
      </c>
      <c r="G18" s="114">
        <f>F18-H18</f>
        <v>2516359</v>
      </c>
      <c r="H18" s="114">
        <v>8203</v>
      </c>
      <c r="I18" s="50">
        <f t="shared" si="1"/>
        <v>2524562</v>
      </c>
      <c r="J18" s="23">
        <f t="shared" si="2"/>
        <v>0</v>
      </c>
    </row>
    <row r="19" spans="1:10" ht="12" customHeight="1">
      <c r="A19" s="105"/>
      <c r="B19" s="107"/>
      <c r="C19" s="115"/>
      <c r="D19" s="74"/>
      <c r="E19" s="74"/>
      <c r="F19" s="115"/>
      <c r="G19" s="115"/>
      <c r="H19" s="108"/>
      <c r="I19" s="50"/>
      <c r="J19" s="23"/>
    </row>
    <row r="20" spans="1:10" ht="16.5" customHeight="1">
      <c r="A20" s="41">
        <v>853</v>
      </c>
      <c r="B20" s="40" t="s">
        <v>81</v>
      </c>
      <c r="C20" s="62">
        <v>0</v>
      </c>
      <c r="D20" s="62"/>
      <c r="E20" s="62"/>
      <c r="F20" s="62">
        <f>C20-D20+E20</f>
        <v>0</v>
      </c>
      <c r="G20" s="62">
        <f>F20</f>
        <v>0</v>
      </c>
      <c r="H20" s="68"/>
      <c r="I20" s="50">
        <f t="shared" si="1"/>
        <v>0</v>
      </c>
      <c r="J20" s="23"/>
    </row>
    <row r="21" spans="1:10" ht="17.25" customHeight="1">
      <c r="A21" s="41">
        <v>854</v>
      </c>
      <c r="B21" s="40" t="s">
        <v>21</v>
      </c>
      <c r="C21" s="62">
        <v>104868</v>
      </c>
      <c r="D21" s="62"/>
      <c r="E21" s="62"/>
      <c r="F21" s="62">
        <f>C21-D21+E21</f>
        <v>104868</v>
      </c>
      <c r="G21" s="62">
        <f>F21</f>
        <v>104868</v>
      </c>
      <c r="H21" s="68"/>
      <c r="I21" s="50">
        <f t="shared" si="1"/>
        <v>104868</v>
      </c>
      <c r="J21" s="23">
        <f t="shared" si="2"/>
        <v>0</v>
      </c>
    </row>
    <row r="22" spans="1:10" ht="16.5" customHeight="1">
      <c r="A22" s="11">
        <v>900</v>
      </c>
      <c r="B22" s="36" t="s">
        <v>22</v>
      </c>
      <c r="C22" s="64">
        <v>33000</v>
      </c>
      <c r="D22" s="64"/>
      <c r="E22" s="64"/>
      <c r="F22" s="64">
        <f t="shared" si="0"/>
        <v>33000</v>
      </c>
      <c r="G22" s="64">
        <f>F22</f>
        <v>33000</v>
      </c>
      <c r="H22" s="65"/>
      <c r="I22" s="50">
        <f t="shared" si="1"/>
        <v>33000</v>
      </c>
      <c r="J22" s="23">
        <f t="shared" si="2"/>
        <v>0</v>
      </c>
    </row>
    <row r="23" spans="1:10" ht="16.5" customHeight="1">
      <c r="A23" s="11">
        <v>921</v>
      </c>
      <c r="B23" s="18" t="s">
        <v>23</v>
      </c>
      <c r="C23" s="64">
        <v>0</v>
      </c>
      <c r="D23" s="64"/>
      <c r="E23" s="64"/>
      <c r="F23" s="64">
        <f t="shared" si="0"/>
        <v>0</v>
      </c>
      <c r="G23" s="65"/>
      <c r="H23" s="64"/>
      <c r="I23" s="50">
        <f t="shared" si="1"/>
        <v>0</v>
      </c>
      <c r="J23" s="23">
        <f t="shared" si="2"/>
        <v>0</v>
      </c>
    </row>
    <row r="24" spans="1:10" ht="16.5" customHeight="1">
      <c r="A24" s="11">
        <v>926</v>
      </c>
      <c r="B24" s="43" t="s">
        <v>24</v>
      </c>
      <c r="C24" s="64">
        <v>70000</v>
      </c>
      <c r="D24" s="65"/>
      <c r="E24" s="64"/>
      <c r="F24" s="64">
        <f t="shared" si="0"/>
        <v>70000</v>
      </c>
      <c r="G24" s="64">
        <f>F24</f>
        <v>70000</v>
      </c>
      <c r="H24" s="65"/>
      <c r="I24" s="50">
        <f t="shared" si="1"/>
        <v>70000</v>
      </c>
      <c r="J24" s="23">
        <f t="shared" si="2"/>
        <v>0</v>
      </c>
    </row>
    <row r="25" spans="1:10" ht="18" customHeight="1">
      <c r="A25" s="7" t="s">
        <v>34</v>
      </c>
      <c r="B25" s="8" t="s">
        <v>31</v>
      </c>
      <c r="C25" s="84">
        <f>SUM(C5:C24)</f>
        <v>81438395</v>
      </c>
      <c r="D25" s="84">
        <f>SUM(D4:D24)</f>
        <v>1447203</v>
      </c>
      <c r="E25" s="84">
        <f>SUM(E5:E24)</f>
        <v>361282</v>
      </c>
      <c r="F25" s="84">
        <f>SUM(F5:F24)</f>
        <v>80352474</v>
      </c>
      <c r="G25" s="84">
        <f>SUM(G5:G24)</f>
        <v>80337271</v>
      </c>
      <c r="H25" s="84">
        <f>SUM(H5:H24)</f>
        <v>15203</v>
      </c>
      <c r="I25" s="59">
        <f>SUM(I5:I24)</f>
        <v>80352474</v>
      </c>
      <c r="J25" s="23">
        <f t="shared" si="2"/>
        <v>0</v>
      </c>
    </row>
    <row r="26" spans="1:9" ht="18" customHeight="1">
      <c r="A26" s="47"/>
      <c r="B26" s="48"/>
      <c r="C26" s="85"/>
      <c r="D26" s="85"/>
      <c r="E26" s="85"/>
      <c r="F26" s="85"/>
      <c r="G26" s="86"/>
      <c r="H26" s="87"/>
      <c r="I26" s="102">
        <f>G25+H25</f>
        <v>80352474</v>
      </c>
    </row>
    <row r="27" spans="1:9" ht="18" customHeight="1">
      <c r="A27" s="47"/>
      <c r="B27" s="48"/>
      <c r="C27" s="85"/>
      <c r="D27" s="85"/>
      <c r="E27" s="85"/>
      <c r="F27" s="85"/>
      <c r="G27" s="86"/>
      <c r="H27" s="87"/>
      <c r="I27" s="23"/>
    </row>
    <row r="28" spans="1:9" ht="18" customHeight="1">
      <c r="A28" s="47"/>
      <c r="B28" s="48"/>
      <c r="C28" s="85"/>
      <c r="D28" s="85"/>
      <c r="E28" s="85"/>
      <c r="F28" s="85"/>
      <c r="G28" s="86"/>
      <c r="H28" s="87"/>
      <c r="I28" s="23"/>
    </row>
    <row r="29" spans="1:9" ht="18" customHeight="1">
      <c r="A29" s="47"/>
      <c r="B29" s="48"/>
      <c r="C29" s="85"/>
      <c r="D29" s="85"/>
      <c r="E29" s="85"/>
      <c r="F29" s="85"/>
      <c r="G29" s="86"/>
      <c r="H29" s="87"/>
      <c r="I29" s="23"/>
    </row>
    <row r="30" spans="1:9" ht="18.75" customHeight="1">
      <c r="A30" s="47"/>
      <c r="B30" s="49"/>
      <c r="C30" s="88"/>
      <c r="D30" s="88"/>
      <c r="E30" s="88"/>
      <c r="F30" s="88"/>
      <c r="G30" s="86"/>
      <c r="H30" s="87"/>
      <c r="I30" s="23"/>
    </row>
    <row r="31" spans="1:8" ht="25.5" customHeight="1">
      <c r="A31" s="57"/>
      <c r="B31" s="104" t="s">
        <v>0</v>
      </c>
      <c r="C31" s="109" t="str">
        <f>C3</f>
        <v>Plan po zmianach 18.12.2008</v>
      </c>
      <c r="D31" s="111" t="s">
        <v>27</v>
      </c>
      <c r="E31" s="112"/>
      <c r="F31" s="109" t="str">
        <f>F3</f>
        <v>Plan po zmianach   30.12.2008</v>
      </c>
      <c r="G31" s="86"/>
      <c r="H31" s="87"/>
    </row>
    <row r="32" spans="1:8" ht="40.5" customHeight="1">
      <c r="A32" s="58"/>
      <c r="B32" s="105"/>
      <c r="C32" s="110"/>
      <c r="D32" s="12" t="s">
        <v>28</v>
      </c>
      <c r="E32" s="12" t="s">
        <v>29</v>
      </c>
      <c r="F32" s="110"/>
      <c r="G32" s="86"/>
      <c r="H32" s="87"/>
    </row>
    <row r="33" spans="1:8" ht="24" customHeight="1">
      <c r="A33" s="11" t="s">
        <v>32</v>
      </c>
      <c r="B33" s="2" t="s">
        <v>54</v>
      </c>
      <c r="C33" s="89">
        <v>7600000</v>
      </c>
      <c r="D33" s="89"/>
      <c r="E33" s="89"/>
      <c r="F33" s="89">
        <f>C33-D33+E33</f>
        <v>7600000</v>
      </c>
      <c r="G33" s="90"/>
      <c r="H33" s="28"/>
    </row>
    <row r="34" spans="1:8" ht="24" customHeight="1">
      <c r="A34" s="11" t="s">
        <v>32</v>
      </c>
      <c r="B34" s="2" t="s">
        <v>82</v>
      </c>
      <c r="C34" s="89">
        <v>4000000</v>
      </c>
      <c r="D34" s="89"/>
      <c r="E34" s="89"/>
      <c r="F34" s="89">
        <f>C34-D34+E34</f>
        <v>4000000</v>
      </c>
      <c r="G34" s="90"/>
      <c r="H34" s="28"/>
    </row>
    <row r="35" spans="1:8" ht="53.25" customHeight="1">
      <c r="A35" s="11" t="s">
        <v>33</v>
      </c>
      <c r="B35" s="36" t="s">
        <v>56</v>
      </c>
      <c r="C35" s="89">
        <v>15733114</v>
      </c>
      <c r="D35" s="89"/>
      <c r="E35" s="89"/>
      <c r="F35" s="89">
        <f>C35-D35+E35</f>
        <v>15733114</v>
      </c>
      <c r="G35" s="90"/>
      <c r="H35" s="28"/>
    </row>
    <row r="36" spans="1:8" ht="18" customHeight="1">
      <c r="A36" s="11" t="s">
        <v>58</v>
      </c>
      <c r="B36" s="36" t="s">
        <v>57</v>
      </c>
      <c r="C36" s="89">
        <v>4121265</v>
      </c>
      <c r="D36" s="91"/>
      <c r="E36" s="89"/>
      <c r="F36" s="89">
        <f>C36-D36+E36</f>
        <v>4121265</v>
      </c>
      <c r="G36" s="90"/>
      <c r="H36" s="28"/>
    </row>
    <row r="37" spans="1:8" ht="15.75">
      <c r="A37" s="7" t="s">
        <v>35</v>
      </c>
      <c r="B37" s="10" t="s">
        <v>36</v>
      </c>
      <c r="C37" s="92">
        <f>SUM(C33:C36)</f>
        <v>31454379</v>
      </c>
      <c r="D37" s="92">
        <f>D35</f>
        <v>0</v>
      </c>
      <c r="E37" s="92">
        <f>SUM(E33:E36)</f>
        <v>0</v>
      </c>
      <c r="F37" s="93">
        <f>C37-D37+E37</f>
        <v>31454379</v>
      </c>
      <c r="G37" s="94"/>
      <c r="H37" s="28"/>
    </row>
    <row r="38" spans="1:8" ht="24.75" customHeight="1">
      <c r="A38" s="13" t="s">
        <v>38</v>
      </c>
      <c r="B38" s="14" t="s">
        <v>37</v>
      </c>
      <c r="C38" s="95">
        <f>C25+C37</f>
        <v>112892774</v>
      </c>
      <c r="D38" s="95">
        <f>D25+D37</f>
        <v>1447203</v>
      </c>
      <c r="E38" s="95">
        <f>E25+E37</f>
        <v>361282</v>
      </c>
      <c r="F38" s="95">
        <f>F25+F37</f>
        <v>111806853</v>
      </c>
      <c r="G38" s="94"/>
      <c r="H38" s="28"/>
    </row>
    <row r="39" spans="1:8" ht="21.75" customHeight="1">
      <c r="A39" s="4"/>
      <c r="B39" s="9"/>
      <c r="C39" s="96"/>
      <c r="D39" s="96"/>
      <c r="E39" s="96"/>
      <c r="F39" s="96"/>
      <c r="G39" s="96"/>
      <c r="H39" s="96"/>
    </row>
    <row r="40" spans="1:8" ht="21.75" customHeight="1">
      <c r="A40" s="4"/>
      <c r="B40" s="9"/>
      <c r="C40" s="96"/>
      <c r="D40" s="96"/>
      <c r="E40" s="96"/>
      <c r="F40" s="96"/>
      <c r="G40" s="96"/>
      <c r="H40" s="96"/>
    </row>
    <row r="41" spans="1:8" ht="21.75" customHeight="1">
      <c r="A41" s="4"/>
      <c r="B41" s="9"/>
      <c r="C41" s="96"/>
      <c r="D41" s="96"/>
      <c r="E41" s="96"/>
      <c r="F41" s="96"/>
      <c r="G41" s="96"/>
      <c r="H41" s="96"/>
    </row>
    <row r="42" spans="1:8" ht="21.75" customHeight="1">
      <c r="A42" s="4"/>
      <c r="B42" s="9"/>
      <c r="C42" s="96"/>
      <c r="D42" s="96"/>
      <c r="E42" s="96"/>
      <c r="F42" s="96"/>
      <c r="G42" s="96"/>
      <c r="H42" s="96"/>
    </row>
    <row r="43" spans="1:2" ht="21.75" customHeight="1">
      <c r="A43" s="4"/>
      <c r="B43" s="9"/>
    </row>
    <row r="44" spans="1:2" ht="21.75" customHeight="1">
      <c r="A44" s="4"/>
      <c r="B44" s="9"/>
    </row>
    <row r="45" spans="1:2" ht="21.75" customHeight="1">
      <c r="A45" s="4"/>
      <c r="B45" s="9"/>
    </row>
    <row r="46" spans="1:2" ht="21.75" customHeight="1">
      <c r="A46" s="4"/>
      <c r="B46" s="9"/>
    </row>
    <row r="47" spans="1:2" ht="21.75" customHeight="1">
      <c r="A47" s="4"/>
      <c r="B47" s="9"/>
    </row>
    <row r="48" spans="1:2" ht="21.75" customHeight="1">
      <c r="A48" s="4"/>
      <c r="B48" s="9"/>
    </row>
    <row r="49" spans="1:2" ht="21.75" customHeight="1">
      <c r="A49" s="4"/>
      <c r="B49" s="9"/>
    </row>
    <row r="50" spans="1:2" ht="21.75" customHeight="1">
      <c r="A50" s="4"/>
      <c r="B50" s="9"/>
    </row>
    <row r="51" spans="1:2" ht="21.75" customHeight="1">
      <c r="A51" s="4"/>
      <c r="B51" s="9"/>
    </row>
    <row r="52" spans="1:2" ht="21.75" customHeight="1">
      <c r="A52" s="4"/>
      <c r="B52" s="9"/>
    </row>
    <row r="53" spans="1:2" ht="21.75" customHeight="1">
      <c r="A53" s="4"/>
      <c r="B53" s="9"/>
    </row>
    <row r="54" spans="1:5" ht="15.75">
      <c r="A54" s="33" t="s">
        <v>4</v>
      </c>
      <c r="B54" s="31" t="s">
        <v>85</v>
      </c>
      <c r="C54" s="32"/>
      <c r="D54" s="103">
        <f>C25</f>
        <v>81438395</v>
      </c>
      <c r="E54" s="120"/>
    </row>
    <row r="55" spans="1:5" ht="15.75">
      <c r="A55" s="33"/>
      <c r="B55" s="1" t="s">
        <v>48</v>
      </c>
      <c r="C55" s="25"/>
      <c r="D55" s="30" t="s">
        <v>47</v>
      </c>
      <c r="E55" s="22">
        <f>D25</f>
        <v>1447203</v>
      </c>
    </row>
    <row r="56" spans="1:5" ht="15.75">
      <c r="A56" s="33"/>
      <c r="B56" s="1" t="s">
        <v>49</v>
      </c>
      <c r="C56" s="25"/>
      <c r="D56" s="30" t="s">
        <v>46</v>
      </c>
      <c r="E56" s="22">
        <f>E25</f>
        <v>361282</v>
      </c>
    </row>
    <row r="57" spans="1:5" ht="15.75">
      <c r="A57" s="33" t="s">
        <v>5</v>
      </c>
      <c r="B57" s="1" t="s">
        <v>79</v>
      </c>
      <c r="C57" s="26"/>
      <c r="D57" s="24"/>
      <c r="E57" s="22">
        <f>D54-E55+E56</f>
        <v>80352474</v>
      </c>
    </row>
    <row r="58" spans="1:5" ht="15.75">
      <c r="A58" s="33" t="s">
        <v>6</v>
      </c>
      <c r="B58" s="1" t="s">
        <v>53</v>
      </c>
      <c r="C58" s="26"/>
      <c r="D58" s="24"/>
      <c r="E58" s="22">
        <f>F33+F34</f>
        <v>11600000</v>
      </c>
    </row>
    <row r="59" spans="1:5" ht="15.75">
      <c r="A59" s="33" t="s">
        <v>7</v>
      </c>
      <c r="B59" s="1" t="s">
        <v>8</v>
      </c>
      <c r="C59" s="26"/>
      <c r="D59" s="24"/>
      <c r="E59" s="22">
        <f>F35</f>
        <v>15733114</v>
      </c>
    </row>
    <row r="60" spans="1:5" ht="15.75">
      <c r="A60" s="33" t="s">
        <v>59</v>
      </c>
      <c r="B60" s="1" t="s">
        <v>57</v>
      </c>
      <c r="C60" s="26"/>
      <c r="D60" s="24"/>
      <c r="E60" s="22">
        <f>F36</f>
        <v>4121265</v>
      </c>
    </row>
    <row r="61" spans="1:5" ht="15.75">
      <c r="A61" s="33"/>
      <c r="B61" s="31" t="s">
        <v>9</v>
      </c>
      <c r="C61" s="35"/>
      <c r="D61" s="103">
        <f>E57+E58+E59+E60</f>
        <v>111806853</v>
      </c>
      <c r="E61" s="120"/>
    </row>
    <row r="62" spans="1:6" ht="15.75">
      <c r="A62" s="34"/>
      <c r="C62" s="27"/>
      <c r="D62" s="28"/>
      <c r="E62" s="29"/>
      <c r="F62" s="29"/>
    </row>
    <row r="63" spans="1:5" ht="15.75">
      <c r="A63" s="33" t="s">
        <v>4</v>
      </c>
      <c r="B63" s="31" t="s">
        <v>87</v>
      </c>
      <c r="C63" s="35"/>
      <c r="D63" s="103">
        <f>Arkusz2!C39</f>
        <v>111470774</v>
      </c>
      <c r="E63" s="120"/>
    </row>
    <row r="64" spans="1:5" ht="15.75">
      <c r="A64" s="33"/>
      <c r="B64" s="1" t="s">
        <v>50</v>
      </c>
      <c r="C64" s="25"/>
      <c r="D64" s="30" t="s">
        <v>47</v>
      </c>
      <c r="E64" s="22">
        <f>Arkusz2!D39</f>
        <v>1896429</v>
      </c>
    </row>
    <row r="65" spans="1:8" ht="15.75">
      <c r="A65" s="33"/>
      <c r="B65" s="1" t="s">
        <v>51</v>
      </c>
      <c r="C65" s="25"/>
      <c r="D65" s="30" t="s">
        <v>46</v>
      </c>
      <c r="E65" s="22">
        <f>Arkusz2!E39</f>
        <v>810508</v>
      </c>
      <c r="G65" s="121"/>
      <c r="H65" s="121"/>
    </row>
    <row r="66" spans="1:5" ht="15.75">
      <c r="A66" s="33" t="s">
        <v>5</v>
      </c>
      <c r="B66" s="1" t="s">
        <v>80</v>
      </c>
      <c r="C66" s="26"/>
      <c r="D66" s="24"/>
      <c r="E66" s="22">
        <f>D63-E64+E65</f>
        <v>110384853</v>
      </c>
    </row>
    <row r="67" spans="1:5" ht="15.75">
      <c r="A67" s="33" t="s">
        <v>6</v>
      </c>
      <c r="B67" s="1" t="s">
        <v>10</v>
      </c>
      <c r="C67" s="26"/>
      <c r="D67" s="24"/>
      <c r="E67" s="22">
        <f>Arkusz2!F41</f>
        <v>1422000</v>
      </c>
    </row>
    <row r="68" spans="1:5" ht="15.75">
      <c r="A68" s="31"/>
      <c r="B68" s="31" t="s">
        <v>11</v>
      </c>
      <c r="C68" s="35"/>
      <c r="D68" s="103">
        <f>E66+E67</f>
        <v>111806853</v>
      </c>
      <c r="E68" s="120"/>
    </row>
    <row r="69" spans="1:4" ht="12.75">
      <c r="A69" s="3"/>
      <c r="C69" s="28"/>
      <c r="D69" s="29"/>
    </row>
    <row r="70" spans="1:5" ht="12.75">
      <c r="A70" s="3"/>
      <c r="E70" s="98"/>
    </row>
    <row r="71" spans="1:5" ht="12.75">
      <c r="A71" s="3"/>
      <c r="E71" s="2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spans="1:5" ht="18">
      <c r="A76" s="3"/>
      <c r="D76" s="113">
        <f>D61-D68</f>
        <v>0</v>
      </c>
      <c r="E76" s="11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</sheetData>
  <mergeCells count="35">
    <mergeCell ref="G16:G17"/>
    <mergeCell ref="A16:A17"/>
    <mergeCell ref="B16:B17"/>
    <mergeCell ref="C16:C17"/>
    <mergeCell ref="F16:F17"/>
    <mergeCell ref="G65:H65"/>
    <mergeCell ref="D68:E68"/>
    <mergeCell ref="A1:H1"/>
    <mergeCell ref="G3:H3"/>
    <mergeCell ref="F3:F4"/>
    <mergeCell ref="D3:E3"/>
    <mergeCell ref="A3:A4"/>
    <mergeCell ref="B3:B4"/>
    <mergeCell ref="C3:C4"/>
    <mergeCell ref="B31:B32"/>
    <mergeCell ref="D76:E76"/>
    <mergeCell ref="F31:F32"/>
    <mergeCell ref="D54:E54"/>
    <mergeCell ref="D63:E63"/>
    <mergeCell ref="D61:E61"/>
    <mergeCell ref="B13:B14"/>
    <mergeCell ref="C13:C14"/>
    <mergeCell ref="F13:F14"/>
    <mergeCell ref="C31:C32"/>
    <mergeCell ref="D31:E31"/>
    <mergeCell ref="H16:H17"/>
    <mergeCell ref="G13:G14"/>
    <mergeCell ref="H13:H14"/>
    <mergeCell ref="A18:A19"/>
    <mergeCell ref="B18:B19"/>
    <mergeCell ref="C18:C19"/>
    <mergeCell ref="F18:F19"/>
    <mergeCell ref="G18:G19"/>
    <mergeCell ref="H18:H19"/>
    <mergeCell ref="A13:A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22">
      <selection activeCell="H26" sqref="H26"/>
    </sheetView>
  </sheetViews>
  <sheetFormatPr defaultColWidth="9.00390625" defaultRowHeight="12.75"/>
  <cols>
    <col min="1" max="1" width="5.125" style="0" customWidth="1"/>
    <col min="2" max="2" width="22.375" style="0" customWidth="1"/>
    <col min="3" max="3" width="13.375" style="0" customWidth="1"/>
    <col min="4" max="4" width="10.625" style="0" customWidth="1"/>
    <col min="5" max="5" width="10.25390625" style="0" customWidth="1"/>
    <col min="6" max="6" width="11.75390625" style="0" customWidth="1"/>
    <col min="7" max="7" width="10.125" style="0" customWidth="1"/>
    <col min="8" max="8" width="10.00390625" style="0" customWidth="1"/>
    <col min="9" max="9" width="9.375" style="0" customWidth="1"/>
    <col min="10" max="10" width="9.00390625" style="0" customWidth="1"/>
    <col min="11" max="11" width="7.625" style="0" customWidth="1"/>
    <col min="12" max="12" width="9.875" style="0" customWidth="1"/>
    <col min="13" max="13" width="11.375" style="0" customWidth="1"/>
    <col min="14" max="14" width="12.00390625" style="0" customWidth="1"/>
    <col min="15" max="15" width="10.125" style="0" bestFit="1" customWidth="1"/>
  </cols>
  <sheetData>
    <row r="1" spans="1:5" ht="12.75">
      <c r="A1" s="143" t="s">
        <v>45</v>
      </c>
      <c r="B1" s="143"/>
      <c r="C1" s="143"/>
      <c r="E1" s="99"/>
    </row>
    <row r="2" spans="1:3" ht="3.75" customHeight="1">
      <c r="A2" s="17"/>
      <c r="B2" s="17"/>
      <c r="C2" s="17"/>
    </row>
    <row r="3" spans="1:12" ht="12" customHeight="1">
      <c r="A3" s="131" t="s">
        <v>55</v>
      </c>
      <c r="B3" s="131" t="s">
        <v>0</v>
      </c>
      <c r="C3" s="140" t="s">
        <v>83</v>
      </c>
      <c r="D3" s="158" t="s">
        <v>27</v>
      </c>
      <c r="E3" s="159"/>
      <c r="F3" s="137" t="s">
        <v>84</v>
      </c>
      <c r="G3" s="150" t="s">
        <v>66</v>
      </c>
      <c r="H3" s="150"/>
      <c r="I3" s="150"/>
      <c r="J3" s="150"/>
      <c r="K3" s="150"/>
      <c r="L3" s="150"/>
    </row>
    <row r="4" spans="1:12" ht="12" customHeight="1">
      <c r="A4" s="132"/>
      <c r="B4" s="132"/>
      <c r="C4" s="141"/>
      <c r="D4" s="160"/>
      <c r="E4" s="161"/>
      <c r="F4" s="138"/>
      <c r="G4" s="151" t="s">
        <v>68</v>
      </c>
      <c r="H4" s="153" t="s">
        <v>67</v>
      </c>
      <c r="I4" s="154"/>
      <c r="J4" s="154"/>
      <c r="K4" s="155"/>
      <c r="L4" s="151" t="s">
        <v>72</v>
      </c>
    </row>
    <row r="5" spans="1:12" ht="45.75" customHeight="1">
      <c r="A5" s="133"/>
      <c r="B5" s="133"/>
      <c r="C5" s="142"/>
      <c r="D5" s="100" t="s">
        <v>73</v>
      </c>
      <c r="E5" s="100" t="s">
        <v>74</v>
      </c>
      <c r="F5" s="139"/>
      <c r="G5" s="152"/>
      <c r="H5" s="101" t="s">
        <v>69</v>
      </c>
      <c r="I5" s="101" t="s">
        <v>75</v>
      </c>
      <c r="J5" s="101" t="s">
        <v>70</v>
      </c>
      <c r="K5" s="101" t="s">
        <v>71</v>
      </c>
      <c r="L5" s="152"/>
    </row>
    <row r="6" spans="1:14" ht="11.25" customHeight="1">
      <c r="A6" s="170" t="s">
        <v>1</v>
      </c>
      <c r="B6" s="144" t="s">
        <v>3</v>
      </c>
      <c r="C6" s="114">
        <v>14105379</v>
      </c>
      <c r="D6" s="63"/>
      <c r="E6" s="63"/>
      <c r="F6" s="114">
        <f>C6-D6+E6+E7-D7</f>
        <v>14105379</v>
      </c>
      <c r="G6" s="114">
        <v>86839</v>
      </c>
      <c r="H6" s="68"/>
      <c r="I6" s="68"/>
      <c r="J6" s="68"/>
      <c r="K6" s="68"/>
      <c r="L6" s="114">
        <v>14018540</v>
      </c>
      <c r="M6" s="54">
        <f aca="true" t="shared" si="0" ref="M6:M20">G6+L6</f>
        <v>14105379</v>
      </c>
      <c r="N6" s="54">
        <f>F6-M6</f>
        <v>0</v>
      </c>
    </row>
    <row r="7" spans="1:14" ht="12" customHeight="1">
      <c r="A7" s="171"/>
      <c r="B7" s="145"/>
      <c r="C7" s="115"/>
      <c r="D7" s="74"/>
      <c r="E7" s="74"/>
      <c r="F7" s="115"/>
      <c r="G7" s="115"/>
      <c r="H7" s="66"/>
      <c r="I7" s="66"/>
      <c r="J7" s="66"/>
      <c r="K7" s="66"/>
      <c r="L7" s="115"/>
      <c r="M7" s="54"/>
      <c r="N7" s="54"/>
    </row>
    <row r="8" spans="1:14" ht="18" customHeight="1">
      <c r="A8" s="15" t="s">
        <v>2</v>
      </c>
      <c r="B8" s="16" t="s">
        <v>12</v>
      </c>
      <c r="C8" s="64">
        <v>276955</v>
      </c>
      <c r="D8" s="65"/>
      <c r="E8" s="64"/>
      <c r="F8" s="64">
        <f aca="true" t="shared" si="1" ref="F8:F19">C8-D8+E8</f>
        <v>276955</v>
      </c>
      <c r="G8" s="64">
        <v>276955</v>
      </c>
      <c r="H8" s="65"/>
      <c r="I8" s="65"/>
      <c r="J8" s="65"/>
      <c r="K8" s="65"/>
      <c r="L8" s="65"/>
      <c r="M8" s="54">
        <f t="shared" si="0"/>
        <v>276955</v>
      </c>
      <c r="N8" s="54">
        <f aca="true" t="shared" si="2" ref="N8:N21">F8-M8</f>
        <v>0</v>
      </c>
    </row>
    <row r="9" spans="1:14" ht="18" customHeight="1">
      <c r="A9" s="104">
        <v>600</v>
      </c>
      <c r="B9" s="144" t="s">
        <v>14</v>
      </c>
      <c r="C9" s="114">
        <v>26602029</v>
      </c>
      <c r="D9" s="63">
        <v>501000</v>
      </c>
      <c r="E9" s="63">
        <v>218692</v>
      </c>
      <c r="F9" s="114">
        <f>C9-D9+E9+E10-D10</f>
        <v>26319721</v>
      </c>
      <c r="G9" s="114">
        <f>F9-L9</f>
        <v>6239943</v>
      </c>
      <c r="H9" s="114">
        <v>1600</v>
      </c>
      <c r="I9" s="114"/>
      <c r="J9" s="114">
        <v>732632</v>
      </c>
      <c r="K9" s="126"/>
      <c r="L9" s="114">
        <v>20079778</v>
      </c>
      <c r="M9" s="54">
        <f>G9+L9</f>
        <v>26319721</v>
      </c>
      <c r="N9" s="54">
        <f t="shared" si="2"/>
        <v>0</v>
      </c>
    </row>
    <row r="10" spans="1:14" ht="13.5" customHeight="1">
      <c r="A10" s="105"/>
      <c r="B10" s="145"/>
      <c r="C10" s="115"/>
      <c r="D10" s="74"/>
      <c r="E10" s="74"/>
      <c r="F10" s="115"/>
      <c r="G10" s="115"/>
      <c r="H10" s="115"/>
      <c r="I10" s="115"/>
      <c r="J10" s="115"/>
      <c r="K10" s="108"/>
      <c r="L10" s="115"/>
      <c r="M10" s="54"/>
      <c r="N10" s="54">
        <f t="shared" si="2"/>
        <v>0</v>
      </c>
    </row>
    <row r="11" spans="1:14" ht="18.75" customHeight="1">
      <c r="A11" s="41">
        <v>700</v>
      </c>
      <c r="B11" s="46" t="s">
        <v>15</v>
      </c>
      <c r="C11" s="62">
        <v>8780920</v>
      </c>
      <c r="D11" s="63">
        <v>7000</v>
      </c>
      <c r="E11" s="63">
        <v>211706</v>
      </c>
      <c r="F11" s="62">
        <f t="shared" si="1"/>
        <v>8985626</v>
      </c>
      <c r="G11" s="64">
        <f>F11-L11</f>
        <v>4439591</v>
      </c>
      <c r="H11" s="64">
        <v>20000</v>
      </c>
      <c r="I11" s="64">
        <v>1700</v>
      </c>
      <c r="J11" s="65"/>
      <c r="K11" s="65"/>
      <c r="L11" s="64">
        <v>4546035</v>
      </c>
      <c r="M11" s="54">
        <f t="shared" si="0"/>
        <v>8985626</v>
      </c>
      <c r="N11" s="54">
        <f t="shared" si="2"/>
        <v>0</v>
      </c>
    </row>
    <row r="12" spans="1:14" ht="18" customHeight="1">
      <c r="A12" s="41">
        <v>710</v>
      </c>
      <c r="B12" s="46" t="s">
        <v>25</v>
      </c>
      <c r="C12" s="62">
        <v>714400</v>
      </c>
      <c r="D12" s="62">
        <v>285915</v>
      </c>
      <c r="E12" s="62"/>
      <c r="F12" s="62">
        <f t="shared" si="1"/>
        <v>428485</v>
      </c>
      <c r="G12" s="64">
        <f>F12</f>
        <v>428485</v>
      </c>
      <c r="H12" s="64"/>
      <c r="I12" s="65"/>
      <c r="J12" s="64">
        <v>105000</v>
      </c>
      <c r="K12" s="65"/>
      <c r="L12" s="65"/>
      <c r="M12" s="54">
        <f>G12+L12</f>
        <v>428485</v>
      </c>
      <c r="N12" s="54">
        <f t="shared" si="2"/>
        <v>0</v>
      </c>
    </row>
    <row r="13" spans="1:15" ht="18" customHeight="1">
      <c r="A13" s="148">
        <v>750</v>
      </c>
      <c r="B13" s="146" t="s">
        <v>78</v>
      </c>
      <c r="C13" s="166">
        <v>8743836</v>
      </c>
      <c r="D13" s="63">
        <v>419574</v>
      </c>
      <c r="E13" s="63">
        <v>183000</v>
      </c>
      <c r="F13" s="166">
        <f>C13-D13-D14+E13+E14</f>
        <v>8507262</v>
      </c>
      <c r="G13" s="166">
        <f>F13-L13</f>
        <v>8443324</v>
      </c>
      <c r="H13" s="166">
        <v>4390893</v>
      </c>
      <c r="I13" s="166">
        <v>698678</v>
      </c>
      <c r="J13" s="166">
        <v>119286</v>
      </c>
      <c r="K13" s="168"/>
      <c r="L13" s="166">
        <v>63938</v>
      </c>
      <c r="M13" s="54">
        <f t="shared" si="0"/>
        <v>8507262</v>
      </c>
      <c r="N13" s="54">
        <f t="shared" si="2"/>
        <v>0</v>
      </c>
      <c r="O13" s="23"/>
    </row>
    <row r="14" spans="1:14" ht="18" customHeight="1">
      <c r="A14" s="149"/>
      <c r="B14" s="147"/>
      <c r="C14" s="167"/>
      <c r="D14" s="74"/>
      <c r="E14" s="74"/>
      <c r="F14" s="167"/>
      <c r="G14" s="167"/>
      <c r="H14" s="167"/>
      <c r="I14" s="167"/>
      <c r="J14" s="167"/>
      <c r="K14" s="169"/>
      <c r="L14" s="167"/>
      <c r="M14" s="54"/>
      <c r="N14" s="54">
        <f t="shared" si="2"/>
        <v>0</v>
      </c>
    </row>
    <row r="15" spans="1:14" ht="48" customHeight="1">
      <c r="A15" s="38">
        <v>751</v>
      </c>
      <c r="B15" s="55" t="s">
        <v>52</v>
      </c>
      <c r="C15" s="60">
        <v>2364</v>
      </c>
      <c r="D15" s="60"/>
      <c r="E15" s="60"/>
      <c r="F15" s="60">
        <f t="shared" si="1"/>
        <v>2364</v>
      </c>
      <c r="G15" s="61">
        <v>2364</v>
      </c>
      <c r="H15" s="66">
        <v>968</v>
      </c>
      <c r="I15" s="61">
        <v>171</v>
      </c>
      <c r="J15" s="66"/>
      <c r="K15" s="66"/>
      <c r="L15" s="66"/>
      <c r="M15" s="54">
        <f t="shared" si="0"/>
        <v>2364</v>
      </c>
      <c r="N15" s="54">
        <f t="shared" si="2"/>
        <v>0</v>
      </c>
    </row>
    <row r="16" spans="1:15" ht="26.25" customHeight="1">
      <c r="A16" s="41">
        <v>754</v>
      </c>
      <c r="B16" s="43" t="s">
        <v>30</v>
      </c>
      <c r="C16" s="62">
        <v>846310</v>
      </c>
      <c r="D16" s="62">
        <v>19000</v>
      </c>
      <c r="E16" s="62"/>
      <c r="F16" s="62">
        <f>C16-D16+E16</f>
        <v>827310</v>
      </c>
      <c r="G16" s="64">
        <f>F16-L16</f>
        <v>693406</v>
      </c>
      <c r="H16" s="64">
        <v>10510</v>
      </c>
      <c r="I16" s="64">
        <v>1494</v>
      </c>
      <c r="J16" s="64">
        <v>169000</v>
      </c>
      <c r="K16" s="65"/>
      <c r="L16" s="64">
        <v>133904</v>
      </c>
      <c r="M16" s="54">
        <f>G16+L16</f>
        <v>827310</v>
      </c>
      <c r="N16" s="54">
        <f t="shared" si="2"/>
        <v>0</v>
      </c>
      <c r="O16" s="23"/>
    </row>
    <row r="17" spans="1:14" ht="87.75" customHeight="1">
      <c r="A17" s="11">
        <v>756</v>
      </c>
      <c r="B17" s="18" t="s">
        <v>44</v>
      </c>
      <c r="C17" s="64">
        <v>185000</v>
      </c>
      <c r="D17" s="64"/>
      <c r="E17" s="64"/>
      <c r="F17" s="64">
        <f t="shared" si="1"/>
        <v>185000</v>
      </c>
      <c r="G17" s="64">
        <f>F17</f>
        <v>185000</v>
      </c>
      <c r="H17" s="64">
        <v>125000</v>
      </c>
      <c r="I17" s="65"/>
      <c r="J17" s="65"/>
      <c r="K17" s="65"/>
      <c r="L17" s="65"/>
      <c r="M17" s="54">
        <f t="shared" si="0"/>
        <v>185000</v>
      </c>
      <c r="N17" s="54">
        <f t="shared" si="2"/>
        <v>0</v>
      </c>
    </row>
    <row r="18" spans="1:14" ht="18" customHeight="1">
      <c r="A18" s="11">
        <v>757</v>
      </c>
      <c r="B18" s="18" t="s">
        <v>16</v>
      </c>
      <c r="C18" s="64">
        <v>545694</v>
      </c>
      <c r="D18" s="64">
        <v>60000</v>
      </c>
      <c r="E18" s="64"/>
      <c r="F18" s="67">
        <f t="shared" si="1"/>
        <v>485694</v>
      </c>
      <c r="G18" s="64">
        <f>F18</f>
        <v>485694</v>
      </c>
      <c r="H18" s="65"/>
      <c r="I18" s="65"/>
      <c r="J18" s="65"/>
      <c r="K18" s="64">
        <f>G18</f>
        <v>485694</v>
      </c>
      <c r="L18" s="65"/>
      <c r="M18" s="54">
        <f t="shared" si="0"/>
        <v>485694</v>
      </c>
      <c r="N18" s="54">
        <f t="shared" si="2"/>
        <v>0</v>
      </c>
    </row>
    <row r="19" spans="1:14" ht="21" customHeight="1">
      <c r="A19" s="11">
        <v>758</v>
      </c>
      <c r="B19" s="18" t="s">
        <v>17</v>
      </c>
      <c r="C19" s="64">
        <v>4649783</v>
      </c>
      <c r="D19" s="64"/>
      <c r="E19" s="65"/>
      <c r="F19" s="64">
        <f t="shared" si="1"/>
        <v>4649783</v>
      </c>
      <c r="G19" s="64">
        <v>4649783</v>
      </c>
      <c r="H19" s="65"/>
      <c r="I19" s="65"/>
      <c r="J19" s="65"/>
      <c r="K19" s="65"/>
      <c r="L19" s="65"/>
      <c r="M19" s="54">
        <f t="shared" si="0"/>
        <v>4649783</v>
      </c>
      <c r="N19" s="54">
        <f t="shared" si="2"/>
        <v>0</v>
      </c>
    </row>
    <row r="20" spans="1:15" ht="15.75" customHeight="1">
      <c r="A20" s="104">
        <v>801</v>
      </c>
      <c r="B20" s="129" t="s">
        <v>18</v>
      </c>
      <c r="C20" s="114">
        <v>30719809</v>
      </c>
      <c r="D20" s="62">
        <v>277500</v>
      </c>
      <c r="E20" s="62">
        <v>162500</v>
      </c>
      <c r="F20" s="114">
        <f>C20-D20-D21+E20+E21</f>
        <v>30604809</v>
      </c>
      <c r="G20" s="114">
        <f>F20-L20</f>
        <v>28474998</v>
      </c>
      <c r="H20" s="114">
        <v>12850493</v>
      </c>
      <c r="I20" s="114">
        <v>2388292</v>
      </c>
      <c r="J20" s="114">
        <v>5906093</v>
      </c>
      <c r="K20" s="126"/>
      <c r="L20" s="114">
        <v>2129811</v>
      </c>
      <c r="M20" s="54">
        <f t="shared" si="0"/>
        <v>30604809</v>
      </c>
      <c r="N20" s="54">
        <f t="shared" si="2"/>
        <v>0</v>
      </c>
      <c r="O20" s="23"/>
    </row>
    <row r="21" spans="1:14" ht="15.75" customHeight="1">
      <c r="A21" s="105"/>
      <c r="B21" s="130"/>
      <c r="C21" s="115"/>
      <c r="D21" s="61"/>
      <c r="E21" s="61"/>
      <c r="F21" s="115"/>
      <c r="G21" s="115"/>
      <c r="H21" s="108"/>
      <c r="I21" s="108"/>
      <c r="J21" s="108"/>
      <c r="K21" s="108"/>
      <c r="L21" s="108"/>
      <c r="M21" s="54"/>
      <c r="N21" s="54">
        <f t="shared" si="2"/>
        <v>0</v>
      </c>
    </row>
    <row r="22" spans="1:14" ht="12.75" customHeight="1">
      <c r="A22" s="5"/>
      <c r="B22" s="51"/>
      <c r="C22" s="70"/>
      <c r="D22" s="70"/>
      <c r="E22" s="70"/>
      <c r="F22" s="70"/>
      <c r="G22" s="70"/>
      <c r="H22" s="72"/>
      <c r="I22" s="72"/>
      <c r="J22" s="72"/>
      <c r="K22" s="72"/>
      <c r="L22" s="72"/>
      <c r="M22" s="23"/>
      <c r="N22" s="54"/>
    </row>
    <row r="23" spans="1:14" ht="6.75" customHeight="1">
      <c r="A23" s="5"/>
      <c r="B23" s="5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23"/>
      <c r="N23" s="54"/>
    </row>
    <row r="24" spans="1:14" ht="12.75" customHeight="1">
      <c r="A24" s="131" t="s">
        <v>55</v>
      </c>
      <c r="B24" s="131" t="s">
        <v>0</v>
      </c>
      <c r="C24" s="134" t="str">
        <f>C3</f>
        <v>Plan po zmianach 18.12.2008</v>
      </c>
      <c r="D24" s="162" t="s">
        <v>27</v>
      </c>
      <c r="E24" s="163"/>
      <c r="F24" s="134" t="str">
        <f>F3</f>
        <v>Plan po zmianach  30.12.2008</v>
      </c>
      <c r="G24" s="156" t="s">
        <v>66</v>
      </c>
      <c r="H24" s="156"/>
      <c r="I24" s="156"/>
      <c r="J24" s="156"/>
      <c r="K24" s="156"/>
      <c r="L24" s="156"/>
      <c r="M24" s="23"/>
      <c r="N24" s="54"/>
    </row>
    <row r="25" spans="1:14" ht="12.75" customHeight="1">
      <c r="A25" s="132"/>
      <c r="B25" s="132"/>
      <c r="C25" s="135"/>
      <c r="D25" s="164"/>
      <c r="E25" s="165"/>
      <c r="F25" s="135"/>
      <c r="G25" s="157" t="s">
        <v>68</v>
      </c>
      <c r="H25" s="157" t="s">
        <v>67</v>
      </c>
      <c r="I25" s="157"/>
      <c r="J25" s="157"/>
      <c r="K25" s="157"/>
      <c r="L25" s="157" t="s">
        <v>72</v>
      </c>
      <c r="M25" s="23"/>
      <c r="N25" s="54"/>
    </row>
    <row r="26" spans="1:14" ht="38.25" customHeight="1">
      <c r="A26" s="133"/>
      <c r="B26" s="133"/>
      <c r="C26" s="136"/>
      <c r="D26" s="53" t="s">
        <v>73</v>
      </c>
      <c r="E26" s="53" t="s">
        <v>74</v>
      </c>
      <c r="F26" s="136"/>
      <c r="G26" s="157"/>
      <c r="H26" s="73" t="s">
        <v>69</v>
      </c>
      <c r="I26" s="73" t="s">
        <v>76</v>
      </c>
      <c r="J26" s="73" t="s">
        <v>70</v>
      </c>
      <c r="K26" s="73" t="s">
        <v>77</v>
      </c>
      <c r="L26" s="157"/>
      <c r="M26" s="23"/>
      <c r="N26" s="54"/>
    </row>
    <row r="27" spans="1:15" ht="18.75" customHeight="1">
      <c r="A27" s="11">
        <v>851</v>
      </c>
      <c r="B27" s="18" t="s">
        <v>19</v>
      </c>
      <c r="C27" s="64">
        <v>407350</v>
      </c>
      <c r="D27" s="64">
        <v>40000</v>
      </c>
      <c r="E27" s="64"/>
      <c r="F27" s="64">
        <f>C27-D27+E27</f>
        <v>367350</v>
      </c>
      <c r="G27" s="64">
        <v>407350</v>
      </c>
      <c r="H27" s="64">
        <v>86400</v>
      </c>
      <c r="I27" s="64">
        <v>3100</v>
      </c>
      <c r="J27" s="64">
        <v>39250</v>
      </c>
      <c r="K27" s="65"/>
      <c r="L27" s="64">
        <v>0</v>
      </c>
      <c r="M27" s="23">
        <f>G27+L27</f>
        <v>407350</v>
      </c>
      <c r="N27" s="54">
        <f>F27-M27</f>
        <v>-40000</v>
      </c>
      <c r="O27" s="23"/>
    </row>
    <row r="28" spans="1:15" ht="14.25" customHeight="1">
      <c r="A28" s="104">
        <v>852</v>
      </c>
      <c r="B28" s="129" t="s">
        <v>20</v>
      </c>
      <c r="C28" s="114">
        <v>4131238</v>
      </c>
      <c r="D28" s="62">
        <v>4401</v>
      </c>
      <c r="E28" s="62">
        <v>34610</v>
      </c>
      <c r="F28" s="114">
        <f>C28-D28-D29+E29+E28</f>
        <v>4161447</v>
      </c>
      <c r="G28" s="114">
        <f>F28-L28</f>
        <v>4152597</v>
      </c>
      <c r="H28" s="114">
        <v>794933</v>
      </c>
      <c r="I28" s="114">
        <v>168098</v>
      </c>
      <c r="J28" s="126"/>
      <c r="K28" s="126"/>
      <c r="L28" s="114">
        <v>8850</v>
      </c>
      <c r="M28" s="23">
        <f aca="true" t="shared" si="3" ref="M28:M38">G28+L28</f>
        <v>4161447</v>
      </c>
      <c r="N28" s="54">
        <f aca="true" t="shared" si="4" ref="N28:N39">F28-M28</f>
        <v>0</v>
      </c>
      <c r="O28" s="23"/>
    </row>
    <row r="29" spans="1:15" ht="14.25" customHeight="1">
      <c r="A29" s="105"/>
      <c r="B29" s="130"/>
      <c r="C29" s="115"/>
      <c r="D29" s="61"/>
      <c r="E29" s="61"/>
      <c r="F29" s="115"/>
      <c r="G29" s="108"/>
      <c r="H29" s="108"/>
      <c r="I29" s="108"/>
      <c r="J29" s="108"/>
      <c r="K29" s="108"/>
      <c r="L29" s="108"/>
      <c r="M29" s="23">
        <f t="shared" si="3"/>
        <v>0</v>
      </c>
      <c r="N29" s="54">
        <f t="shared" si="4"/>
        <v>0</v>
      </c>
      <c r="O29" s="23"/>
    </row>
    <row r="30" spans="1:15" ht="24.75" customHeight="1">
      <c r="A30" s="38">
        <v>853</v>
      </c>
      <c r="B30" s="42" t="s">
        <v>60</v>
      </c>
      <c r="C30" s="60">
        <v>28540</v>
      </c>
      <c r="D30" s="60"/>
      <c r="E30" s="60"/>
      <c r="F30" s="60">
        <f>C30-D30+E30</f>
        <v>28540</v>
      </c>
      <c r="G30" s="64">
        <v>28540</v>
      </c>
      <c r="H30" s="65"/>
      <c r="I30" s="65"/>
      <c r="J30" s="64">
        <v>28540</v>
      </c>
      <c r="K30" s="65"/>
      <c r="L30" s="65"/>
      <c r="M30" s="23">
        <f t="shared" si="3"/>
        <v>28540</v>
      </c>
      <c r="N30" s="54">
        <f t="shared" si="4"/>
        <v>0</v>
      </c>
      <c r="O30" s="23"/>
    </row>
    <row r="31" spans="1:15" ht="15.75" customHeight="1">
      <c r="A31" s="104">
        <v>854</v>
      </c>
      <c r="B31" s="129" t="s">
        <v>21</v>
      </c>
      <c r="C31" s="114">
        <v>1146986</v>
      </c>
      <c r="D31" s="63"/>
      <c r="E31" s="63"/>
      <c r="F31" s="114">
        <f>C31-D31+E31+E32-D32</f>
        <v>1146986</v>
      </c>
      <c r="G31" s="114">
        <f>F31</f>
        <v>1146986</v>
      </c>
      <c r="H31" s="114">
        <v>587829</v>
      </c>
      <c r="I31" s="114">
        <v>126862</v>
      </c>
      <c r="J31" s="126"/>
      <c r="K31" s="126"/>
      <c r="L31" s="126"/>
      <c r="M31" s="23">
        <f t="shared" si="3"/>
        <v>1146986</v>
      </c>
      <c r="N31" s="54">
        <f t="shared" si="4"/>
        <v>0</v>
      </c>
      <c r="O31" s="23"/>
    </row>
    <row r="32" spans="1:15" ht="15.75" customHeight="1">
      <c r="A32" s="105"/>
      <c r="B32" s="130"/>
      <c r="C32" s="115"/>
      <c r="D32" s="74"/>
      <c r="E32" s="74"/>
      <c r="F32" s="115"/>
      <c r="G32" s="108"/>
      <c r="H32" s="108"/>
      <c r="I32" s="108"/>
      <c r="J32" s="108"/>
      <c r="K32" s="108"/>
      <c r="L32" s="108"/>
      <c r="M32" s="23">
        <f t="shared" si="3"/>
        <v>0</v>
      </c>
      <c r="N32" s="54">
        <f t="shared" si="4"/>
        <v>0</v>
      </c>
      <c r="O32" s="23"/>
    </row>
    <row r="33" spans="1:15" ht="15.75" customHeight="1">
      <c r="A33" s="104">
        <v>900</v>
      </c>
      <c r="B33" s="129" t="s">
        <v>22</v>
      </c>
      <c r="C33" s="114">
        <v>2861283</v>
      </c>
      <c r="D33" s="63">
        <v>282039</v>
      </c>
      <c r="E33" s="63"/>
      <c r="F33" s="114">
        <f>C33-D33+E33+E34-D34</f>
        <v>2579244</v>
      </c>
      <c r="G33" s="114">
        <f>F33-L33</f>
        <v>2095000</v>
      </c>
      <c r="H33" s="126"/>
      <c r="I33" s="126"/>
      <c r="J33" s="126"/>
      <c r="K33" s="126"/>
      <c r="L33" s="114">
        <v>484244</v>
      </c>
      <c r="M33" s="23">
        <f t="shared" si="3"/>
        <v>2579244</v>
      </c>
      <c r="N33" s="54">
        <f t="shared" si="4"/>
        <v>0</v>
      </c>
      <c r="O33" s="23"/>
    </row>
    <row r="34" spans="1:15" ht="15" customHeight="1">
      <c r="A34" s="105"/>
      <c r="B34" s="130"/>
      <c r="C34" s="115"/>
      <c r="D34" s="74"/>
      <c r="E34" s="74"/>
      <c r="F34" s="115"/>
      <c r="G34" s="108"/>
      <c r="H34" s="108"/>
      <c r="I34" s="108"/>
      <c r="J34" s="108"/>
      <c r="K34" s="108"/>
      <c r="L34" s="108"/>
      <c r="M34" s="23">
        <f t="shared" si="3"/>
        <v>0</v>
      </c>
      <c r="N34" s="54">
        <f t="shared" si="4"/>
        <v>0</v>
      </c>
      <c r="O34" s="23"/>
    </row>
    <row r="35" spans="1:15" ht="15.75" customHeight="1">
      <c r="A35" s="104">
        <v>921</v>
      </c>
      <c r="B35" s="129" t="s">
        <v>23</v>
      </c>
      <c r="C35" s="114">
        <v>5131520</v>
      </c>
      <c r="D35" s="62"/>
      <c r="E35" s="62"/>
      <c r="F35" s="114">
        <f>C35-D35+E35-D36+E36</f>
        <v>5131520</v>
      </c>
      <c r="G35" s="114">
        <f>F35-L35</f>
        <v>1790436</v>
      </c>
      <c r="H35" s="126"/>
      <c r="I35" s="126"/>
      <c r="J35" s="114">
        <f>G35</f>
        <v>1790436</v>
      </c>
      <c r="K35" s="126"/>
      <c r="L35" s="114">
        <v>3341084</v>
      </c>
      <c r="M35" s="23">
        <f t="shared" si="3"/>
        <v>5131520</v>
      </c>
      <c r="N35" s="54">
        <f t="shared" si="4"/>
        <v>0</v>
      </c>
      <c r="O35" s="23"/>
    </row>
    <row r="36" spans="1:15" ht="14.25" customHeight="1">
      <c r="A36" s="105"/>
      <c r="B36" s="130"/>
      <c r="C36" s="115"/>
      <c r="D36" s="61"/>
      <c r="E36" s="61"/>
      <c r="F36" s="115"/>
      <c r="G36" s="108"/>
      <c r="H36" s="108"/>
      <c r="I36" s="108"/>
      <c r="J36" s="108"/>
      <c r="K36" s="108"/>
      <c r="L36" s="108"/>
      <c r="M36" s="23">
        <f t="shared" si="3"/>
        <v>0</v>
      </c>
      <c r="N36" s="54">
        <f t="shared" si="4"/>
        <v>0</v>
      </c>
      <c r="O36" s="23"/>
    </row>
    <row r="37" spans="1:15" ht="16.5" customHeight="1">
      <c r="A37" s="104">
        <v>926</v>
      </c>
      <c r="B37" s="129" t="s">
        <v>24</v>
      </c>
      <c r="C37" s="114">
        <v>1591378</v>
      </c>
      <c r="D37" s="62"/>
      <c r="E37" s="62"/>
      <c r="F37" s="114">
        <f>C37-D37-D38+E37+E38</f>
        <v>1591378</v>
      </c>
      <c r="G37" s="114">
        <f>F37-L37</f>
        <v>1239381</v>
      </c>
      <c r="H37" s="114">
        <v>269100</v>
      </c>
      <c r="I37" s="114">
        <v>33300</v>
      </c>
      <c r="J37" s="114">
        <v>250000</v>
      </c>
      <c r="K37" s="126"/>
      <c r="L37" s="114">
        <v>351997</v>
      </c>
      <c r="M37" s="23">
        <f t="shared" si="3"/>
        <v>1591378</v>
      </c>
      <c r="N37" s="54">
        <f t="shared" si="4"/>
        <v>0</v>
      </c>
      <c r="O37" s="23"/>
    </row>
    <row r="38" spans="1:15" ht="15.75" customHeight="1">
      <c r="A38" s="105"/>
      <c r="B38" s="130"/>
      <c r="C38" s="115"/>
      <c r="D38" s="61"/>
      <c r="E38" s="61"/>
      <c r="F38" s="115"/>
      <c r="G38" s="108"/>
      <c r="H38" s="108"/>
      <c r="I38" s="108"/>
      <c r="J38" s="108"/>
      <c r="K38" s="108"/>
      <c r="L38" s="108"/>
      <c r="M38" s="23">
        <f t="shared" si="3"/>
        <v>0</v>
      </c>
      <c r="N38" s="54">
        <f t="shared" si="4"/>
        <v>0</v>
      </c>
      <c r="O38" s="23"/>
    </row>
    <row r="39" spans="1:15" ht="18" customHeight="1">
      <c r="A39" s="20" t="s">
        <v>34</v>
      </c>
      <c r="B39" s="21" t="s">
        <v>41</v>
      </c>
      <c r="C39" s="75">
        <f>SUM(C6:C37)</f>
        <v>111470774</v>
      </c>
      <c r="D39" s="75">
        <f>SUM(D6:D21,D27:D38)</f>
        <v>1896429</v>
      </c>
      <c r="E39" s="75">
        <f>SUM(E6:E21,E27:E38)</f>
        <v>810508</v>
      </c>
      <c r="F39" s="75">
        <f>C39-D39+E39</f>
        <v>110384853</v>
      </c>
      <c r="G39" s="76">
        <f aca="true" t="shared" si="5" ref="G39:L39">SUM(G6:G21,G27:G38)</f>
        <v>65266672</v>
      </c>
      <c r="H39" s="76">
        <f t="shared" si="5"/>
        <v>19137726</v>
      </c>
      <c r="I39" s="76">
        <f t="shared" si="5"/>
        <v>3421695</v>
      </c>
      <c r="J39" s="76">
        <f t="shared" si="5"/>
        <v>9140237</v>
      </c>
      <c r="K39" s="76">
        <f t="shared" si="5"/>
        <v>485694</v>
      </c>
      <c r="L39" s="76">
        <f t="shared" si="5"/>
        <v>45158181</v>
      </c>
      <c r="M39" s="23">
        <f>G39+L39</f>
        <v>110424853</v>
      </c>
      <c r="N39" s="54">
        <f t="shared" si="4"/>
        <v>-40000</v>
      </c>
      <c r="O39" s="23"/>
    </row>
    <row r="40" spans="1:14" ht="24" customHeight="1">
      <c r="A40" s="6" t="s">
        <v>39</v>
      </c>
      <c r="B40" s="18" t="s">
        <v>40</v>
      </c>
      <c r="C40" s="77">
        <v>1422000</v>
      </c>
      <c r="D40" s="77"/>
      <c r="E40" s="77"/>
      <c r="F40" s="78">
        <f>C40-D40+E40</f>
        <v>1422000</v>
      </c>
      <c r="G40" s="127"/>
      <c r="H40" s="128"/>
      <c r="I40" s="69"/>
      <c r="J40" s="69"/>
      <c r="K40" s="69"/>
      <c r="L40" s="69"/>
      <c r="M40" s="23">
        <f>SUM(F6:F21,F27:F38)</f>
        <v>110384853</v>
      </c>
      <c r="N40" s="54"/>
    </row>
    <row r="41" spans="1:14" ht="18" customHeight="1">
      <c r="A41" s="20" t="s">
        <v>35</v>
      </c>
      <c r="B41" s="21" t="s">
        <v>42</v>
      </c>
      <c r="C41" s="75">
        <f>C40</f>
        <v>1422000</v>
      </c>
      <c r="D41" s="75">
        <f>D40</f>
        <v>0</v>
      </c>
      <c r="E41" s="75">
        <f>E40</f>
        <v>0</v>
      </c>
      <c r="F41" s="75">
        <f>F40</f>
        <v>1422000</v>
      </c>
      <c r="G41" s="79"/>
      <c r="H41" s="79"/>
      <c r="I41" s="69"/>
      <c r="J41" s="69"/>
      <c r="K41" s="69"/>
      <c r="L41" s="69"/>
      <c r="N41" s="97"/>
    </row>
    <row r="42" spans="1:12" ht="44.25" customHeight="1">
      <c r="A42" s="52" t="s">
        <v>38</v>
      </c>
      <c r="B42" s="56" t="s">
        <v>43</v>
      </c>
      <c r="C42" s="80">
        <f>C39+C41</f>
        <v>112892774</v>
      </c>
      <c r="D42" s="80">
        <f>D39+D41</f>
        <v>1896429</v>
      </c>
      <c r="E42" s="80">
        <f>E39+E41</f>
        <v>810508</v>
      </c>
      <c r="F42" s="80">
        <f>C42-D42+E42</f>
        <v>111806853</v>
      </c>
      <c r="G42" s="81"/>
      <c r="H42" s="81"/>
      <c r="I42" s="69"/>
      <c r="J42" s="124"/>
      <c r="K42" s="125"/>
      <c r="L42" s="69"/>
    </row>
    <row r="43" spans="1:1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</sheetData>
  <mergeCells count="107">
    <mergeCell ref="A6:A7"/>
    <mergeCell ref="L6:L7"/>
    <mergeCell ref="G6:G7"/>
    <mergeCell ref="F6:F7"/>
    <mergeCell ref="C6:C7"/>
    <mergeCell ref="H13:H14"/>
    <mergeCell ref="G13:G14"/>
    <mergeCell ref="F13:F14"/>
    <mergeCell ref="C13:C14"/>
    <mergeCell ref="L13:L14"/>
    <mergeCell ref="K13:K14"/>
    <mergeCell ref="J13:J14"/>
    <mergeCell ref="I13:I14"/>
    <mergeCell ref="H9:H10"/>
    <mergeCell ref="G9:G10"/>
    <mergeCell ref="F9:F10"/>
    <mergeCell ref="C9:C10"/>
    <mergeCell ref="L9:L10"/>
    <mergeCell ref="K9:K10"/>
    <mergeCell ref="J9:J10"/>
    <mergeCell ref="I9:I10"/>
    <mergeCell ref="D3:E4"/>
    <mergeCell ref="D24:E25"/>
    <mergeCell ref="G28:G29"/>
    <mergeCell ref="L37:L38"/>
    <mergeCell ref="K37:K38"/>
    <mergeCell ref="J37:J38"/>
    <mergeCell ref="I37:I38"/>
    <mergeCell ref="H37:H38"/>
    <mergeCell ref="G37:G38"/>
    <mergeCell ref="L35:L36"/>
    <mergeCell ref="G25:G26"/>
    <mergeCell ref="H25:K25"/>
    <mergeCell ref="L25:L26"/>
    <mergeCell ref="K28:K29"/>
    <mergeCell ref="J28:J29"/>
    <mergeCell ref="I28:I29"/>
    <mergeCell ref="H28:H29"/>
    <mergeCell ref="I35:I36"/>
    <mergeCell ref="H35:H36"/>
    <mergeCell ref="G35:G36"/>
    <mergeCell ref="G3:L3"/>
    <mergeCell ref="G4:G5"/>
    <mergeCell ref="H4:K4"/>
    <mergeCell ref="L4:L5"/>
    <mergeCell ref="K35:K36"/>
    <mergeCell ref="J35:J36"/>
    <mergeCell ref="G24:L24"/>
    <mergeCell ref="J33:J34"/>
    <mergeCell ref="I33:I34"/>
    <mergeCell ref="H33:H34"/>
    <mergeCell ref="G33:G34"/>
    <mergeCell ref="A1:C1"/>
    <mergeCell ref="A20:A21"/>
    <mergeCell ref="B20:B21"/>
    <mergeCell ref="A3:A5"/>
    <mergeCell ref="B3:B5"/>
    <mergeCell ref="B9:B10"/>
    <mergeCell ref="A9:A10"/>
    <mergeCell ref="B13:B14"/>
    <mergeCell ref="A13:A14"/>
    <mergeCell ref="B6:B7"/>
    <mergeCell ref="F3:F5"/>
    <mergeCell ref="C3:C5"/>
    <mergeCell ref="L31:L32"/>
    <mergeCell ref="K31:K32"/>
    <mergeCell ref="J31:J32"/>
    <mergeCell ref="I31:I32"/>
    <mergeCell ref="H31:H32"/>
    <mergeCell ref="G31:G32"/>
    <mergeCell ref="L28:L29"/>
    <mergeCell ref="C20:C21"/>
    <mergeCell ref="F33:F34"/>
    <mergeCell ref="F28:F29"/>
    <mergeCell ref="F31:F32"/>
    <mergeCell ref="F20:F21"/>
    <mergeCell ref="F24:F26"/>
    <mergeCell ref="B33:B34"/>
    <mergeCell ref="C33:C34"/>
    <mergeCell ref="C28:C29"/>
    <mergeCell ref="B31:B32"/>
    <mergeCell ref="C31:C32"/>
    <mergeCell ref="A28:A29"/>
    <mergeCell ref="A31:A32"/>
    <mergeCell ref="B24:B26"/>
    <mergeCell ref="C24:C26"/>
    <mergeCell ref="B28:B29"/>
    <mergeCell ref="F37:F38"/>
    <mergeCell ref="C37:C38"/>
    <mergeCell ref="B37:B38"/>
    <mergeCell ref="A24:A26"/>
    <mergeCell ref="F35:F36"/>
    <mergeCell ref="C35:C36"/>
    <mergeCell ref="B35:B36"/>
    <mergeCell ref="A35:A36"/>
    <mergeCell ref="A37:A38"/>
    <mergeCell ref="A33:A34"/>
    <mergeCell ref="J42:K42"/>
    <mergeCell ref="H20:H21"/>
    <mergeCell ref="G20:G21"/>
    <mergeCell ref="L20:L21"/>
    <mergeCell ref="K20:K21"/>
    <mergeCell ref="J20:J21"/>
    <mergeCell ref="I20:I21"/>
    <mergeCell ref="G40:H40"/>
    <mergeCell ref="L33:L34"/>
    <mergeCell ref="K33:K3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2009-01-23T14:24:52Z</cp:lastPrinted>
  <dcterms:created xsi:type="dcterms:W3CDTF">2004-08-03T08:26:30Z</dcterms:created>
  <dcterms:modified xsi:type="dcterms:W3CDTF">2009-01-23T14:41:18Z</dcterms:modified>
  <cp:category/>
  <cp:version/>
  <cp:contentType/>
  <cp:contentStatus/>
</cp:coreProperties>
</file>