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<sst xmlns="http://schemas.openxmlformats.org/spreadsheetml/2006/main" count="131" uniqueCount="93">
  <si>
    <t>Nazwa działu</t>
  </si>
  <si>
    <t>010</t>
  </si>
  <si>
    <t>020</t>
  </si>
  <si>
    <t>Rolnictwo i łowiectwo</t>
  </si>
  <si>
    <t>I.</t>
  </si>
  <si>
    <t>II.</t>
  </si>
  <si>
    <t>III.</t>
  </si>
  <si>
    <t>IV.</t>
  </si>
  <si>
    <t>Wolne środki</t>
  </si>
  <si>
    <t>Razem(II+III+IV)</t>
  </si>
  <si>
    <t>Leśnictwo</t>
  </si>
  <si>
    <t>Transport i łączność</t>
  </si>
  <si>
    <t>Gospodarka mieszkaniowa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</si>
  <si>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</si>
  <si>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</si>
  <si>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</si>
  <si>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</si>
  <si>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</si>
  <si>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</si>
  <si>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</si>
  <si>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Kultura i ochrona dziedzictwa narodowego</t>
  </si>
  <si>
    <t>Kultura fizyczna i sport</t>
  </si>
  <si>
    <t>Działalność usługowa</t>
  </si>
  <si>
    <t>PLAN DOCHODÓW PO ZMIANACH</t>
  </si>
  <si>
    <t xml:space="preserve"> Zmiany Uchwałą Rady Gminy</t>
  </si>
  <si>
    <t>Zmniejszenia      (-)</t>
  </si>
  <si>
    <t>Zwiększenia   (+)</t>
  </si>
  <si>
    <t>Bezpieczeństwo publiczne                                      i ochrona przeciwpożarowa</t>
  </si>
  <si>
    <t>RAZEM DOCHODY</t>
  </si>
  <si>
    <t>§ 952</t>
  </si>
  <si>
    <t>§ 955</t>
  </si>
  <si>
    <t>I</t>
  </si>
  <si>
    <t>II</t>
  </si>
  <si>
    <t>RAZEM PRZYCHODY</t>
  </si>
  <si>
    <t>OGÓŁEM</t>
  </si>
  <si>
    <t>I+II</t>
  </si>
  <si>
    <t>§ 992</t>
  </si>
  <si>
    <t>Spłata pożyczek długoterminowych</t>
  </si>
  <si>
    <t>RAZEM WYDATKI</t>
  </si>
  <si>
    <t>RAZEM ROZCHODY</t>
  </si>
  <si>
    <t>RAZEM ROZCHODY                  I WYDATKI</t>
  </si>
  <si>
    <t>Dochody od osób prawnych,od osób fizycznych i od jednostek nie posiadających osobowości prawnej oraz wydatki związane z ich poborem</t>
  </si>
  <si>
    <t>PLAN WYDATKÓW PO ZMIANACH</t>
  </si>
  <si>
    <t xml:space="preserve">Zmniejszenie                       </t>
  </si>
  <si>
    <r>
      <t xml:space="preserve">Zwiększenie                        </t>
    </r>
    <r>
      <rPr>
        <b/>
        <sz val="10"/>
        <rFont val="Arial CE"/>
        <family val="2"/>
      </rPr>
      <t xml:space="preserve"> </t>
    </r>
  </si>
  <si>
    <t xml:space="preserve">Zmniejszenie                        </t>
  </si>
  <si>
    <t xml:space="preserve">Zwiększenie                        </t>
  </si>
  <si>
    <t>Urzędy naczelnych organów władzy państwowej, kontroli i ochrony prawa oraz sądownictwo</t>
  </si>
  <si>
    <t>Dział</t>
  </si>
  <si>
    <t>Wolne środki jako nadwyżka środków pieniężnych na rachunku bieżącym budżetu gminy wynikających z rozliczeń kredytów i pożyczek z lat ubiegłych</t>
  </si>
  <si>
    <t>Bieżące</t>
  </si>
  <si>
    <t>Majątkowe</t>
  </si>
  <si>
    <t>w tym:</t>
  </si>
  <si>
    <t>Bezpieczeństwo publiczne i ochrona przeciwpożarowa</t>
  </si>
  <si>
    <t>Dochody od osób prawnych,od osób fizycznych i od jednostek nie posiadających osobowości prawnej oraz wydatki związane  z ich poborem</t>
  </si>
  <si>
    <t>z tego</t>
  </si>
  <si>
    <t>w tym</t>
  </si>
  <si>
    <t>Wydatki bieżące</t>
  </si>
  <si>
    <t xml:space="preserve">Wynagrodzenia </t>
  </si>
  <si>
    <t>Dotacje</t>
  </si>
  <si>
    <t>Wydatki na obsługę długu</t>
  </si>
  <si>
    <t>Wydatki majątkowe</t>
  </si>
  <si>
    <t>Zmniejszenie ( - )</t>
  </si>
  <si>
    <t>Zwiększenie ( + )</t>
  </si>
  <si>
    <t>Pochodne od wynag</t>
  </si>
  <si>
    <t>Wyd na obsługę długu</t>
  </si>
  <si>
    <t>Administracja publiczna</t>
  </si>
  <si>
    <t xml:space="preserve">Dochody po zmianach </t>
  </si>
  <si>
    <t xml:space="preserve">Wydatki po zmianach </t>
  </si>
  <si>
    <t>Turystyka</t>
  </si>
  <si>
    <t>Zmniejszenie        ( - )</t>
  </si>
  <si>
    <t>Zwiększenie        ( + )</t>
  </si>
  <si>
    <t>Pochod. od wynagrodz.</t>
  </si>
  <si>
    <t>Informatyka</t>
  </si>
  <si>
    <t>§ 931</t>
  </si>
  <si>
    <t>Przychody ze sprzedaży innych papierów wartościowych (obligacji)</t>
  </si>
  <si>
    <t>V.</t>
  </si>
  <si>
    <t>Inne papiery wartościowe (obligacje)</t>
  </si>
  <si>
    <t xml:space="preserve">Pożyczki  na finansowanie zadań inwestycyjnych </t>
  </si>
  <si>
    <t xml:space="preserve">Kredyty na finansowanie zadań inwestycyjnych </t>
  </si>
  <si>
    <t>VI.</t>
  </si>
  <si>
    <t xml:space="preserve">Pożyczki </t>
  </si>
  <si>
    <t>Kredyty</t>
  </si>
  <si>
    <t>Plan po zmianach      20. 10.2009</t>
  </si>
  <si>
    <t>Plan po zmianach   20.10.2009r.</t>
  </si>
  <si>
    <t xml:space="preserve">Spłata kredytów </t>
  </si>
  <si>
    <t>Spłata  pożyczek</t>
  </si>
  <si>
    <t>Razem(II+IV)</t>
  </si>
  <si>
    <t>Plan po zmianach  30.09.2009r.</t>
  </si>
  <si>
    <t>Dochody  30.09.2009r</t>
  </si>
  <si>
    <t>Wydatki  30.09.2009r</t>
  </si>
  <si>
    <t>Plan po zmianach  30.09.2009</t>
  </si>
  <si>
    <t>Spłata kredytów  długoterminowych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</si>
</sst>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8"/>
      <name val="Arial CE"/>
      <family val="2"/>
    </font>
    <font>
      <sz val="10"/>
      <color indexed="63"/>
      <name val="Arial CE"/>
      <family val="0"/>
    </font>
    <font>
      <b/>
      <sz val="14"/>
      <name val="Arial CE"/>
      <family val="0"/>
    </font>
    <font>
      <sz val="8"/>
      <name val="Arial CE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1" fillId="0" borderId="1" xfId="0" applyFont="1" applyBorder="1" applyAlignment="1" quotePrefix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 horizontal="right"/>
    </xf>
    <xf numFmtId="0" fontId="1" fillId="0" borderId="4" xfId="0" applyFont="1" applyBorder="1" applyAlignment="1" quotePrefix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3" xfId="0" applyNumberFormat="1" applyBorder="1" applyAlignment="1" quotePrefix="1">
      <alignment horizontal="right"/>
    </xf>
    <xf numFmtId="0" fontId="2" fillId="0" borderId="1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1" fillId="0" borderId="5" xfId="0" applyFont="1" applyBorder="1" applyAlignment="1" quotePrefix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3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3" fontId="0" fillId="0" borderId="0" xfId="0" applyNumberFormat="1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4" borderId="8" xfId="0" applyNumberFormat="1" applyFont="1" applyFill="1" applyBorder="1" applyAlignment="1">
      <alignment horizontal="right" vertical="center" wrapText="1"/>
    </xf>
    <xf numFmtId="0" fontId="3" fillId="4" borderId="8" xfId="0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right"/>
    </xf>
    <xf numFmtId="3" fontId="0" fillId="4" borderId="0" xfId="0" applyNumberForma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3" fontId="5" fillId="4" borderId="6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 vertical="center"/>
    </xf>
    <xf numFmtId="0" fontId="0" fillId="0" borderId="9" xfId="0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5" fillId="3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3" fontId="0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0" fontId="0" fillId="4" borderId="8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3" fontId="1" fillId="4" borderId="0" xfId="0" applyNumberFormat="1" applyFont="1" applyFill="1" applyAlignment="1">
      <alignment/>
    </xf>
    <xf numFmtId="0" fontId="0" fillId="0" borderId="1" xfId="0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/>
    </xf>
    <xf numFmtId="0" fontId="4" fillId="0" borderId="3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3" fontId="9" fillId="0" borderId="0" xfId="0" applyNumberFormat="1" applyFont="1" applyAlignment="1">
      <alignment/>
    </xf>
    <xf numFmtId="3" fontId="2" fillId="0" borderId="3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8" fillId="4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workbookViewId="0" topLeftCell="A44">
      <selection activeCell="E68" sqref="E68"/>
    </sheetView>
  </sheetViews>
  <sheetFormatPr defaultColWidth="9.00390625" defaultRowHeight="12.75"/>
  <cols>
    <col min="1" max="1" width="6.00390625" style="0" customWidth="1"/>
    <col min="2" max="2" width="42.125" style="0" customWidth="1"/>
    <col min="3" max="3" width="13.625" style="0" customWidth="1"/>
    <col min="4" max="4" width="12.875" style="0" customWidth="1"/>
    <col min="5" max="5" width="12.00390625" style="0" customWidth="1"/>
    <col min="6" max="6" width="12.625" style="0" customWidth="1"/>
    <col min="7" max="7" width="12.375" style="0" customWidth="1"/>
    <col min="8" max="8" width="11.375" style="0" customWidth="1"/>
    <col min="9" max="9" width="12.75390625" style="0" customWidth="1"/>
  </cols>
  <sheetData>
    <row r="1" spans="1:8" ht="12.75">
      <c r="A1" s="115" t="s">
        <v>23</v>
      </c>
      <c r="B1" s="115"/>
      <c r="C1" s="115"/>
      <c r="D1" s="115"/>
      <c r="E1" s="115"/>
      <c r="F1" s="115"/>
      <c r="G1" s="115"/>
      <c r="H1" s="115"/>
    </row>
    <row r="2" ht="5.25" customHeight="1"/>
    <row r="3" spans="1:8" ht="27.75" customHeight="1">
      <c r="A3" s="117" t="s">
        <v>48</v>
      </c>
      <c r="B3" s="117" t="s">
        <v>0</v>
      </c>
      <c r="C3" s="107" t="s">
        <v>88</v>
      </c>
      <c r="D3" s="109" t="s">
        <v>24</v>
      </c>
      <c r="E3" s="110"/>
      <c r="F3" s="107" t="s">
        <v>84</v>
      </c>
      <c r="G3" s="116" t="s">
        <v>52</v>
      </c>
      <c r="H3" s="116"/>
    </row>
    <row r="4" spans="1:9" ht="44.25" customHeight="1">
      <c r="A4" s="118"/>
      <c r="B4" s="118"/>
      <c r="C4" s="108"/>
      <c r="D4" s="11" t="s">
        <v>25</v>
      </c>
      <c r="E4" s="11" t="s">
        <v>26</v>
      </c>
      <c r="F4" s="108"/>
      <c r="G4" s="36" t="s">
        <v>50</v>
      </c>
      <c r="H4" s="36" t="s">
        <v>51</v>
      </c>
      <c r="I4" s="22">
        <f>H19-H7</f>
        <v>836900</v>
      </c>
    </row>
    <row r="5" spans="1:10" ht="16.5" customHeight="1">
      <c r="A5" s="41" t="s">
        <v>1</v>
      </c>
      <c r="B5" s="40" t="s">
        <v>3</v>
      </c>
      <c r="C5" s="53">
        <v>5321849</v>
      </c>
      <c r="D5" s="54">
        <v>3500000</v>
      </c>
      <c r="E5" s="54"/>
      <c r="F5" s="53">
        <f>C5-D5+E5</f>
        <v>1821849</v>
      </c>
      <c r="G5" s="55">
        <f>F5-H5</f>
        <v>1821849</v>
      </c>
      <c r="H5" s="55"/>
      <c r="I5" s="45">
        <f>G5+H5</f>
        <v>1821849</v>
      </c>
      <c r="J5" s="22">
        <f>F5-I5</f>
        <v>0</v>
      </c>
    </row>
    <row r="6" spans="1:10" ht="16.5" customHeight="1">
      <c r="A6" s="41">
        <v>600</v>
      </c>
      <c r="B6" s="15" t="s">
        <v>11</v>
      </c>
      <c r="C6" s="53">
        <v>103000</v>
      </c>
      <c r="D6" s="53"/>
      <c r="E6" s="54"/>
      <c r="F6" s="53">
        <f>C6-D6+E6</f>
        <v>103000</v>
      </c>
      <c r="G6" s="55">
        <f>F6-H6</f>
        <v>103000</v>
      </c>
      <c r="H6" s="55"/>
      <c r="I6" s="45">
        <f>G6+H6</f>
        <v>103000</v>
      </c>
      <c r="J6" s="22"/>
    </row>
    <row r="7" spans="1:10" ht="16.5" customHeight="1">
      <c r="A7" s="38">
        <v>700</v>
      </c>
      <c r="B7" s="40" t="s">
        <v>12</v>
      </c>
      <c r="C7" s="53">
        <v>10469987</v>
      </c>
      <c r="D7" s="53">
        <v>6589553</v>
      </c>
      <c r="E7" s="54">
        <v>5000</v>
      </c>
      <c r="F7" s="53">
        <f aca="true" t="shared" si="0" ref="F7:F18">C7-D7+E7</f>
        <v>3885434</v>
      </c>
      <c r="G7" s="53">
        <f>F7-H7</f>
        <v>573135</v>
      </c>
      <c r="H7" s="53">
        <v>3312299</v>
      </c>
      <c r="I7" s="45">
        <f aca="true" t="shared" si="1" ref="I7:I18">G7+H7</f>
        <v>3885434</v>
      </c>
      <c r="J7" s="22">
        <f aca="true" t="shared" si="2" ref="J7:J19">F7-I7</f>
        <v>0</v>
      </c>
    </row>
    <row r="8" spans="1:10" ht="16.5" customHeight="1">
      <c r="A8" s="10">
        <v>750</v>
      </c>
      <c r="B8" s="36" t="s">
        <v>66</v>
      </c>
      <c r="C8" s="55">
        <v>298239</v>
      </c>
      <c r="D8" s="55"/>
      <c r="E8" s="55"/>
      <c r="F8" s="53">
        <f t="shared" si="0"/>
        <v>298239</v>
      </c>
      <c r="G8" s="55">
        <f>F8</f>
        <v>298239</v>
      </c>
      <c r="H8" s="55">
        <v>0</v>
      </c>
      <c r="I8" s="45">
        <f t="shared" si="1"/>
        <v>298239</v>
      </c>
      <c r="J8" s="22">
        <f t="shared" si="2"/>
        <v>0</v>
      </c>
    </row>
    <row r="9" spans="1:10" ht="25.5" customHeight="1">
      <c r="A9" s="10">
        <v>751</v>
      </c>
      <c r="B9" s="89" t="s">
        <v>47</v>
      </c>
      <c r="C9" s="69">
        <v>27663</v>
      </c>
      <c r="D9" s="70"/>
      <c r="E9" s="55"/>
      <c r="F9" s="53">
        <f t="shared" si="0"/>
        <v>27663</v>
      </c>
      <c r="G9" s="55">
        <f>F9</f>
        <v>27663</v>
      </c>
      <c r="H9" s="56"/>
      <c r="I9" s="45">
        <f t="shared" si="1"/>
        <v>27663</v>
      </c>
      <c r="J9" s="22">
        <f t="shared" si="2"/>
        <v>0</v>
      </c>
    </row>
    <row r="10" spans="1:10" ht="25.5" customHeight="1">
      <c r="A10" s="10">
        <v>754</v>
      </c>
      <c r="B10" s="35" t="s">
        <v>53</v>
      </c>
      <c r="C10" s="55">
        <v>23180</v>
      </c>
      <c r="D10" s="55"/>
      <c r="E10" s="55"/>
      <c r="F10" s="53">
        <f t="shared" si="0"/>
        <v>23180</v>
      </c>
      <c r="G10" s="55">
        <f>F10-H10</f>
        <v>2280</v>
      </c>
      <c r="H10" s="55">
        <v>20900</v>
      </c>
      <c r="I10" s="45">
        <f t="shared" si="1"/>
        <v>23180</v>
      </c>
      <c r="J10" s="22">
        <f t="shared" si="2"/>
        <v>0</v>
      </c>
    </row>
    <row r="11" spans="1:16" ht="45" customHeight="1">
      <c r="A11" s="38">
        <v>756</v>
      </c>
      <c r="B11" s="37" t="s">
        <v>54</v>
      </c>
      <c r="C11" s="53">
        <v>58563026</v>
      </c>
      <c r="D11" s="54">
        <v>4498000</v>
      </c>
      <c r="E11" s="54">
        <v>8092208</v>
      </c>
      <c r="F11" s="53">
        <f t="shared" si="0"/>
        <v>62157234</v>
      </c>
      <c r="G11" s="86">
        <f>F11</f>
        <v>62157234</v>
      </c>
      <c r="H11" s="87"/>
      <c r="I11" s="45">
        <f t="shared" si="1"/>
        <v>62157234</v>
      </c>
      <c r="J11" s="22">
        <f t="shared" si="2"/>
        <v>0</v>
      </c>
      <c r="K11" s="4"/>
      <c r="L11" s="4"/>
      <c r="M11" s="4"/>
      <c r="N11" s="4"/>
      <c r="O11" s="4"/>
      <c r="P11" s="4"/>
    </row>
    <row r="12" spans="1:10" ht="15.75" customHeight="1">
      <c r="A12" s="38">
        <v>758</v>
      </c>
      <c r="B12" s="37" t="s">
        <v>14</v>
      </c>
      <c r="C12" s="53">
        <v>13184890</v>
      </c>
      <c r="D12" s="54"/>
      <c r="E12" s="53"/>
      <c r="F12" s="53">
        <f t="shared" si="0"/>
        <v>13184890</v>
      </c>
      <c r="G12" s="53">
        <f>F12</f>
        <v>13184890</v>
      </c>
      <c r="H12" s="57"/>
      <c r="I12" s="45">
        <f t="shared" si="1"/>
        <v>13184890</v>
      </c>
      <c r="J12" s="22">
        <f t="shared" si="2"/>
        <v>0</v>
      </c>
    </row>
    <row r="13" spans="1:10" ht="15" customHeight="1">
      <c r="A13" s="38">
        <v>801</v>
      </c>
      <c r="B13" s="37" t="s">
        <v>15</v>
      </c>
      <c r="C13" s="53">
        <v>2815868</v>
      </c>
      <c r="D13" s="54">
        <v>500000</v>
      </c>
      <c r="E13" s="54">
        <v>62000</v>
      </c>
      <c r="F13" s="53">
        <f t="shared" si="0"/>
        <v>2377868</v>
      </c>
      <c r="G13" s="53">
        <f>F13-H13</f>
        <v>2227868</v>
      </c>
      <c r="H13" s="53">
        <v>150000</v>
      </c>
      <c r="I13" s="45">
        <f>G13+H13</f>
        <v>2377868</v>
      </c>
      <c r="J13" s="22">
        <f t="shared" si="2"/>
        <v>0</v>
      </c>
    </row>
    <row r="14" spans="1:10" ht="12.75" customHeight="1">
      <c r="A14" s="38">
        <v>852</v>
      </c>
      <c r="B14" s="37" t="s">
        <v>17</v>
      </c>
      <c r="C14" s="53">
        <v>2382289</v>
      </c>
      <c r="D14" s="54"/>
      <c r="E14" s="54">
        <v>102000</v>
      </c>
      <c r="F14" s="53">
        <f t="shared" si="0"/>
        <v>2484289</v>
      </c>
      <c r="G14" s="53">
        <f>F14-H14</f>
        <v>2484289</v>
      </c>
      <c r="H14" s="53"/>
      <c r="I14" s="45">
        <f t="shared" si="1"/>
        <v>2484289</v>
      </c>
      <c r="J14" s="22">
        <f t="shared" si="2"/>
        <v>0</v>
      </c>
    </row>
    <row r="15" spans="1:10" ht="12.75" customHeight="1">
      <c r="A15" s="38">
        <v>854</v>
      </c>
      <c r="B15" s="37" t="s">
        <v>18</v>
      </c>
      <c r="C15" s="53">
        <v>47289</v>
      </c>
      <c r="D15" s="53">
        <v>15000</v>
      </c>
      <c r="E15" s="53">
        <v>7106</v>
      </c>
      <c r="F15" s="53">
        <f t="shared" si="0"/>
        <v>39395</v>
      </c>
      <c r="G15" s="53">
        <f>F15</f>
        <v>39395</v>
      </c>
      <c r="H15" s="53"/>
      <c r="I15" s="45">
        <f t="shared" si="1"/>
        <v>39395</v>
      </c>
      <c r="J15" s="22"/>
    </row>
    <row r="16" spans="1:10" ht="16.5" customHeight="1">
      <c r="A16" s="10">
        <v>921</v>
      </c>
      <c r="B16" s="17" t="s">
        <v>20</v>
      </c>
      <c r="C16" s="55"/>
      <c r="D16" s="55"/>
      <c r="E16" s="55"/>
      <c r="F16" s="53">
        <f t="shared" si="0"/>
        <v>0</v>
      </c>
      <c r="G16" s="55">
        <f>F16</f>
        <v>0</v>
      </c>
      <c r="H16" s="55"/>
      <c r="I16" s="45">
        <f t="shared" si="1"/>
        <v>0</v>
      </c>
      <c r="J16" s="22">
        <f t="shared" si="2"/>
        <v>0</v>
      </c>
    </row>
    <row r="17" spans="1:10" ht="16.5" customHeight="1">
      <c r="A17" s="10">
        <v>900</v>
      </c>
      <c r="B17" s="39" t="s">
        <v>19</v>
      </c>
      <c r="C17" s="55">
        <v>69951</v>
      </c>
      <c r="D17" s="55"/>
      <c r="E17" s="55"/>
      <c r="F17" s="53">
        <f t="shared" si="0"/>
        <v>69951</v>
      </c>
      <c r="G17" s="55">
        <v>69951</v>
      </c>
      <c r="H17" s="55"/>
      <c r="I17" s="45">
        <f>G17+H16</f>
        <v>69951</v>
      </c>
      <c r="J17" s="22">
        <f t="shared" si="2"/>
        <v>0</v>
      </c>
    </row>
    <row r="18" spans="1:10" ht="16.5" customHeight="1">
      <c r="A18" s="10">
        <v>926</v>
      </c>
      <c r="B18" s="39" t="s">
        <v>21</v>
      </c>
      <c r="C18" s="55">
        <v>726000</v>
      </c>
      <c r="D18" s="56"/>
      <c r="E18" s="55"/>
      <c r="F18" s="53">
        <f t="shared" si="0"/>
        <v>726000</v>
      </c>
      <c r="G18" s="55">
        <v>60000</v>
      </c>
      <c r="H18" s="55">
        <v>666000</v>
      </c>
      <c r="I18" s="45">
        <f t="shared" si="1"/>
        <v>726000</v>
      </c>
      <c r="J18" s="22">
        <f t="shared" si="2"/>
        <v>0</v>
      </c>
    </row>
    <row r="19" spans="1:10" ht="18" customHeight="1">
      <c r="A19" s="6" t="s">
        <v>31</v>
      </c>
      <c r="B19" s="7" t="s">
        <v>28</v>
      </c>
      <c r="C19" s="71">
        <f>SUM(C5:C18)</f>
        <v>94033231</v>
      </c>
      <c r="D19" s="71">
        <f>SUM(D4:D18)</f>
        <v>15102553</v>
      </c>
      <c r="E19" s="71">
        <f>SUM(E5:E18)</f>
        <v>8268314</v>
      </c>
      <c r="F19" s="71">
        <f>SUM(F5:F18)</f>
        <v>87198992</v>
      </c>
      <c r="G19" s="71">
        <f>SUM(G5:G18)</f>
        <v>83049793</v>
      </c>
      <c r="H19" s="71">
        <f>SUM(H5:H18)</f>
        <v>4149199</v>
      </c>
      <c r="I19" s="52">
        <f>SUM(I5:I18)</f>
        <v>87198992</v>
      </c>
      <c r="J19" s="22">
        <f t="shared" si="2"/>
        <v>0</v>
      </c>
    </row>
    <row r="20" spans="1:9" ht="18" customHeight="1">
      <c r="A20" s="42"/>
      <c r="B20" s="43"/>
      <c r="C20" s="72"/>
      <c r="D20" s="72"/>
      <c r="E20" s="72"/>
      <c r="F20" s="72"/>
      <c r="G20" s="73"/>
      <c r="H20" s="74"/>
      <c r="I20" s="85">
        <f>G19+H19</f>
        <v>87198992</v>
      </c>
    </row>
    <row r="21" spans="1:9" ht="18" customHeight="1">
      <c r="A21" s="42"/>
      <c r="B21" s="43"/>
      <c r="C21" s="72"/>
      <c r="D21" s="72"/>
      <c r="E21" s="72"/>
      <c r="F21" s="72"/>
      <c r="G21" s="73"/>
      <c r="H21" s="74"/>
      <c r="I21" s="22"/>
    </row>
    <row r="22" spans="1:9" ht="18" customHeight="1">
      <c r="A22" s="42"/>
      <c r="B22" s="43"/>
      <c r="C22" s="72"/>
      <c r="D22" s="72"/>
      <c r="E22" s="72"/>
      <c r="F22" s="72"/>
      <c r="G22" s="73"/>
      <c r="H22" s="74"/>
      <c r="I22" s="22"/>
    </row>
    <row r="23" spans="1:9" ht="18" customHeight="1">
      <c r="A23" s="42"/>
      <c r="B23" s="43"/>
      <c r="C23" s="72"/>
      <c r="D23" s="72"/>
      <c r="E23" s="72"/>
      <c r="F23" s="72"/>
      <c r="G23" s="73"/>
      <c r="H23" s="74"/>
      <c r="I23" s="22"/>
    </row>
    <row r="24" spans="1:9" ht="18" customHeight="1">
      <c r="A24" s="42"/>
      <c r="B24" s="43"/>
      <c r="C24" s="72"/>
      <c r="D24" s="72"/>
      <c r="E24" s="72"/>
      <c r="F24" s="72"/>
      <c r="G24" s="73"/>
      <c r="H24" s="74"/>
      <c r="I24" s="22"/>
    </row>
    <row r="25" spans="1:9" ht="18" customHeight="1">
      <c r="A25" s="42"/>
      <c r="B25" s="43"/>
      <c r="C25" s="72"/>
      <c r="D25" s="72"/>
      <c r="E25" s="72"/>
      <c r="F25" s="72"/>
      <c r="G25" s="73"/>
      <c r="H25" s="74"/>
      <c r="I25" s="22"/>
    </row>
    <row r="26" spans="1:9" ht="18" customHeight="1">
      <c r="A26" s="42"/>
      <c r="B26" s="43"/>
      <c r="C26" s="72"/>
      <c r="D26" s="72"/>
      <c r="E26" s="72"/>
      <c r="F26" s="72"/>
      <c r="G26" s="73"/>
      <c r="H26" s="74"/>
      <c r="I26" s="22"/>
    </row>
    <row r="27" spans="1:9" ht="18.75" customHeight="1">
      <c r="A27" s="42"/>
      <c r="B27" s="44"/>
      <c r="C27" s="75"/>
      <c r="D27" s="75"/>
      <c r="E27" s="75"/>
      <c r="F27" s="75"/>
      <c r="G27" s="73"/>
      <c r="H27" s="74"/>
      <c r="I27" s="22"/>
    </row>
    <row r="28" spans="1:8" ht="25.5" customHeight="1">
      <c r="A28" s="50"/>
      <c r="B28" s="117" t="s">
        <v>0</v>
      </c>
      <c r="C28" s="107" t="str">
        <f>C3</f>
        <v>Plan po zmianach  30.09.2009r.</v>
      </c>
      <c r="D28" s="109" t="s">
        <v>24</v>
      </c>
      <c r="E28" s="110"/>
      <c r="F28" s="107" t="str">
        <f>F3</f>
        <v>Plan po zmianach   20.10.2009r.</v>
      </c>
      <c r="G28" s="73"/>
      <c r="H28" s="74"/>
    </row>
    <row r="29" spans="1:8" ht="40.5" customHeight="1">
      <c r="A29" s="51"/>
      <c r="B29" s="118"/>
      <c r="C29" s="108"/>
      <c r="D29" s="11" t="s">
        <v>25</v>
      </c>
      <c r="E29" s="11" t="s">
        <v>26</v>
      </c>
      <c r="F29" s="108"/>
      <c r="G29" s="73"/>
      <c r="H29" s="74"/>
    </row>
    <row r="30" spans="1:8" ht="24" customHeight="1">
      <c r="A30" s="10" t="s">
        <v>29</v>
      </c>
      <c r="B30" s="97" t="s">
        <v>78</v>
      </c>
      <c r="C30" s="76">
        <v>6330000</v>
      </c>
      <c r="D30" s="76"/>
      <c r="E30" s="76"/>
      <c r="F30" s="76">
        <f>C30-D30+E30</f>
        <v>6330000</v>
      </c>
      <c r="G30" s="77"/>
      <c r="H30" s="27"/>
    </row>
    <row r="31" spans="1:8" ht="24" customHeight="1">
      <c r="A31" s="10" t="s">
        <v>29</v>
      </c>
      <c r="B31" s="97" t="s">
        <v>79</v>
      </c>
      <c r="C31" s="76">
        <v>6344000</v>
      </c>
      <c r="D31" s="76">
        <v>1534000</v>
      </c>
      <c r="E31" s="76"/>
      <c r="F31" s="76">
        <f>C31-D31+E31</f>
        <v>4810000</v>
      </c>
      <c r="G31" s="77"/>
      <c r="H31" s="27"/>
    </row>
    <row r="32" spans="1:8" ht="53.25" customHeight="1">
      <c r="A32" s="10" t="s">
        <v>30</v>
      </c>
      <c r="B32" s="35" t="s">
        <v>49</v>
      </c>
      <c r="C32" s="76">
        <v>3719761</v>
      </c>
      <c r="D32" s="76"/>
      <c r="E32" s="76"/>
      <c r="F32" s="76">
        <f>C32-D32+E32</f>
        <v>3719761</v>
      </c>
      <c r="G32" s="77"/>
      <c r="H32" s="27"/>
    </row>
    <row r="33" spans="1:8" ht="48.75" customHeight="1">
      <c r="A33" s="95" t="s">
        <v>74</v>
      </c>
      <c r="B33" s="35" t="s">
        <v>75</v>
      </c>
      <c r="C33" s="76">
        <v>20000000</v>
      </c>
      <c r="D33" s="76"/>
      <c r="E33" s="76"/>
      <c r="F33" s="76">
        <f>C33-D33+E33</f>
        <v>20000000</v>
      </c>
      <c r="G33" s="77"/>
      <c r="H33" s="27"/>
    </row>
    <row r="34" spans="1:8" ht="15.75">
      <c r="A34" s="6" t="s">
        <v>32</v>
      </c>
      <c r="B34" s="9" t="s">
        <v>33</v>
      </c>
      <c r="C34" s="78">
        <f>SUM(C30:C33)</f>
        <v>36393761</v>
      </c>
      <c r="D34" s="78">
        <f>SUM(D30:D33)</f>
        <v>1534000</v>
      </c>
      <c r="E34" s="78">
        <f>SUM(E30:E33)</f>
        <v>0</v>
      </c>
      <c r="F34" s="79">
        <f>C34-D34+E34</f>
        <v>34859761</v>
      </c>
      <c r="G34" s="80"/>
      <c r="H34" s="27"/>
    </row>
    <row r="35" spans="1:9" ht="24.75" customHeight="1">
      <c r="A35" s="12" t="s">
        <v>35</v>
      </c>
      <c r="B35" s="13" t="s">
        <v>34</v>
      </c>
      <c r="C35" s="81">
        <f>C19+C34</f>
        <v>130426992</v>
      </c>
      <c r="D35" s="81">
        <f>D19+D34</f>
        <v>16636553</v>
      </c>
      <c r="E35" s="81">
        <f>E19+E34</f>
        <v>8268314</v>
      </c>
      <c r="F35" s="81">
        <f>F19+F34</f>
        <v>122058753</v>
      </c>
      <c r="G35" s="80"/>
      <c r="H35" s="27"/>
      <c r="I35" s="22">
        <f>F19+F34</f>
        <v>122058753</v>
      </c>
    </row>
    <row r="36" spans="1:8" ht="21.75" customHeight="1">
      <c r="A36" s="3"/>
      <c r="B36" s="8"/>
      <c r="C36" s="82"/>
      <c r="D36" s="82"/>
      <c r="E36" s="82"/>
      <c r="F36" s="82"/>
      <c r="G36" s="82"/>
      <c r="H36" s="82"/>
    </row>
    <row r="37" spans="1:8" ht="21.75" customHeight="1">
      <c r="A37" s="3"/>
      <c r="B37" s="8"/>
      <c r="C37" s="82"/>
      <c r="D37" s="82"/>
      <c r="E37" s="82"/>
      <c r="F37" s="82"/>
      <c r="G37" s="82"/>
      <c r="H37" s="82"/>
    </row>
    <row r="38" spans="1:8" ht="21.75" customHeight="1">
      <c r="A38" s="3"/>
      <c r="B38" s="8"/>
      <c r="C38" s="82"/>
      <c r="D38" s="82"/>
      <c r="E38" s="82"/>
      <c r="F38" s="82"/>
      <c r="G38" s="82"/>
      <c r="H38" s="82"/>
    </row>
    <row r="39" spans="1:8" ht="21.75" customHeight="1">
      <c r="A39" s="3"/>
      <c r="B39" s="8"/>
      <c r="C39" s="82"/>
      <c r="D39" s="82"/>
      <c r="E39" s="82"/>
      <c r="F39" s="82"/>
      <c r="G39" s="82"/>
      <c r="H39" s="82"/>
    </row>
    <row r="40" spans="1:2" ht="21.75" customHeight="1">
      <c r="A40" s="3"/>
      <c r="B40" s="8"/>
    </row>
    <row r="41" spans="1:2" ht="21.75" customHeight="1">
      <c r="A41" s="3"/>
      <c r="B41" s="8"/>
    </row>
    <row r="42" spans="1:2" ht="21.75" customHeight="1">
      <c r="A42" s="3"/>
      <c r="B42" s="8"/>
    </row>
    <row r="43" spans="1:2" ht="21.75" customHeight="1">
      <c r="A43" s="3"/>
      <c r="B43" s="8"/>
    </row>
    <row r="44" spans="1:2" ht="21.75" customHeight="1">
      <c r="A44" s="3"/>
      <c r="B44" s="8"/>
    </row>
    <row r="45" spans="1:5" ht="15.75">
      <c r="A45" s="32" t="s">
        <v>4</v>
      </c>
      <c r="B45" s="30" t="s">
        <v>89</v>
      </c>
      <c r="C45" s="31"/>
      <c r="D45" s="112">
        <f>C19</f>
        <v>94033231</v>
      </c>
      <c r="E45" s="113"/>
    </row>
    <row r="46" spans="1:5" ht="15.75">
      <c r="A46" s="32"/>
      <c r="B46" s="1" t="s">
        <v>43</v>
      </c>
      <c r="C46" s="24"/>
      <c r="D46" s="29"/>
      <c r="E46" s="21">
        <f>D19</f>
        <v>15102553</v>
      </c>
    </row>
    <row r="47" spans="1:5" ht="15.75">
      <c r="A47" s="32"/>
      <c r="B47" s="1" t="s">
        <v>44</v>
      </c>
      <c r="C47" s="24"/>
      <c r="D47" s="29"/>
      <c r="E47" s="21">
        <f>E19</f>
        <v>8268314</v>
      </c>
    </row>
    <row r="48" spans="1:5" ht="15.75">
      <c r="A48" s="32" t="s">
        <v>5</v>
      </c>
      <c r="B48" s="1" t="s">
        <v>67</v>
      </c>
      <c r="C48" s="25"/>
      <c r="D48" s="23"/>
      <c r="E48" s="21">
        <f>D45-E46+E47</f>
        <v>87198992</v>
      </c>
    </row>
    <row r="49" spans="1:5" ht="15.75">
      <c r="A49" s="32" t="s">
        <v>6</v>
      </c>
      <c r="B49" s="1" t="s">
        <v>81</v>
      </c>
      <c r="C49" s="25"/>
      <c r="D49" s="23"/>
      <c r="E49" s="21">
        <f>F30</f>
        <v>6330000</v>
      </c>
    </row>
    <row r="50" spans="1:5" ht="15.75">
      <c r="A50" s="32" t="s">
        <v>7</v>
      </c>
      <c r="B50" s="1" t="s">
        <v>82</v>
      </c>
      <c r="C50" s="25"/>
      <c r="D50" s="23"/>
      <c r="E50" s="21">
        <f>F31</f>
        <v>4810000</v>
      </c>
    </row>
    <row r="51" spans="1:5" ht="15.75">
      <c r="A51" s="32" t="s">
        <v>76</v>
      </c>
      <c r="B51" s="1" t="s">
        <v>8</v>
      </c>
      <c r="C51" s="25"/>
      <c r="D51" s="23"/>
      <c r="E51" s="21">
        <f>F32</f>
        <v>3719761</v>
      </c>
    </row>
    <row r="52" spans="1:5" ht="15.75">
      <c r="A52" s="32" t="s">
        <v>80</v>
      </c>
      <c r="B52" s="1" t="s">
        <v>77</v>
      </c>
      <c r="C52" s="25"/>
      <c r="D52" s="23"/>
      <c r="E52" s="21">
        <f>F33</f>
        <v>20000000</v>
      </c>
    </row>
    <row r="53" spans="1:5" ht="15.75">
      <c r="A53" s="32"/>
      <c r="B53" s="30" t="s">
        <v>9</v>
      </c>
      <c r="C53" s="34"/>
      <c r="D53" s="112">
        <f>SUM(E48:E52)</f>
        <v>122058753</v>
      </c>
      <c r="E53" s="113"/>
    </row>
    <row r="54" spans="1:6" ht="15.75">
      <c r="A54" s="33"/>
      <c r="C54" s="26"/>
      <c r="D54" s="27"/>
      <c r="E54" s="28"/>
      <c r="F54" s="28"/>
    </row>
    <row r="55" spans="1:5" ht="15.75">
      <c r="A55" s="32" t="s">
        <v>4</v>
      </c>
      <c r="B55" s="30" t="s">
        <v>90</v>
      </c>
      <c r="C55" s="34"/>
      <c r="D55" s="112">
        <f>Arkusz2!C34</f>
        <v>126963678</v>
      </c>
      <c r="E55" s="113"/>
    </row>
    <row r="56" spans="1:5" ht="15.75">
      <c r="A56" s="32"/>
      <c r="B56" s="1" t="s">
        <v>45</v>
      </c>
      <c r="C56" s="24"/>
      <c r="D56" s="23"/>
      <c r="E56" s="21">
        <f>Arkusz2!D34</f>
        <v>10433460</v>
      </c>
    </row>
    <row r="57" spans="1:8" ht="15.75">
      <c r="A57" s="32"/>
      <c r="B57" s="1" t="s">
        <v>46</v>
      </c>
      <c r="C57" s="24"/>
      <c r="D57" s="29"/>
      <c r="E57" s="21">
        <f>Arkusz2!E34</f>
        <v>2065221</v>
      </c>
      <c r="G57" s="114"/>
      <c r="H57" s="114"/>
    </row>
    <row r="58" spans="1:5" ht="15.75">
      <c r="A58" s="32" t="s">
        <v>5</v>
      </c>
      <c r="B58" s="1" t="s">
        <v>68</v>
      </c>
      <c r="C58" s="25"/>
      <c r="D58" s="23"/>
      <c r="E58" s="21">
        <f>D55-E56+E57</f>
        <v>118595439</v>
      </c>
    </row>
    <row r="59" spans="1:5" ht="15.75">
      <c r="A59" s="32" t="s">
        <v>6</v>
      </c>
      <c r="B59" s="1" t="s">
        <v>86</v>
      </c>
      <c r="C59" s="25"/>
      <c r="D59" s="23"/>
      <c r="E59" s="21">
        <f>Arkusz2!F35</f>
        <v>2963314</v>
      </c>
    </row>
    <row r="60" spans="1:5" ht="15.75">
      <c r="A60" s="32" t="s">
        <v>7</v>
      </c>
      <c r="B60" s="1" t="s">
        <v>85</v>
      </c>
      <c r="C60" s="25"/>
      <c r="D60" s="23"/>
      <c r="E60" s="21">
        <f>Arkusz2!F36</f>
        <v>500000</v>
      </c>
    </row>
    <row r="61" spans="1:9" ht="18">
      <c r="A61" s="30"/>
      <c r="B61" s="30" t="s">
        <v>87</v>
      </c>
      <c r="C61" s="34"/>
      <c r="D61" s="112">
        <f>E58+E59+E60</f>
        <v>122058753</v>
      </c>
      <c r="E61" s="113"/>
      <c r="H61" s="91"/>
      <c r="I61" s="99">
        <f>D53-D61</f>
        <v>0</v>
      </c>
    </row>
    <row r="62" spans="1:4" ht="12.75">
      <c r="A62" s="2"/>
      <c r="C62" s="27"/>
      <c r="D62" s="28"/>
    </row>
    <row r="63" spans="1:5" ht="12.75">
      <c r="A63" s="2"/>
      <c r="E63" s="96"/>
    </row>
    <row r="64" spans="1:7" ht="12.75">
      <c r="A64" s="2"/>
      <c r="D64" s="91"/>
      <c r="E64" s="91"/>
      <c r="G64" s="2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spans="1:5" ht="18">
      <c r="A69" s="2"/>
      <c r="D69" s="111"/>
      <c r="E69" s="111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</sheetData>
  <mergeCells count="17">
    <mergeCell ref="G57:H57"/>
    <mergeCell ref="D61:E61"/>
    <mergeCell ref="A1:H1"/>
    <mergeCell ref="G3:H3"/>
    <mergeCell ref="F3:F4"/>
    <mergeCell ref="D3:E3"/>
    <mergeCell ref="A3:A4"/>
    <mergeCell ref="B3:B4"/>
    <mergeCell ref="C3:C4"/>
    <mergeCell ref="B28:B29"/>
    <mergeCell ref="C28:C29"/>
    <mergeCell ref="D28:E28"/>
    <mergeCell ref="D69:E69"/>
    <mergeCell ref="F28:F29"/>
    <mergeCell ref="D45:E45"/>
    <mergeCell ref="D55:E55"/>
    <mergeCell ref="D53:E5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7">
      <selection activeCell="G30" sqref="G30"/>
    </sheetView>
  </sheetViews>
  <sheetFormatPr defaultColWidth="9.00390625" defaultRowHeight="12.75"/>
  <cols>
    <col min="1" max="1" width="5.125" style="0" customWidth="1"/>
    <col min="2" max="2" width="22.375" style="0" customWidth="1"/>
    <col min="3" max="3" width="13.375" style="0" customWidth="1"/>
    <col min="4" max="4" width="10.625" style="0" customWidth="1"/>
    <col min="5" max="5" width="10.25390625" style="0" customWidth="1"/>
    <col min="6" max="6" width="11.75390625" style="0" customWidth="1"/>
    <col min="7" max="7" width="10.125" style="0" customWidth="1"/>
    <col min="8" max="8" width="10.00390625" style="0" customWidth="1"/>
    <col min="9" max="9" width="9.375" style="0" customWidth="1"/>
    <col min="10" max="10" width="9.00390625" style="0" customWidth="1"/>
    <col min="11" max="11" width="8.25390625" style="0" customWidth="1"/>
    <col min="12" max="12" width="9.875" style="0" customWidth="1"/>
    <col min="13" max="13" width="11.375" style="0" customWidth="1"/>
    <col min="14" max="14" width="12.00390625" style="0" customWidth="1"/>
    <col min="15" max="15" width="10.125" style="0" bestFit="1" customWidth="1"/>
  </cols>
  <sheetData>
    <row r="1" spans="1:5" ht="12.75">
      <c r="A1" s="134" t="s">
        <v>42</v>
      </c>
      <c r="B1" s="134"/>
      <c r="C1" s="134"/>
      <c r="E1" s="84"/>
    </row>
    <row r="2" spans="1:3" ht="3.75" customHeight="1">
      <c r="A2" s="16"/>
      <c r="B2" s="16"/>
      <c r="C2" s="16"/>
    </row>
    <row r="3" spans="1:12" ht="12" customHeight="1">
      <c r="A3" s="123" t="s">
        <v>48</v>
      </c>
      <c r="B3" s="123" t="s">
        <v>0</v>
      </c>
      <c r="C3" s="131" t="s">
        <v>91</v>
      </c>
      <c r="D3" s="138" t="s">
        <v>24</v>
      </c>
      <c r="E3" s="139"/>
      <c r="F3" s="131" t="s">
        <v>83</v>
      </c>
      <c r="G3" s="103" t="s">
        <v>55</v>
      </c>
      <c r="H3" s="103"/>
      <c r="I3" s="103"/>
      <c r="J3" s="103"/>
      <c r="K3" s="103"/>
      <c r="L3" s="103"/>
    </row>
    <row r="4" spans="1:12" ht="12" customHeight="1">
      <c r="A4" s="124"/>
      <c r="B4" s="124"/>
      <c r="C4" s="132"/>
      <c r="D4" s="140"/>
      <c r="E4" s="141"/>
      <c r="F4" s="132"/>
      <c r="G4" s="104" t="s">
        <v>57</v>
      </c>
      <c r="H4" s="106" t="s">
        <v>56</v>
      </c>
      <c r="I4" s="100"/>
      <c r="J4" s="100"/>
      <c r="K4" s="137"/>
      <c r="L4" s="104" t="s">
        <v>61</v>
      </c>
    </row>
    <row r="5" spans="1:12" ht="45.75" customHeight="1">
      <c r="A5" s="125"/>
      <c r="B5" s="125"/>
      <c r="C5" s="133"/>
      <c r="D5" s="92" t="s">
        <v>70</v>
      </c>
      <c r="E5" s="92" t="s">
        <v>71</v>
      </c>
      <c r="F5" s="133"/>
      <c r="G5" s="105"/>
      <c r="H5" s="93" t="s">
        <v>58</v>
      </c>
      <c r="I5" s="93" t="s">
        <v>72</v>
      </c>
      <c r="J5" s="93" t="s">
        <v>59</v>
      </c>
      <c r="K5" s="93" t="s">
        <v>60</v>
      </c>
      <c r="L5" s="105"/>
    </row>
    <row r="6" spans="1:14" ht="18" customHeight="1">
      <c r="A6" s="14" t="s">
        <v>1</v>
      </c>
      <c r="B6" s="15" t="s">
        <v>3</v>
      </c>
      <c r="C6" s="55">
        <v>21871014</v>
      </c>
      <c r="D6" s="55">
        <v>4412741</v>
      </c>
      <c r="E6" s="55"/>
      <c r="F6" s="55">
        <f>C6-D6+E6</f>
        <v>17458273</v>
      </c>
      <c r="G6" s="55">
        <f>F6-L6</f>
        <v>75220</v>
      </c>
      <c r="H6" s="56"/>
      <c r="I6" s="56"/>
      <c r="J6" s="55">
        <v>7000</v>
      </c>
      <c r="K6" s="56"/>
      <c r="L6" s="55">
        <v>17383053</v>
      </c>
      <c r="M6" s="48">
        <f aca="true" t="shared" si="0" ref="M6:M19">G6+L6</f>
        <v>17458273</v>
      </c>
      <c r="N6" s="48">
        <f>F6-M6</f>
        <v>0</v>
      </c>
    </row>
    <row r="7" spans="1:14" ht="18" customHeight="1">
      <c r="A7" s="14" t="s">
        <v>2</v>
      </c>
      <c r="B7" s="15" t="s">
        <v>10</v>
      </c>
      <c r="C7" s="55">
        <v>277000</v>
      </c>
      <c r="D7" s="56"/>
      <c r="E7" s="55"/>
      <c r="F7" s="55">
        <f>C7-D7+E7</f>
        <v>277000</v>
      </c>
      <c r="G7" s="55">
        <f>F7-L7</f>
        <v>277000</v>
      </c>
      <c r="H7" s="56"/>
      <c r="I7" s="56"/>
      <c r="J7" s="56"/>
      <c r="K7" s="56"/>
      <c r="L7" s="56"/>
      <c r="M7" s="48">
        <f t="shared" si="0"/>
        <v>277000</v>
      </c>
      <c r="N7" s="48">
        <f aca="true" t="shared" si="1" ref="N7:N19">F7-M7</f>
        <v>0</v>
      </c>
    </row>
    <row r="8" spans="1:14" ht="18" customHeight="1">
      <c r="A8" s="10">
        <v>600</v>
      </c>
      <c r="B8" s="15" t="s">
        <v>11</v>
      </c>
      <c r="C8" s="55">
        <v>17186677</v>
      </c>
      <c r="D8" s="55">
        <v>2262104</v>
      </c>
      <c r="E8" s="55"/>
      <c r="F8" s="55">
        <f>C8-D8+E8</f>
        <v>14924573</v>
      </c>
      <c r="G8" s="55">
        <f>F8-L8</f>
        <v>5322220</v>
      </c>
      <c r="H8" s="55">
        <v>6500</v>
      </c>
      <c r="I8" s="55">
        <v>1500</v>
      </c>
      <c r="J8" s="55">
        <v>1755220</v>
      </c>
      <c r="K8" s="56"/>
      <c r="L8" s="55">
        <v>9602353</v>
      </c>
      <c r="M8" s="48">
        <f>G8+L8</f>
        <v>14924573</v>
      </c>
      <c r="N8" s="48">
        <f t="shared" si="1"/>
        <v>0</v>
      </c>
    </row>
    <row r="9" spans="1:14" ht="18" customHeight="1">
      <c r="A9" s="10">
        <v>630</v>
      </c>
      <c r="B9" s="15" t="s">
        <v>69</v>
      </c>
      <c r="C9" s="55">
        <v>15000</v>
      </c>
      <c r="D9" s="55"/>
      <c r="E9" s="55"/>
      <c r="F9" s="55">
        <f>C9-D9+E9</f>
        <v>15000</v>
      </c>
      <c r="G9" s="55">
        <f aca="true" t="shared" si="2" ref="G9:G19">F9-L9</f>
        <v>15000</v>
      </c>
      <c r="H9" s="55"/>
      <c r="I9" s="55"/>
      <c r="J9" s="55">
        <f>G9</f>
        <v>15000</v>
      </c>
      <c r="K9" s="56"/>
      <c r="L9" s="55"/>
      <c r="M9" s="48"/>
      <c r="N9" s="48"/>
    </row>
    <row r="10" spans="1:14" ht="18.75" customHeight="1">
      <c r="A10" s="10">
        <v>700</v>
      </c>
      <c r="B10" s="15" t="s">
        <v>12</v>
      </c>
      <c r="C10" s="55">
        <v>5555507</v>
      </c>
      <c r="D10" s="55">
        <v>333000</v>
      </c>
      <c r="E10" s="55">
        <v>74660</v>
      </c>
      <c r="F10" s="55">
        <f aca="true" t="shared" si="3" ref="F10:F17">C10-D10+E10</f>
        <v>5297167</v>
      </c>
      <c r="G10" s="55">
        <f t="shared" si="2"/>
        <v>4587927</v>
      </c>
      <c r="H10" s="55">
        <v>42000</v>
      </c>
      <c r="I10" s="55">
        <v>3900</v>
      </c>
      <c r="J10" s="56"/>
      <c r="K10" s="56"/>
      <c r="L10" s="55">
        <v>709240</v>
      </c>
      <c r="M10" s="48">
        <f t="shared" si="0"/>
        <v>5297167</v>
      </c>
      <c r="N10" s="48">
        <f t="shared" si="1"/>
        <v>0</v>
      </c>
    </row>
    <row r="11" spans="1:14" ht="18" customHeight="1">
      <c r="A11" s="10">
        <v>710</v>
      </c>
      <c r="B11" s="15" t="s">
        <v>22</v>
      </c>
      <c r="C11" s="55">
        <v>1006961</v>
      </c>
      <c r="D11" s="55">
        <v>73160</v>
      </c>
      <c r="E11" s="55"/>
      <c r="F11" s="55">
        <f t="shared" si="3"/>
        <v>933801</v>
      </c>
      <c r="G11" s="55">
        <f t="shared" si="2"/>
        <v>923801</v>
      </c>
      <c r="H11" s="55"/>
      <c r="I11" s="56"/>
      <c r="J11" s="55">
        <v>20000</v>
      </c>
      <c r="K11" s="56"/>
      <c r="L11" s="55">
        <v>10000</v>
      </c>
      <c r="M11" s="48">
        <f>G11+L11</f>
        <v>933801</v>
      </c>
      <c r="N11" s="48">
        <f t="shared" si="1"/>
        <v>0</v>
      </c>
    </row>
    <row r="12" spans="1:14" ht="18" customHeight="1">
      <c r="A12" s="10">
        <v>720</v>
      </c>
      <c r="B12" s="15" t="s">
        <v>73</v>
      </c>
      <c r="C12" s="55">
        <v>20000</v>
      </c>
      <c r="D12" s="55"/>
      <c r="E12" s="55"/>
      <c r="F12" s="55">
        <f>C12-D12+E12</f>
        <v>20000</v>
      </c>
      <c r="G12" s="55"/>
      <c r="H12" s="55"/>
      <c r="I12" s="56"/>
      <c r="J12" s="55"/>
      <c r="K12" s="56"/>
      <c r="L12" s="55">
        <f>F12</f>
        <v>20000</v>
      </c>
      <c r="M12" s="48"/>
      <c r="N12" s="48"/>
    </row>
    <row r="13" spans="1:15" ht="18" customHeight="1">
      <c r="A13" s="10">
        <v>750</v>
      </c>
      <c r="B13" s="15" t="s">
        <v>66</v>
      </c>
      <c r="C13" s="55">
        <v>9383212</v>
      </c>
      <c r="D13" s="55">
        <v>20000</v>
      </c>
      <c r="E13" s="55">
        <v>20000</v>
      </c>
      <c r="F13" s="55">
        <f t="shared" si="3"/>
        <v>9383212</v>
      </c>
      <c r="G13" s="55">
        <f t="shared" si="2"/>
        <v>9264774</v>
      </c>
      <c r="H13" s="55">
        <v>5039300</v>
      </c>
      <c r="I13" s="55">
        <v>818300</v>
      </c>
      <c r="J13" s="55">
        <v>175000</v>
      </c>
      <c r="K13" s="56"/>
      <c r="L13" s="55">
        <v>118438</v>
      </c>
      <c r="M13" s="48">
        <f t="shared" si="0"/>
        <v>9383212</v>
      </c>
      <c r="N13" s="48">
        <f t="shared" si="1"/>
        <v>0</v>
      </c>
      <c r="O13" s="22"/>
    </row>
    <row r="14" spans="1:14" ht="48" customHeight="1">
      <c r="A14" s="10">
        <v>751</v>
      </c>
      <c r="B14" s="90" t="s">
        <v>47</v>
      </c>
      <c r="C14" s="55">
        <v>43788</v>
      </c>
      <c r="D14" s="55"/>
      <c r="E14" s="55"/>
      <c r="F14" s="55">
        <f t="shared" si="3"/>
        <v>43788</v>
      </c>
      <c r="G14" s="55">
        <f t="shared" si="2"/>
        <v>43788</v>
      </c>
      <c r="H14" s="55">
        <v>20268</v>
      </c>
      <c r="I14" s="55">
        <v>4070</v>
      </c>
      <c r="J14" s="56"/>
      <c r="K14" s="56"/>
      <c r="L14" s="56"/>
      <c r="M14" s="48">
        <f t="shared" si="0"/>
        <v>43788</v>
      </c>
      <c r="N14" s="48">
        <f t="shared" si="1"/>
        <v>0</v>
      </c>
    </row>
    <row r="15" spans="1:15" ht="36" customHeight="1">
      <c r="A15" s="10">
        <v>754</v>
      </c>
      <c r="B15" s="17" t="s">
        <v>27</v>
      </c>
      <c r="C15" s="55">
        <v>672829</v>
      </c>
      <c r="D15" s="55"/>
      <c r="E15" s="55"/>
      <c r="F15" s="55">
        <f t="shared" si="3"/>
        <v>672829</v>
      </c>
      <c r="G15" s="55">
        <f t="shared" si="2"/>
        <v>637400</v>
      </c>
      <c r="H15" s="55"/>
      <c r="I15" s="55"/>
      <c r="J15" s="55">
        <v>169000</v>
      </c>
      <c r="K15" s="56"/>
      <c r="L15" s="55">
        <v>35429</v>
      </c>
      <c r="M15" s="48">
        <f>G15+L15</f>
        <v>672829</v>
      </c>
      <c r="N15" s="48">
        <f t="shared" si="1"/>
        <v>0</v>
      </c>
      <c r="O15" s="22"/>
    </row>
    <row r="16" spans="1:14" ht="87.75" customHeight="1">
      <c r="A16" s="10">
        <v>756</v>
      </c>
      <c r="B16" s="17" t="s">
        <v>41</v>
      </c>
      <c r="C16" s="55">
        <v>210000</v>
      </c>
      <c r="D16" s="55"/>
      <c r="E16" s="55"/>
      <c r="F16" s="55">
        <f t="shared" si="3"/>
        <v>210000</v>
      </c>
      <c r="G16" s="55">
        <f t="shared" si="2"/>
        <v>210000</v>
      </c>
      <c r="H16" s="55">
        <v>150000</v>
      </c>
      <c r="I16" s="56"/>
      <c r="J16" s="56"/>
      <c r="K16" s="56"/>
      <c r="L16" s="56"/>
      <c r="M16" s="48">
        <f t="shared" si="0"/>
        <v>210000</v>
      </c>
      <c r="N16" s="48">
        <f t="shared" si="1"/>
        <v>0</v>
      </c>
    </row>
    <row r="17" spans="1:14" ht="18" customHeight="1">
      <c r="A17" s="10">
        <v>757</v>
      </c>
      <c r="B17" s="17" t="s">
        <v>13</v>
      </c>
      <c r="C17" s="55">
        <v>1437693</v>
      </c>
      <c r="D17" s="55"/>
      <c r="E17" s="55"/>
      <c r="F17" s="55">
        <f t="shared" si="3"/>
        <v>1437693</v>
      </c>
      <c r="G17" s="55">
        <f t="shared" si="2"/>
        <v>1437693</v>
      </c>
      <c r="H17" s="56"/>
      <c r="I17" s="56"/>
      <c r="J17" s="56"/>
      <c r="K17" s="88">
        <f>G17</f>
        <v>1437693</v>
      </c>
      <c r="L17" s="56"/>
      <c r="M17" s="48">
        <f t="shared" si="0"/>
        <v>1437693</v>
      </c>
      <c r="N17" s="48">
        <f t="shared" si="1"/>
        <v>0</v>
      </c>
    </row>
    <row r="18" spans="1:14" ht="21" customHeight="1">
      <c r="A18" s="10">
        <v>758</v>
      </c>
      <c r="B18" s="17" t="s">
        <v>14</v>
      </c>
      <c r="C18" s="55">
        <v>7209574</v>
      </c>
      <c r="D18" s="55"/>
      <c r="E18" s="56"/>
      <c r="F18" s="55">
        <f>C18-D18+E18</f>
        <v>7209574</v>
      </c>
      <c r="G18" s="55">
        <f t="shared" si="2"/>
        <v>7209574</v>
      </c>
      <c r="H18" s="56"/>
      <c r="I18" s="56"/>
      <c r="J18" s="56"/>
      <c r="K18" s="56"/>
      <c r="L18" s="56"/>
      <c r="M18" s="48">
        <f t="shared" si="0"/>
        <v>7209574</v>
      </c>
      <c r="N18" s="48">
        <f t="shared" si="1"/>
        <v>0</v>
      </c>
    </row>
    <row r="19" spans="1:15" ht="18.75" customHeight="1">
      <c r="A19" s="10">
        <v>801</v>
      </c>
      <c r="B19" s="17" t="s">
        <v>15</v>
      </c>
      <c r="C19" s="55">
        <v>44306533</v>
      </c>
      <c r="D19" s="55">
        <v>888015</v>
      </c>
      <c r="E19" s="55">
        <v>590555</v>
      </c>
      <c r="F19" s="55">
        <f>C19-D19+E19</f>
        <v>44009073</v>
      </c>
      <c r="G19" s="55">
        <f t="shared" si="2"/>
        <v>35462573</v>
      </c>
      <c r="H19" s="55">
        <v>15224447</v>
      </c>
      <c r="I19" s="55">
        <v>3182517</v>
      </c>
      <c r="J19" s="55">
        <v>8144856</v>
      </c>
      <c r="K19" s="56"/>
      <c r="L19" s="55">
        <v>8546500</v>
      </c>
      <c r="M19" s="48">
        <f t="shared" si="0"/>
        <v>44009073</v>
      </c>
      <c r="N19" s="48">
        <f t="shared" si="1"/>
        <v>0</v>
      </c>
      <c r="O19" s="22"/>
    </row>
    <row r="20" spans="1:14" ht="12.75" customHeight="1">
      <c r="A20" s="4"/>
      <c r="B20" s="46"/>
      <c r="C20" s="59"/>
      <c r="D20" s="59"/>
      <c r="E20" s="59"/>
      <c r="F20" s="59"/>
      <c r="G20" s="59"/>
      <c r="H20" s="59"/>
      <c r="I20" s="61"/>
      <c r="J20" s="61"/>
      <c r="K20" s="61"/>
      <c r="L20" s="61"/>
      <c r="M20" s="22"/>
      <c r="N20" s="48"/>
    </row>
    <row r="21" spans="1:14" ht="12.75" customHeight="1">
      <c r="A21" s="4"/>
      <c r="B21" s="46"/>
      <c r="C21" s="59"/>
      <c r="D21" s="59"/>
      <c r="E21" s="59"/>
      <c r="F21" s="59"/>
      <c r="G21" s="59"/>
      <c r="H21" s="142"/>
      <c r="I21" s="143"/>
      <c r="J21" s="61"/>
      <c r="K21" s="61"/>
      <c r="L21" s="61"/>
      <c r="M21" s="22"/>
      <c r="N21" s="48"/>
    </row>
    <row r="22" spans="1:14" ht="12.75" customHeight="1">
      <c r="A22" s="4"/>
      <c r="B22" s="46"/>
      <c r="C22" s="59"/>
      <c r="D22" s="59"/>
      <c r="E22" s="59"/>
      <c r="F22" s="59"/>
      <c r="G22" s="59"/>
      <c r="H22" s="61"/>
      <c r="I22" s="61"/>
      <c r="J22" s="61"/>
      <c r="K22" s="61"/>
      <c r="L22" s="61"/>
      <c r="M22" s="22"/>
      <c r="N22" s="48"/>
    </row>
    <row r="23" spans="1:14" ht="12.75" customHeight="1">
      <c r="A23" s="4"/>
      <c r="B23" s="46"/>
      <c r="C23" s="59"/>
      <c r="D23" s="59"/>
      <c r="E23" s="59"/>
      <c r="F23" s="59"/>
      <c r="G23" s="59"/>
      <c r="H23" s="61"/>
      <c r="I23" s="61"/>
      <c r="J23" s="61"/>
      <c r="K23" s="61"/>
      <c r="L23" s="61"/>
      <c r="M23" s="22"/>
      <c r="N23" s="48"/>
    </row>
    <row r="24" spans="1:14" ht="6.75" customHeight="1">
      <c r="A24" s="4"/>
      <c r="B24" s="4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22"/>
      <c r="N24" s="48"/>
    </row>
    <row r="25" spans="1:14" ht="12.75" customHeight="1">
      <c r="A25" s="123" t="s">
        <v>48</v>
      </c>
      <c r="B25" s="123" t="s">
        <v>0</v>
      </c>
      <c r="C25" s="126" t="str">
        <f>C3</f>
        <v>Plan po zmianach  30.09.2009</v>
      </c>
      <c r="D25" s="135" t="s">
        <v>24</v>
      </c>
      <c r="E25" s="136"/>
      <c r="F25" s="126" t="str">
        <f>F3</f>
        <v>Plan po zmianach      20. 10.2009</v>
      </c>
      <c r="G25" s="129" t="s">
        <v>55</v>
      </c>
      <c r="H25" s="129"/>
      <c r="I25" s="129"/>
      <c r="J25" s="129"/>
      <c r="K25" s="129"/>
      <c r="L25" s="129"/>
      <c r="M25" s="22"/>
      <c r="N25" s="48"/>
    </row>
    <row r="26" spans="1:14" ht="12.75" customHeight="1">
      <c r="A26" s="124"/>
      <c r="B26" s="124"/>
      <c r="C26" s="127"/>
      <c r="D26" s="101"/>
      <c r="E26" s="102"/>
      <c r="F26" s="127"/>
      <c r="G26" s="130" t="s">
        <v>57</v>
      </c>
      <c r="H26" s="130" t="s">
        <v>56</v>
      </c>
      <c r="I26" s="130"/>
      <c r="J26" s="130"/>
      <c r="K26" s="130"/>
      <c r="L26" s="130" t="s">
        <v>61</v>
      </c>
      <c r="M26" s="22"/>
      <c r="N26" s="48"/>
    </row>
    <row r="27" spans="1:14" ht="38.25" customHeight="1">
      <c r="A27" s="125"/>
      <c r="B27" s="125"/>
      <c r="C27" s="128"/>
      <c r="D27" s="92" t="s">
        <v>62</v>
      </c>
      <c r="E27" s="92" t="s">
        <v>63</v>
      </c>
      <c r="F27" s="128"/>
      <c r="G27" s="130"/>
      <c r="H27" s="94" t="s">
        <v>58</v>
      </c>
      <c r="I27" s="94" t="s">
        <v>64</v>
      </c>
      <c r="J27" s="94" t="s">
        <v>59</v>
      </c>
      <c r="K27" s="94" t="s">
        <v>65</v>
      </c>
      <c r="L27" s="130"/>
      <c r="M27" s="22"/>
      <c r="N27" s="48"/>
    </row>
    <row r="28" spans="1:15" ht="18.75" customHeight="1">
      <c r="A28" s="10">
        <v>851</v>
      </c>
      <c r="B28" s="17" t="s">
        <v>16</v>
      </c>
      <c r="C28" s="55">
        <v>1843000</v>
      </c>
      <c r="D28" s="55"/>
      <c r="E28" s="55"/>
      <c r="F28" s="55">
        <f aca="true" t="shared" si="4" ref="F28:F35">C28-D28+E28</f>
        <v>1843000</v>
      </c>
      <c r="G28" s="55">
        <f aca="true" t="shared" si="5" ref="G28:G33">F28-L28</f>
        <v>1843000</v>
      </c>
      <c r="H28" s="55">
        <v>93500</v>
      </c>
      <c r="I28" s="55">
        <v>3300</v>
      </c>
      <c r="J28" s="55">
        <v>45000</v>
      </c>
      <c r="K28" s="56"/>
      <c r="L28" s="55"/>
      <c r="M28" s="22">
        <f aca="true" t="shared" si="6" ref="M28:M33">G28+L28</f>
        <v>1843000</v>
      </c>
      <c r="N28" s="48">
        <f>F28-M28</f>
        <v>0</v>
      </c>
      <c r="O28" s="22"/>
    </row>
    <row r="29" spans="1:15" ht="14.25" customHeight="1">
      <c r="A29" s="38">
        <v>852</v>
      </c>
      <c r="B29" s="39" t="s">
        <v>17</v>
      </c>
      <c r="C29" s="53">
        <v>4165555</v>
      </c>
      <c r="D29" s="53"/>
      <c r="E29" s="53">
        <v>102000</v>
      </c>
      <c r="F29" s="55">
        <f t="shared" si="4"/>
        <v>4267555</v>
      </c>
      <c r="G29" s="55">
        <f t="shared" si="5"/>
        <v>4267555</v>
      </c>
      <c r="H29" s="53">
        <v>820847</v>
      </c>
      <c r="I29" s="53">
        <v>191056</v>
      </c>
      <c r="J29" s="57"/>
      <c r="K29" s="57"/>
      <c r="L29" s="53"/>
      <c r="M29" s="22">
        <f t="shared" si="6"/>
        <v>4267555</v>
      </c>
      <c r="N29" s="48">
        <f aca="true" t="shared" si="7" ref="N29:N34">F29-M29</f>
        <v>0</v>
      </c>
      <c r="O29" s="22"/>
    </row>
    <row r="30" spans="1:15" ht="32.25" customHeight="1">
      <c r="A30" s="38">
        <v>854</v>
      </c>
      <c r="B30" s="39" t="s">
        <v>18</v>
      </c>
      <c r="C30" s="53">
        <v>1400667</v>
      </c>
      <c r="D30" s="54">
        <v>21990</v>
      </c>
      <c r="E30" s="54">
        <v>25006</v>
      </c>
      <c r="F30" s="55">
        <f t="shared" si="4"/>
        <v>1403683</v>
      </c>
      <c r="G30" s="55">
        <f t="shared" si="5"/>
        <v>1403683</v>
      </c>
      <c r="H30" s="53">
        <v>799809</v>
      </c>
      <c r="I30" s="53">
        <v>181208</v>
      </c>
      <c r="J30" s="57"/>
      <c r="K30" s="57"/>
      <c r="L30" s="57"/>
      <c r="M30" s="22">
        <f t="shared" si="6"/>
        <v>1403683</v>
      </c>
      <c r="N30" s="48">
        <f t="shared" si="7"/>
        <v>0</v>
      </c>
      <c r="O30" s="22"/>
    </row>
    <row r="31" spans="1:15" ht="28.5" customHeight="1">
      <c r="A31" s="38">
        <v>900</v>
      </c>
      <c r="B31" s="39" t="s">
        <v>19</v>
      </c>
      <c r="C31" s="53">
        <v>3076524</v>
      </c>
      <c r="D31" s="54"/>
      <c r="E31" s="54">
        <v>50000</v>
      </c>
      <c r="F31" s="55">
        <f t="shared" si="4"/>
        <v>3126524</v>
      </c>
      <c r="G31" s="55">
        <f t="shared" si="5"/>
        <v>2591496</v>
      </c>
      <c r="H31" s="57"/>
      <c r="I31" s="57"/>
      <c r="J31" s="57"/>
      <c r="K31" s="57"/>
      <c r="L31" s="53">
        <v>535028</v>
      </c>
      <c r="M31" s="22">
        <f t="shared" si="6"/>
        <v>3126524</v>
      </c>
      <c r="N31" s="48">
        <f t="shared" si="7"/>
        <v>0</v>
      </c>
      <c r="O31" s="22"/>
    </row>
    <row r="32" spans="1:15" ht="27.75" customHeight="1">
      <c r="A32" s="38">
        <v>921</v>
      </c>
      <c r="B32" s="39" t="s">
        <v>20</v>
      </c>
      <c r="C32" s="53">
        <v>3292202</v>
      </c>
      <c r="D32" s="53">
        <v>883000</v>
      </c>
      <c r="E32" s="53"/>
      <c r="F32" s="55">
        <f t="shared" si="4"/>
        <v>2409202</v>
      </c>
      <c r="G32" s="55">
        <f t="shared" si="5"/>
        <v>2242422</v>
      </c>
      <c r="H32" s="57"/>
      <c r="I32" s="57"/>
      <c r="J32" s="53">
        <v>2242422</v>
      </c>
      <c r="K32" s="57"/>
      <c r="L32" s="53">
        <v>166780</v>
      </c>
      <c r="M32" s="22">
        <f t="shared" si="6"/>
        <v>2409202</v>
      </c>
      <c r="N32" s="48">
        <f t="shared" si="7"/>
        <v>0</v>
      </c>
      <c r="O32" s="22"/>
    </row>
    <row r="33" spans="1:15" ht="16.5" customHeight="1">
      <c r="A33" s="38">
        <v>926</v>
      </c>
      <c r="B33" s="39" t="s">
        <v>21</v>
      </c>
      <c r="C33" s="53">
        <v>3989942</v>
      </c>
      <c r="D33" s="53">
        <v>1539450</v>
      </c>
      <c r="E33" s="53">
        <v>1203000</v>
      </c>
      <c r="F33" s="55">
        <f t="shared" si="4"/>
        <v>3653492</v>
      </c>
      <c r="G33" s="55">
        <f t="shared" si="5"/>
        <v>1601866</v>
      </c>
      <c r="H33" s="53">
        <v>299350</v>
      </c>
      <c r="I33" s="53">
        <v>43000</v>
      </c>
      <c r="J33" s="53">
        <v>315000</v>
      </c>
      <c r="K33" s="57"/>
      <c r="L33" s="53">
        <v>2051626</v>
      </c>
      <c r="M33" s="22">
        <f t="shared" si="6"/>
        <v>3653492</v>
      </c>
      <c r="N33" s="48">
        <f t="shared" si="7"/>
        <v>0</v>
      </c>
      <c r="O33" s="22"/>
    </row>
    <row r="34" spans="1:15" ht="18" customHeight="1">
      <c r="A34" s="19" t="s">
        <v>31</v>
      </c>
      <c r="B34" s="20" t="s">
        <v>38</v>
      </c>
      <c r="C34" s="62">
        <f>SUM(C6:C33)</f>
        <v>126963678</v>
      </c>
      <c r="D34" s="62">
        <f>SUM(D6:D19,D28:D33)</f>
        <v>10433460</v>
      </c>
      <c r="E34" s="62">
        <f>SUM(E6:E19,E28:E33)</f>
        <v>2065221</v>
      </c>
      <c r="F34" s="62">
        <f>C34-D34+E34</f>
        <v>118595439</v>
      </c>
      <c r="G34" s="63">
        <f aca="true" t="shared" si="8" ref="G34:L34">SUM(G6:G19,G28:G33)</f>
        <v>79416992</v>
      </c>
      <c r="H34" s="63">
        <f t="shared" si="8"/>
        <v>22496021</v>
      </c>
      <c r="I34" s="63">
        <f t="shared" si="8"/>
        <v>4428851</v>
      </c>
      <c r="J34" s="63">
        <f t="shared" si="8"/>
        <v>12888498</v>
      </c>
      <c r="K34" s="63">
        <f t="shared" si="8"/>
        <v>1437693</v>
      </c>
      <c r="L34" s="63">
        <f t="shared" si="8"/>
        <v>39178447</v>
      </c>
      <c r="M34" s="22">
        <f>G34+L34</f>
        <v>118595439</v>
      </c>
      <c r="N34" s="48">
        <f t="shared" si="7"/>
        <v>0</v>
      </c>
      <c r="O34" s="22"/>
    </row>
    <row r="35" spans="1:14" ht="24" customHeight="1">
      <c r="A35" s="5" t="s">
        <v>36</v>
      </c>
      <c r="B35" s="17" t="s">
        <v>37</v>
      </c>
      <c r="C35" s="64">
        <v>2963314</v>
      </c>
      <c r="D35" s="64"/>
      <c r="E35" s="64"/>
      <c r="F35" s="65">
        <f t="shared" si="4"/>
        <v>2963314</v>
      </c>
      <c r="G35" s="121"/>
      <c r="H35" s="122"/>
      <c r="I35" s="58"/>
      <c r="J35" s="58"/>
      <c r="K35" s="58"/>
      <c r="L35" s="58"/>
      <c r="M35" s="22">
        <f>SUM(F6:F19,F28:F33)</f>
        <v>118595439</v>
      </c>
      <c r="N35" s="48"/>
    </row>
    <row r="36" spans="1:14" ht="24" customHeight="1">
      <c r="A36" s="5" t="s">
        <v>36</v>
      </c>
      <c r="B36" s="17" t="s">
        <v>92</v>
      </c>
      <c r="C36" s="64">
        <v>500000</v>
      </c>
      <c r="D36" s="64"/>
      <c r="E36" s="64"/>
      <c r="F36" s="65">
        <f>C36-D36+E36</f>
        <v>500000</v>
      </c>
      <c r="G36" s="98"/>
      <c r="H36" s="98"/>
      <c r="I36" s="58"/>
      <c r="J36" s="58"/>
      <c r="K36" s="58"/>
      <c r="L36" s="58"/>
      <c r="M36" s="22"/>
      <c r="N36" s="48"/>
    </row>
    <row r="37" spans="1:14" ht="18" customHeight="1">
      <c r="A37" s="19" t="s">
        <v>32</v>
      </c>
      <c r="B37" s="20" t="s">
        <v>39</v>
      </c>
      <c r="C37" s="62">
        <f>C35+C36</f>
        <v>3463314</v>
      </c>
      <c r="D37" s="62">
        <f>D35+D36</f>
        <v>0</v>
      </c>
      <c r="E37" s="62">
        <f>E35+E36</f>
        <v>0</v>
      </c>
      <c r="F37" s="62">
        <f>F35+F36</f>
        <v>3463314</v>
      </c>
      <c r="G37" s="66"/>
      <c r="H37" s="66"/>
      <c r="I37" s="58"/>
      <c r="J37" s="58"/>
      <c r="K37" s="58"/>
      <c r="L37" s="58"/>
      <c r="N37" s="83"/>
    </row>
    <row r="38" spans="1:12" ht="44.25" customHeight="1">
      <c r="A38" s="47" t="s">
        <v>35</v>
      </c>
      <c r="B38" s="49" t="s">
        <v>40</v>
      </c>
      <c r="C38" s="67">
        <f>C34+C37</f>
        <v>130426992</v>
      </c>
      <c r="D38" s="67">
        <f>D34+D37</f>
        <v>10433460</v>
      </c>
      <c r="E38" s="67">
        <f>E34+E37</f>
        <v>2065221</v>
      </c>
      <c r="F38" s="67">
        <f>C38-D38+E38</f>
        <v>122058753</v>
      </c>
      <c r="G38" s="68"/>
      <c r="H38" s="68"/>
      <c r="I38" s="58"/>
      <c r="J38" s="119"/>
      <c r="K38" s="120"/>
      <c r="L38" s="5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</sheetData>
  <mergeCells count="22">
    <mergeCell ref="D25:E26"/>
    <mergeCell ref="G3:L3"/>
    <mergeCell ref="G4:G5"/>
    <mergeCell ref="H4:K4"/>
    <mergeCell ref="L4:L5"/>
    <mergeCell ref="F3:F5"/>
    <mergeCell ref="D3:E4"/>
    <mergeCell ref="H21:I21"/>
    <mergeCell ref="C3:C5"/>
    <mergeCell ref="A1:C1"/>
    <mergeCell ref="A3:A5"/>
    <mergeCell ref="B3:B5"/>
    <mergeCell ref="J38:K38"/>
    <mergeCell ref="G35:H35"/>
    <mergeCell ref="A25:A27"/>
    <mergeCell ref="B25:B27"/>
    <mergeCell ref="C25:C27"/>
    <mergeCell ref="F25:F27"/>
    <mergeCell ref="G25:L25"/>
    <mergeCell ref="G26:G27"/>
    <mergeCell ref="H26:K26"/>
    <mergeCell ref="L26:L2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2009-10-22T08:05:38Z</cp:lastPrinted>
  <dcterms:created xsi:type="dcterms:W3CDTF">2004-08-03T08:26:30Z</dcterms:created>
  <dcterms:modified xsi:type="dcterms:W3CDTF">2009-10-22T08:06:59Z</dcterms:modified>
  <cp:category/>
  <cp:version/>
  <cp:contentType/>
  <cp:contentStatus/>
</cp:coreProperties>
</file>