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7470" windowHeight="405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19" i="1" l="1"/>
  <c r="C19" i="1"/>
  <c r="E22" i="1" l="1"/>
  <c r="Q18" i="1" l="1"/>
  <c r="N18" i="1"/>
  <c r="N17" i="1"/>
  <c r="B20" i="1" l="1"/>
  <c r="B21" i="1"/>
  <c r="E24" i="1" l="1"/>
  <c r="Q45" i="1" l="1"/>
  <c r="Q46" i="1"/>
  <c r="Q47" i="1"/>
  <c r="Q48" i="1"/>
  <c r="Q44" i="1"/>
  <c r="N45" i="1"/>
  <c r="N46" i="1"/>
  <c r="N47" i="1"/>
  <c r="N48" i="1"/>
  <c r="N44" i="1"/>
  <c r="K45" i="1"/>
  <c r="K46" i="1"/>
  <c r="K47" i="1"/>
  <c r="K48" i="1"/>
  <c r="K44" i="1"/>
  <c r="H45" i="1"/>
  <c r="H46" i="1"/>
  <c r="H47" i="1"/>
  <c r="H48" i="1"/>
  <c r="H44" i="1"/>
  <c r="E45" i="1"/>
  <c r="E46" i="1"/>
  <c r="E47" i="1"/>
  <c r="E48" i="1"/>
  <c r="E44" i="1"/>
  <c r="Q42" i="1"/>
  <c r="Q40" i="1"/>
  <c r="Q41" i="1"/>
  <c r="Q39" i="1"/>
  <c r="N40" i="1"/>
  <c r="N41" i="1"/>
  <c r="N42" i="1"/>
  <c r="N39" i="1"/>
  <c r="K40" i="1"/>
  <c r="K41" i="1"/>
  <c r="K42" i="1"/>
  <c r="K39" i="1"/>
  <c r="H40" i="1"/>
  <c r="H41" i="1"/>
  <c r="H42" i="1"/>
  <c r="H39" i="1"/>
  <c r="E40" i="1"/>
  <c r="E41" i="1"/>
  <c r="E42" i="1"/>
  <c r="E39" i="1"/>
  <c r="Q21" i="1"/>
  <c r="Q22" i="1"/>
  <c r="Q23" i="1"/>
  <c r="Q24" i="1"/>
  <c r="Q25" i="1"/>
  <c r="Q26" i="1"/>
  <c r="Q20" i="1"/>
  <c r="N21" i="1"/>
  <c r="N22" i="1"/>
  <c r="N23" i="1"/>
  <c r="N24" i="1"/>
  <c r="N25" i="1"/>
  <c r="N26" i="1"/>
  <c r="N20" i="1"/>
  <c r="K21" i="1"/>
  <c r="K22" i="1"/>
  <c r="K23" i="1"/>
  <c r="K24" i="1"/>
  <c r="K25" i="1"/>
  <c r="K26" i="1"/>
  <c r="K20" i="1"/>
  <c r="H21" i="1"/>
  <c r="H22" i="1"/>
  <c r="H23" i="1"/>
  <c r="H24" i="1"/>
  <c r="H25" i="1"/>
  <c r="H26" i="1"/>
  <c r="H20" i="1"/>
  <c r="E21" i="1"/>
  <c r="E23" i="1"/>
  <c r="E25" i="1"/>
  <c r="E26" i="1"/>
  <c r="E20" i="1"/>
  <c r="Q14" i="1"/>
  <c r="Q15" i="1"/>
  <c r="Q16" i="1"/>
  <c r="Q17" i="1"/>
  <c r="Q13" i="1"/>
  <c r="N14" i="1"/>
  <c r="N15" i="1"/>
  <c r="N16" i="1"/>
  <c r="N13" i="1"/>
  <c r="K14" i="1"/>
  <c r="K15" i="1"/>
  <c r="K16" i="1"/>
  <c r="K17" i="1"/>
  <c r="K18" i="1"/>
  <c r="K13" i="1"/>
  <c r="H14" i="1"/>
  <c r="H15" i="1"/>
  <c r="H16" i="1"/>
  <c r="H17" i="1"/>
  <c r="H18" i="1"/>
  <c r="H13" i="1"/>
  <c r="E14" i="1"/>
  <c r="E15" i="1"/>
  <c r="E16" i="1"/>
  <c r="E17" i="1"/>
  <c r="E18" i="1"/>
  <c r="E13" i="1"/>
  <c r="E19" i="1" l="1"/>
  <c r="R22" i="1"/>
  <c r="R18" i="1"/>
  <c r="R17" i="1"/>
  <c r="Q43" i="1"/>
  <c r="K43" i="1"/>
  <c r="H43" i="1"/>
  <c r="E43" i="1"/>
  <c r="B48" i="1"/>
  <c r="B46" i="1"/>
  <c r="B45" i="1"/>
  <c r="B47" i="1"/>
  <c r="B44" i="1"/>
  <c r="B24" i="1"/>
  <c r="B40" i="1"/>
  <c r="B15" i="1"/>
  <c r="B41" i="1"/>
  <c r="B22" i="1"/>
  <c r="B23" i="1"/>
  <c r="B25" i="1"/>
  <c r="B26" i="1"/>
  <c r="B13" i="1"/>
  <c r="R48" i="1"/>
  <c r="R47" i="1"/>
  <c r="R46" i="1"/>
  <c r="R45" i="1"/>
  <c r="R44" i="1"/>
  <c r="O43" i="1"/>
  <c r="N43" i="1"/>
  <c r="L43" i="1"/>
  <c r="J43" i="1"/>
  <c r="I43" i="1"/>
  <c r="F43" i="1"/>
  <c r="F52" i="1" s="1"/>
  <c r="C43" i="1"/>
  <c r="R42" i="1"/>
  <c r="B42" i="1"/>
  <c r="R41" i="1"/>
  <c r="R40" i="1"/>
  <c r="R39" i="1"/>
  <c r="B39" i="1"/>
  <c r="Q38" i="1"/>
  <c r="O38" i="1"/>
  <c r="N38" i="1"/>
  <c r="L38" i="1"/>
  <c r="K38" i="1"/>
  <c r="J38" i="1"/>
  <c r="I38" i="1"/>
  <c r="H38" i="1"/>
  <c r="F38" i="1"/>
  <c r="E38" i="1"/>
  <c r="C38" i="1"/>
  <c r="R21" i="1"/>
  <c r="R23" i="1"/>
  <c r="R24" i="1"/>
  <c r="R25" i="1"/>
  <c r="R26" i="1"/>
  <c r="R20" i="1"/>
  <c r="H19" i="1"/>
  <c r="I19" i="1"/>
  <c r="J52" i="1"/>
  <c r="K19" i="1"/>
  <c r="L19" i="1"/>
  <c r="N19" i="1"/>
  <c r="O19" i="1"/>
  <c r="O52" i="1" s="1"/>
  <c r="P19" i="1"/>
  <c r="Q19" i="1"/>
  <c r="Q52" i="1" s="1"/>
  <c r="R14" i="1"/>
  <c r="R15" i="1"/>
  <c r="R16" i="1"/>
  <c r="C12" i="1"/>
  <c r="B14" i="1"/>
  <c r="B16" i="1"/>
  <c r="B17" i="1"/>
  <c r="B18" i="1"/>
  <c r="E12" i="1"/>
  <c r="E51" i="1" s="1"/>
  <c r="F12" i="1"/>
  <c r="I12" i="1"/>
  <c r="I51" i="1" s="1"/>
  <c r="K12" i="1"/>
  <c r="L12" i="1"/>
  <c r="N12" i="1"/>
  <c r="O12" i="1"/>
  <c r="P12" i="1"/>
  <c r="Q12" i="1"/>
  <c r="Q51" i="1" s="1"/>
  <c r="I52" i="1" l="1"/>
  <c r="C51" i="1"/>
  <c r="C52" i="1"/>
  <c r="K52" i="1"/>
  <c r="P51" i="1"/>
  <c r="L51" i="1"/>
  <c r="N52" i="1"/>
  <c r="O51" i="1"/>
  <c r="K51" i="1"/>
  <c r="F51" i="1"/>
  <c r="N51" i="1"/>
  <c r="J51" i="1"/>
  <c r="P52" i="1"/>
  <c r="L52" i="1"/>
  <c r="H52" i="1"/>
  <c r="R19" i="1"/>
  <c r="R52" i="1" s="1"/>
  <c r="E52" i="1"/>
  <c r="B19" i="1"/>
  <c r="B12" i="1"/>
  <c r="B38" i="1"/>
  <c r="R43" i="1"/>
  <c r="B43" i="1"/>
  <c r="R38" i="1"/>
  <c r="H12" i="1"/>
  <c r="H51" i="1" s="1"/>
  <c r="R13" i="1"/>
  <c r="R12" i="1" s="1"/>
  <c r="R51" i="1" l="1"/>
  <c r="B51" i="1"/>
  <c r="B52" i="1"/>
</calcChain>
</file>

<file path=xl/sharedStrings.xml><?xml version="1.0" encoding="utf-8"?>
<sst xmlns="http://schemas.openxmlformats.org/spreadsheetml/2006/main" count="85" uniqueCount="40">
  <si>
    <t>Treść</t>
  </si>
  <si>
    <t>Rozdz.  80101</t>
  </si>
  <si>
    <t>Rozdz.  80104</t>
  </si>
  <si>
    <t>Zespół Szkół Publicznych w Lesznowoli</t>
  </si>
  <si>
    <t>Zespół Szkół Publicznych w Mrokowie</t>
  </si>
  <si>
    <t>Zespół Szkół Publicznych w Nowa Iwiczna</t>
  </si>
  <si>
    <t>Zespół Szkół Publicznych w Łazy</t>
  </si>
  <si>
    <t>Zespół Szkół Publicznych w Mysiadle</t>
  </si>
  <si>
    <t>Przedszkole w Lesznowoli</t>
  </si>
  <si>
    <t>Przedszkole w Mysiadle</t>
  </si>
  <si>
    <t>Przedszkole w Jastrzębcu</t>
  </si>
  <si>
    <t>Przedszkole w Zamieniu</t>
  </si>
  <si>
    <t>Przedszkole w Kosowie</t>
  </si>
  <si>
    <t>plan</t>
  </si>
  <si>
    <t>zmiany</t>
  </si>
  <si>
    <t>plan po zmianach</t>
  </si>
  <si>
    <t>Dochody ogółem w tym:</t>
  </si>
  <si>
    <t>Wydatki  ogółem w tym:</t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</si>
  <si>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0670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</si>
  <si>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0750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</si>
  <si>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0920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</si>
  <si>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0960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</si>
  <si>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0970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</si>
  <si>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4210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</si>
  <si>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4220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</si>
  <si>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4240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</si>
  <si>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4270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</si>
  <si>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4300</t>
    </r>
    <r>
      <rPr>
        <sz val="10"/>
        <rFont val="Arial CE"/>
        <charset val="238"/>
      </rPr>
      <t/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</si>
  <si>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4530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</si>
  <si>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0690</t>
    </r>
  </si>
  <si>
    <t>plan razem</t>
  </si>
  <si>
    <r>
      <rPr>
        <sz val="8"/>
        <rFont val="Calibri"/>
        <family val="2"/>
        <charset val="238"/>
      </rPr>
      <t>§ 2400</t>
    </r>
  </si>
  <si>
    <t>DOCHODY  I  WYDATKI</t>
  </si>
  <si>
    <t xml:space="preserve">                Plan wydzielonego rachunku dochodów   i wydatków nimi finansowanych jednostek budżetowych  w  2016 r. - po zmianach</t>
  </si>
  <si>
    <t xml:space="preserve">OGÓŁEM DOCHODY </t>
  </si>
  <si>
    <t>OGÓŁEM WYDATKI</t>
  </si>
  <si>
    <t>Rady  Gminy Lesznowola</t>
  </si>
  <si>
    <t>Załącznik Nr  2</t>
  </si>
  <si>
    <t>do Uchwały Nr 376/XXV/2016</t>
  </si>
  <si>
    <t>z dnia  20 grudnia 2016r.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</si>
</sst>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sz val="10"/>
      <name val="Arial CE"/>
      <charset val="238"/>
    </font>
    <font>
      <sz val="8"/>
      <name val="Calibri"/>
      <family val="2"/>
      <charset val="238"/>
    </font>
    <font>
      <sz val="8"/>
      <name val="Cambria"/>
      <family val="1"/>
      <charset val="238"/>
    </font>
    <font>
      <b/>
      <sz val="12"/>
      <name val="Cambria"/>
      <family val="1"/>
      <charset val="238"/>
      <scheme val="major"/>
    </font>
    <font>
      <i/>
      <sz val="8"/>
      <name val="Cambria"/>
      <family val="1"/>
      <charset val="238"/>
      <scheme val="major"/>
    </font>
    <font>
      <b/>
      <i/>
      <sz val="8"/>
      <name val="Cambria"/>
      <family val="1"/>
      <charset val="238"/>
      <scheme val="major"/>
    </font>
    <font>
      <b/>
      <sz val="7"/>
      <name val="Cambria"/>
      <family val="1"/>
      <charset val="238"/>
      <scheme val="major"/>
    </font>
    <font>
      <i/>
      <sz val="7"/>
      <name val="Cambria"/>
      <family val="1"/>
      <charset val="238"/>
      <scheme val="major"/>
    </font>
    <font>
      <b/>
      <sz val="7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/>
    </xf>
    <xf numFmtId="0" fontId="5" fillId="0" borderId="13" xfId="0" quotePrefix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right" vertical="center"/>
    </xf>
    <xf numFmtId="0" fontId="5" fillId="0" borderId="16" xfId="0" quotePrefix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right" vertical="center"/>
    </xf>
    <xf numFmtId="3" fontId="5" fillId="3" borderId="16" xfId="0" quotePrefix="1" applyNumberFormat="1" applyFont="1" applyFill="1" applyBorder="1" applyAlignment="1">
      <alignment horizontal="right" vertical="center"/>
    </xf>
    <xf numFmtId="0" fontId="5" fillId="0" borderId="15" xfId="0" quotePrefix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right" vertical="center"/>
    </xf>
    <xf numFmtId="3" fontId="5" fillId="3" borderId="15" xfId="0" quotePrefix="1" applyNumberFormat="1" applyFont="1" applyFill="1" applyBorder="1" applyAlignment="1">
      <alignment horizontal="right" vertical="center"/>
    </xf>
    <xf numFmtId="3" fontId="5" fillId="3" borderId="13" xfId="0" quotePrefix="1" applyNumberFormat="1" applyFont="1" applyFill="1" applyBorder="1" applyAlignment="1">
      <alignment horizontal="right" vertical="center"/>
    </xf>
    <xf numFmtId="0" fontId="5" fillId="0" borderId="19" xfId="0" quotePrefix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5" fillId="4" borderId="0" xfId="0" quotePrefix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right" vertical="center"/>
    </xf>
    <xf numFmtId="3" fontId="5" fillId="4" borderId="0" xfId="0" quotePrefix="1" applyNumberFormat="1" applyFont="1" applyFill="1" applyBorder="1" applyAlignment="1">
      <alignment horizontal="right" vertical="center"/>
    </xf>
    <xf numFmtId="3" fontId="5" fillId="3" borderId="8" xfId="0" quotePrefix="1" applyNumberFormat="1" applyFont="1" applyFill="1" applyBorder="1" applyAlignment="1">
      <alignment horizontal="right" vertical="center"/>
    </xf>
    <xf numFmtId="3" fontId="5" fillId="3" borderId="20" xfId="0" quotePrefix="1" applyNumberFormat="1" applyFont="1" applyFill="1" applyBorder="1" applyAlignment="1">
      <alignment horizontal="right" vertical="center"/>
    </xf>
    <xf numFmtId="3" fontId="5" fillId="3" borderId="21" xfId="0" quotePrefix="1" applyNumberFormat="1" applyFont="1" applyFill="1" applyBorder="1" applyAlignment="1">
      <alignment horizontal="right" vertical="center"/>
    </xf>
    <xf numFmtId="3" fontId="5" fillId="0" borderId="2" xfId="0" quotePrefix="1" applyNumberFormat="1" applyFont="1" applyBorder="1" applyAlignment="1">
      <alignment horizontal="right" vertical="center"/>
    </xf>
    <xf numFmtId="3" fontId="5" fillId="0" borderId="17" xfId="0" quotePrefix="1" applyNumberFormat="1" applyFont="1" applyBorder="1" applyAlignment="1">
      <alignment horizontal="right" vertical="center"/>
    </xf>
    <xf numFmtId="3" fontId="6" fillId="3" borderId="12" xfId="0" applyNumberFormat="1" applyFont="1" applyFill="1" applyBorder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/>
    </xf>
    <xf numFmtId="3" fontId="5" fillId="0" borderId="22" xfId="0" quotePrefix="1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3" borderId="24" xfId="0" quotePrefix="1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right" vertical="center"/>
    </xf>
    <xf numFmtId="3" fontId="16" fillId="2" borderId="1" xfId="0" applyNumberFormat="1" applyFont="1" applyFill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3" fontId="6" fillId="2" borderId="23" xfId="0" applyNumberFormat="1" applyFont="1" applyFill="1" applyBorder="1" applyAlignment="1">
      <alignment horizontal="right" vertical="center"/>
    </xf>
    <xf numFmtId="3" fontId="5" fillId="0" borderId="26" xfId="0" quotePrefix="1" applyNumberFormat="1" applyFont="1" applyBorder="1" applyAlignment="1">
      <alignment horizontal="right" vertical="center"/>
    </xf>
    <xf numFmtId="3" fontId="5" fillId="0" borderId="18" xfId="0" quotePrefix="1" applyNumberFormat="1" applyFont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 wrapText="1"/>
    </xf>
    <xf numFmtId="3" fontId="5" fillId="2" borderId="27" xfId="0" quotePrefix="1" applyNumberFormat="1" applyFont="1" applyFill="1" applyBorder="1" applyAlignment="1">
      <alignment horizontal="right" vertical="center"/>
    </xf>
    <xf numFmtId="3" fontId="5" fillId="2" borderId="20" xfId="0" quotePrefix="1" applyNumberFormat="1" applyFont="1" applyFill="1" applyBorder="1" applyAlignment="1">
      <alignment horizontal="right" vertical="center"/>
    </xf>
    <xf numFmtId="3" fontId="5" fillId="2" borderId="21" xfId="0" quotePrefix="1" applyNumberFormat="1" applyFont="1" applyFill="1" applyBorder="1" applyAlignment="1">
      <alignment horizontal="right" vertical="center"/>
    </xf>
    <xf numFmtId="0" fontId="11" fillId="0" borderId="25" xfId="0" applyFont="1" applyBorder="1" applyAlignment="1">
      <alignment horizontal="center" vertical="center" wrapText="1"/>
    </xf>
    <xf numFmtId="3" fontId="12" fillId="2" borderId="25" xfId="0" applyNumberFormat="1" applyFont="1" applyFill="1" applyBorder="1" applyAlignment="1">
      <alignment horizontal="right" vertical="center"/>
    </xf>
    <xf numFmtId="3" fontId="11" fillId="0" borderId="28" xfId="0" quotePrefix="1" applyNumberFormat="1" applyFont="1" applyBorder="1" applyAlignment="1">
      <alignment horizontal="right" vertical="center"/>
    </xf>
    <xf numFmtId="3" fontId="11" fillId="0" borderId="29" xfId="0" quotePrefix="1" applyNumberFormat="1" applyFont="1" applyBorder="1" applyAlignment="1">
      <alignment horizontal="right" vertical="center"/>
    </xf>
    <xf numFmtId="3" fontId="11" fillId="0" borderId="30" xfId="0" quotePrefix="1" applyNumberFormat="1" applyFont="1" applyBorder="1" applyAlignment="1">
      <alignment horizontal="right" vertical="center"/>
    </xf>
    <xf numFmtId="0" fontId="11" fillId="0" borderId="29" xfId="0" quotePrefix="1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3" fontId="5" fillId="0" borderId="31" xfId="0" quotePrefix="1" applyNumberFormat="1" applyFont="1" applyBorder="1" applyAlignment="1">
      <alignment horizontal="right" vertical="center"/>
    </xf>
    <xf numFmtId="3" fontId="5" fillId="0" borderId="32" xfId="0" quotePrefix="1" applyNumberFormat="1" applyFont="1" applyBorder="1" applyAlignment="1">
      <alignment horizontal="right" vertical="center"/>
    </xf>
    <xf numFmtId="3" fontId="5" fillId="0" borderId="33" xfId="0" quotePrefix="1" applyNumberFormat="1" applyFont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 vertical="center"/>
    </xf>
    <xf numFmtId="3" fontId="5" fillId="0" borderId="33" xfId="0" applyNumberFormat="1" applyFont="1" applyBorder="1" applyAlignment="1">
      <alignment horizontal="right" vertical="center"/>
    </xf>
    <xf numFmtId="0" fontId="14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right" vertical="center"/>
    </xf>
    <xf numFmtId="0" fontId="5" fillId="0" borderId="18" xfId="0" quotePrefix="1" applyFont="1" applyBorder="1" applyAlignment="1">
      <alignment horizontal="right" vertical="center"/>
    </xf>
    <xf numFmtId="0" fontId="11" fillId="0" borderId="30" xfId="0" quotePrefix="1" applyFont="1" applyBorder="1" applyAlignment="1">
      <alignment horizontal="right" vertical="center"/>
    </xf>
    <xf numFmtId="0" fontId="5" fillId="0" borderId="33" xfId="0" quotePrefix="1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zoomScale="148" zoomScaleNormal="148" workbookViewId="0">
      <selection activeCell="L4" sqref="L4:P4"/>
    </sheetView>
  </sheetViews>
  <sheetFormatPr defaultRowHeight="15" x14ac:dyDescent="0.25"/>
  <cols>
    <col min="1" max="1" width="6.7109375" customWidth="1"/>
    <col min="2" max="2" width="8.28515625" customWidth="1"/>
    <col min="3" max="3" width="8.5703125" customWidth="1"/>
    <col min="4" max="4" width="5.5703125" customWidth="1"/>
    <col min="5" max="5" width="8.28515625" customWidth="1"/>
    <col min="6" max="6" width="7.140625" customWidth="1"/>
    <col min="7" max="7" width="6.42578125" customWidth="1"/>
    <col min="8" max="9" width="7" customWidth="1"/>
    <col min="10" max="10" width="6.140625" customWidth="1"/>
    <col min="11" max="11" width="8.140625" customWidth="1"/>
    <col min="12" max="12" width="7.7109375" customWidth="1"/>
    <col min="13" max="13" width="6.85546875" customWidth="1"/>
    <col min="14" max="14" width="7.85546875" customWidth="1"/>
    <col min="15" max="15" width="7.42578125" customWidth="1"/>
    <col min="16" max="16" width="6.85546875" customWidth="1"/>
    <col min="17" max="17" width="7.28515625" customWidth="1"/>
    <col min="18" max="18" width="7.8554687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5" t="s">
        <v>37</v>
      </c>
      <c r="M1" s="66"/>
      <c r="N1" s="66"/>
      <c r="O1" s="66"/>
      <c r="P1" s="66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5" t="s">
        <v>38</v>
      </c>
      <c r="M2" s="66"/>
      <c r="N2" s="66"/>
      <c r="O2" s="66"/>
      <c r="P2" s="66"/>
      <c r="Q2" s="1"/>
      <c r="R2" s="1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65" t="s">
        <v>36</v>
      </c>
      <c r="M3" s="66"/>
      <c r="N3" s="66"/>
      <c r="O3" s="66"/>
      <c r="P3" s="66"/>
      <c r="Q3" s="1"/>
      <c r="R3" s="1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65" t="s">
        <v>39</v>
      </c>
      <c r="M4" s="66"/>
      <c r="N4" s="66"/>
      <c r="O4" s="66"/>
      <c r="P4" s="66"/>
      <c r="Q4" s="1"/>
      <c r="R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 s="79" t="s">
        <v>33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1:18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 customHeight="1" x14ac:dyDescent="0.25">
      <c r="A8" s="81" t="s">
        <v>0</v>
      </c>
      <c r="B8" s="73" t="s">
        <v>1</v>
      </c>
      <c r="C8" s="82" t="s">
        <v>32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  <c r="Q8" s="85"/>
      <c r="R8" s="76" t="s">
        <v>1</v>
      </c>
    </row>
    <row r="9" spans="1:18" ht="15" customHeight="1" x14ac:dyDescent="0.25">
      <c r="A9" s="81"/>
      <c r="B9" s="74"/>
      <c r="C9" s="67" t="s">
        <v>3</v>
      </c>
      <c r="D9" s="86"/>
      <c r="E9" s="87"/>
      <c r="F9" s="90" t="s">
        <v>4</v>
      </c>
      <c r="G9" s="91"/>
      <c r="H9" s="92"/>
      <c r="I9" s="90" t="s">
        <v>5</v>
      </c>
      <c r="J9" s="96"/>
      <c r="K9" s="97"/>
      <c r="L9" s="90" t="s">
        <v>6</v>
      </c>
      <c r="M9" s="96"/>
      <c r="N9" s="97"/>
      <c r="O9" s="67" t="s">
        <v>7</v>
      </c>
      <c r="P9" s="68"/>
      <c r="Q9" s="69"/>
      <c r="R9" s="77"/>
    </row>
    <row r="10" spans="1:18" x14ac:dyDescent="0.25">
      <c r="A10" s="81"/>
      <c r="B10" s="75"/>
      <c r="C10" s="70"/>
      <c r="D10" s="88"/>
      <c r="E10" s="89"/>
      <c r="F10" s="93"/>
      <c r="G10" s="94"/>
      <c r="H10" s="95"/>
      <c r="I10" s="70"/>
      <c r="J10" s="71"/>
      <c r="K10" s="72"/>
      <c r="L10" s="70"/>
      <c r="M10" s="71"/>
      <c r="N10" s="72"/>
      <c r="O10" s="70"/>
      <c r="P10" s="71"/>
      <c r="Q10" s="72"/>
      <c r="R10" s="78"/>
    </row>
    <row r="11" spans="1:18" ht="31.5" x14ac:dyDescent="0.25">
      <c r="A11" s="3"/>
      <c r="B11" s="6" t="s">
        <v>30</v>
      </c>
      <c r="C11" s="40" t="s">
        <v>13</v>
      </c>
      <c r="D11" s="48" t="s">
        <v>14</v>
      </c>
      <c r="E11" s="44" t="s">
        <v>15</v>
      </c>
      <c r="F11" s="40" t="s">
        <v>13</v>
      </c>
      <c r="G11" s="48" t="s">
        <v>14</v>
      </c>
      <c r="H11" s="44" t="s">
        <v>15</v>
      </c>
      <c r="I11" s="40" t="s">
        <v>13</v>
      </c>
      <c r="J11" s="60" t="s">
        <v>14</v>
      </c>
      <c r="K11" s="44" t="s">
        <v>15</v>
      </c>
      <c r="L11" s="40" t="s">
        <v>13</v>
      </c>
      <c r="M11" s="60" t="s">
        <v>14</v>
      </c>
      <c r="N11" s="44" t="s">
        <v>15</v>
      </c>
      <c r="O11" s="40" t="s">
        <v>13</v>
      </c>
      <c r="P11" s="60" t="s">
        <v>14</v>
      </c>
      <c r="Q11" s="44" t="s">
        <v>15</v>
      </c>
      <c r="R11" s="7" t="s">
        <v>15</v>
      </c>
    </row>
    <row r="12" spans="1:18" ht="27" x14ac:dyDescent="0.25">
      <c r="A12" s="19" t="s">
        <v>16</v>
      </c>
      <c r="B12" s="4">
        <f t="shared" ref="B12:R12" si="0">SUM(B13:B18)</f>
        <v>4123842</v>
      </c>
      <c r="C12" s="41">
        <f t="shared" si="0"/>
        <v>975300</v>
      </c>
      <c r="D12" s="49"/>
      <c r="E12" s="31">
        <f t="shared" si="0"/>
        <v>975300</v>
      </c>
      <c r="F12" s="41">
        <f t="shared" si="0"/>
        <v>771242</v>
      </c>
      <c r="G12" s="49"/>
      <c r="H12" s="31">
        <f t="shared" si="0"/>
        <v>771242</v>
      </c>
      <c r="I12" s="41">
        <f t="shared" si="0"/>
        <v>762000</v>
      </c>
      <c r="J12" s="49"/>
      <c r="K12" s="31">
        <f t="shared" si="0"/>
        <v>762000</v>
      </c>
      <c r="L12" s="41">
        <f t="shared" si="0"/>
        <v>787200</v>
      </c>
      <c r="M12" s="49"/>
      <c r="N12" s="31">
        <f t="shared" si="0"/>
        <v>787200</v>
      </c>
      <c r="O12" s="41">
        <f t="shared" si="0"/>
        <v>828100</v>
      </c>
      <c r="P12" s="49">
        <f t="shared" si="0"/>
        <v>80000</v>
      </c>
      <c r="Q12" s="31">
        <f t="shared" si="0"/>
        <v>908100</v>
      </c>
      <c r="R12" s="8">
        <f t="shared" si="0"/>
        <v>4203842</v>
      </c>
    </row>
    <row r="13" spans="1:18" x14ac:dyDescent="0.25">
      <c r="A13" s="9" t="s">
        <v>18</v>
      </c>
      <c r="B13" s="10">
        <f>SUM(C13+F13+I13+L13+O13)</f>
        <v>3436900</v>
      </c>
      <c r="C13" s="42">
        <v>746000</v>
      </c>
      <c r="D13" s="50"/>
      <c r="E13" s="45">
        <f>SUM(C13+D13)</f>
        <v>746000</v>
      </c>
      <c r="F13" s="55">
        <v>600000</v>
      </c>
      <c r="G13" s="50"/>
      <c r="H13" s="45">
        <f>SUM(F13+G13)</f>
        <v>600000</v>
      </c>
      <c r="I13" s="55">
        <v>670000</v>
      </c>
      <c r="J13" s="50"/>
      <c r="K13" s="45">
        <f>SUM(I13+J13)</f>
        <v>670000</v>
      </c>
      <c r="L13" s="55">
        <v>618300</v>
      </c>
      <c r="M13" s="50"/>
      <c r="N13" s="45">
        <f>SUM(L13+M13)</f>
        <v>618300</v>
      </c>
      <c r="O13" s="55">
        <v>802600</v>
      </c>
      <c r="P13" s="50">
        <v>80000</v>
      </c>
      <c r="Q13" s="45">
        <f>SUM(O13+P13)</f>
        <v>882600</v>
      </c>
      <c r="R13" s="25">
        <f>E13+H13+K13+N13+Q13</f>
        <v>3516900</v>
      </c>
    </row>
    <row r="14" spans="1:18" x14ac:dyDescent="0.25">
      <c r="A14" s="11" t="s">
        <v>29</v>
      </c>
      <c r="B14" s="12">
        <f t="shared" ref="B14:B18" si="1">SUM(C14+F14+I14+L14+O14)</f>
        <v>6900</v>
      </c>
      <c r="C14" s="29">
        <v>2500</v>
      </c>
      <c r="D14" s="51"/>
      <c r="E14" s="46">
        <f t="shared" ref="E14:E18" si="2">SUM(C14+D14)</f>
        <v>2500</v>
      </c>
      <c r="F14" s="56">
        <v>1400</v>
      </c>
      <c r="G14" s="51"/>
      <c r="H14" s="46">
        <f t="shared" ref="H14:H18" si="3">SUM(F14+G14)</f>
        <v>1400</v>
      </c>
      <c r="I14" s="56"/>
      <c r="J14" s="51"/>
      <c r="K14" s="46">
        <f t="shared" ref="K14:K18" si="4">SUM(I14+J14)</f>
        <v>0</v>
      </c>
      <c r="L14" s="56">
        <v>2000</v>
      </c>
      <c r="M14" s="51"/>
      <c r="N14" s="46">
        <f t="shared" ref="N14:N16" si="5">SUM(L14+M14)</f>
        <v>2000</v>
      </c>
      <c r="O14" s="56">
        <v>1000</v>
      </c>
      <c r="P14" s="51"/>
      <c r="Q14" s="46">
        <f t="shared" ref="Q14:Q18" si="6">SUM(O14+P14)</f>
        <v>1000</v>
      </c>
      <c r="R14" s="26">
        <f t="shared" ref="R14:R16" si="7">E14+H14+K14+N14+Q14</f>
        <v>6900</v>
      </c>
    </row>
    <row r="15" spans="1:18" x14ac:dyDescent="0.25">
      <c r="A15" s="11" t="s">
        <v>19</v>
      </c>
      <c r="B15" s="12">
        <f>SUM(C15+F15+I15+L15+O15)</f>
        <v>265000</v>
      </c>
      <c r="C15" s="29">
        <v>85000</v>
      </c>
      <c r="D15" s="51"/>
      <c r="E15" s="46">
        <f t="shared" si="2"/>
        <v>85000</v>
      </c>
      <c r="F15" s="56">
        <v>80000</v>
      </c>
      <c r="G15" s="51"/>
      <c r="H15" s="46">
        <f t="shared" si="3"/>
        <v>80000</v>
      </c>
      <c r="I15" s="56">
        <v>70000</v>
      </c>
      <c r="J15" s="51"/>
      <c r="K15" s="46">
        <f t="shared" si="4"/>
        <v>70000</v>
      </c>
      <c r="L15" s="56">
        <v>30000</v>
      </c>
      <c r="M15" s="51"/>
      <c r="N15" s="46">
        <f t="shared" si="5"/>
        <v>30000</v>
      </c>
      <c r="O15" s="56"/>
      <c r="P15" s="51"/>
      <c r="Q15" s="46">
        <f t="shared" si="6"/>
        <v>0</v>
      </c>
      <c r="R15" s="26">
        <f t="shared" si="7"/>
        <v>265000</v>
      </c>
    </row>
    <row r="16" spans="1:18" x14ac:dyDescent="0.25">
      <c r="A16" s="11" t="s">
        <v>20</v>
      </c>
      <c r="B16" s="12">
        <f t="shared" si="1"/>
        <v>4300</v>
      </c>
      <c r="C16" s="29">
        <v>800</v>
      </c>
      <c r="D16" s="51"/>
      <c r="E16" s="46">
        <f t="shared" si="2"/>
        <v>800</v>
      </c>
      <c r="F16" s="56">
        <v>500</v>
      </c>
      <c r="G16" s="51"/>
      <c r="H16" s="46">
        <f t="shared" si="3"/>
        <v>500</v>
      </c>
      <c r="I16" s="56">
        <v>1000</v>
      </c>
      <c r="J16" s="51"/>
      <c r="K16" s="46">
        <f t="shared" si="4"/>
        <v>1000</v>
      </c>
      <c r="L16" s="56">
        <v>1000</v>
      </c>
      <c r="M16" s="51"/>
      <c r="N16" s="46">
        <f t="shared" si="5"/>
        <v>1000</v>
      </c>
      <c r="O16" s="56">
        <v>1000</v>
      </c>
      <c r="P16" s="51"/>
      <c r="Q16" s="46">
        <f t="shared" si="6"/>
        <v>1000</v>
      </c>
      <c r="R16" s="26">
        <f t="shared" si="7"/>
        <v>4300</v>
      </c>
    </row>
    <row r="17" spans="1:18" x14ac:dyDescent="0.25">
      <c r="A17" s="11" t="s">
        <v>21</v>
      </c>
      <c r="B17" s="12">
        <f t="shared" si="1"/>
        <v>390542</v>
      </c>
      <c r="C17" s="29">
        <v>133000</v>
      </c>
      <c r="D17" s="51"/>
      <c r="E17" s="46">
        <f t="shared" si="2"/>
        <v>133000</v>
      </c>
      <c r="F17" s="56">
        <v>84342</v>
      </c>
      <c r="G17" s="51"/>
      <c r="H17" s="46">
        <f t="shared" si="3"/>
        <v>84342</v>
      </c>
      <c r="I17" s="56">
        <v>20000</v>
      </c>
      <c r="J17" s="51"/>
      <c r="K17" s="46">
        <f t="shared" si="4"/>
        <v>20000</v>
      </c>
      <c r="L17" s="56">
        <v>131900</v>
      </c>
      <c r="M17" s="51"/>
      <c r="N17" s="46">
        <f>SUM(L17+M17)</f>
        <v>131900</v>
      </c>
      <c r="O17" s="56">
        <v>21300</v>
      </c>
      <c r="P17" s="51"/>
      <c r="Q17" s="46">
        <f t="shared" si="6"/>
        <v>21300</v>
      </c>
      <c r="R17" s="26">
        <f>E17+H17+K17+N17+Q17</f>
        <v>390542</v>
      </c>
    </row>
    <row r="18" spans="1:18" x14ac:dyDescent="0.25">
      <c r="A18" s="14" t="s">
        <v>22</v>
      </c>
      <c r="B18" s="15">
        <f t="shared" si="1"/>
        <v>20200</v>
      </c>
      <c r="C18" s="43">
        <v>8000</v>
      </c>
      <c r="D18" s="52"/>
      <c r="E18" s="47">
        <f t="shared" si="2"/>
        <v>8000</v>
      </c>
      <c r="F18" s="57">
        <v>5000</v>
      </c>
      <c r="G18" s="52"/>
      <c r="H18" s="47">
        <f t="shared" si="3"/>
        <v>5000</v>
      </c>
      <c r="I18" s="57">
        <v>1000</v>
      </c>
      <c r="J18" s="52"/>
      <c r="K18" s="47">
        <f t="shared" si="4"/>
        <v>1000</v>
      </c>
      <c r="L18" s="57">
        <v>4000</v>
      </c>
      <c r="M18" s="52"/>
      <c r="N18" s="46">
        <f>SUM(L18+M18)</f>
        <v>4000</v>
      </c>
      <c r="O18" s="57">
        <v>2200</v>
      </c>
      <c r="P18" s="52"/>
      <c r="Q18" s="46">
        <f t="shared" si="6"/>
        <v>2200</v>
      </c>
      <c r="R18" s="34">
        <f t="shared" ref="R18" si="8">E18+H18+K18+N18+Q18</f>
        <v>20200</v>
      </c>
    </row>
    <row r="19" spans="1:18" ht="27" x14ac:dyDescent="0.25">
      <c r="A19" s="19" t="s">
        <v>17</v>
      </c>
      <c r="B19" s="4">
        <f t="shared" ref="B19:Q19" si="9">SUM(B20:B26)</f>
        <v>4123842</v>
      </c>
      <c r="C19" s="41">
        <f>SUM(C13:C18)</f>
        <v>975300</v>
      </c>
      <c r="D19" s="49"/>
      <c r="E19" s="31">
        <f>SUM(E13:E18)</f>
        <v>975300</v>
      </c>
      <c r="F19" s="58">
        <f>F20+F21+F22+F23+F24+F25+F26</f>
        <v>771242</v>
      </c>
      <c r="G19" s="49"/>
      <c r="H19" s="31">
        <f t="shared" si="9"/>
        <v>771242</v>
      </c>
      <c r="I19" s="58">
        <f t="shared" si="9"/>
        <v>762000</v>
      </c>
      <c r="J19" s="49"/>
      <c r="K19" s="31">
        <f t="shared" si="9"/>
        <v>762000</v>
      </c>
      <c r="L19" s="58">
        <f t="shared" si="9"/>
        <v>787200</v>
      </c>
      <c r="M19" s="49"/>
      <c r="N19" s="31">
        <f t="shared" si="9"/>
        <v>787200</v>
      </c>
      <c r="O19" s="58">
        <f t="shared" si="9"/>
        <v>828100</v>
      </c>
      <c r="P19" s="49">
        <f t="shared" si="9"/>
        <v>80000</v>
      </c>
      <c r="Q19" s="31">
        <f t="shared" si="9"/>
        <v>908100</v>
      </c>
      <c r="R19" s="35">
        <f>E19+H19+K19+N19+Q19</f>
        <v>4203842</v>
      </c>
    </row>
    <row r="20" spans="1:18" x14ac:dyDescent="0.25">
      <c r="A20" s="9" t="s">
        <v>31</v>
      </c>
      <c r="B20" s="10">
        <f>C20+F20+I20+L20+O20</f>
        <v>76744</v>
      </c>
      <c r="C20" s="28">
        <v>2035</v>
      </c>
      <c r="D20" s="50"/>
      <c r="E20" s="45">
        <f>SUM(C20+D20)</f>
        <v>2035</v>
      </c>
      <c r="F20" s="55">
        <v>72342</v>
      </c>
      <c r="G20" s="50"/>
      <c r="H20" s="45">
        <f>SUM(F20+G20)</f>
        <v>72342</v>
      </c>
      <c r="I20" s="55">
        <v>1419</v>
      </c>
      <c r="J20" s="50"/>
      <c r="K20" s="45">
        <f>SUM(I20+J20)</f>
        <v>1419</v>
      </c>
      <c r="L20" s="55">
        <v>851</v>
      </c>
      <c r="M20" s="50"/>
      <c r="N20" s="45">
        <f>SUM(L20+M20)</f>
        <v>851</v>
      </c>
      <c r="O20" s="55">
        <v>97</v>
      </c>
      <c r="P20" s="50"/>
      <c r="Q20" s="45">
        <f>SUM(O20+P20)</f>
        <v>97</v>
      </c>
      <c r="R20" s="25">
        <f>E20+H20+K20+N20+Q20</f>
        <v>76744</v>
      </c>
    </row>
    <row r="21" spans="1:18" x14ac:dyDescent="0.25">
      <c r="A21" s="11" t="s">
        <v>23</v>
      </c>
      <c r="B21" s="12">
        <f>SUM(C21+F21+I21+L21+O21)</f>
        <v>195998</v>
      </c>
      <c r="C21" s="29">
        <v>77365</v>
      </c>
      <c r="D21" s="51">
        <v>25000</v>
      </c>
      <c r="E21" s="46">
        <f t="shared" ref="E21:E26" si="10">SUM(C21+D21)</f>
        <v>102365</v>
      </c>
      <c r="F21" s="56">
        <v>26000</v>
      </c>
      <c r="G21" s="51"/>
      <c r="H21" s="46">
        <f t="shared" ref="H21:H26" si="11">SUM(F21+G21)</f>
        <v>26000</v>
      </c>
      <c r="I21" s="56">
        <v>49581</v>
      </c>
      <c r="J21" s="51">
        <v>-12000</v>
      </c>
      <c r="K21" s="46">
        <f t="shared" ref="K21:K26" si="12">SUM(I21+J21)</f>
        <v>37581</v>
      </c>
      <c r="L21" s="56">
        <v>34149</v>
      </c>
      <c r="M21" s="51"/>
      <c r="N21" s="46">
        <f t="shared" ref="N21:N26" si="13">SUM(L21+M21)</f>
        <v>34149</v>
      </c>
      <c r="O21" s="56">
        <v>8903</v>
      </c>
      <c r="P21" s="51"/>
      <c r="Q21" s="46">
        <f t="shared" ref="Q21:Q26" si="14">SUM(O21+P21)</f>
        <v>8903</v>
      </c>
      <c r="R21" s="26">
        <f t="shared" ref="R21:R26" si="15">E21+H21+K21+N21+Q21</f>
        <v>208998</v>
      </c>
    </row>
    <row r="22" spans="1:18" x14ac:dyDescent="0.25">
      <c r="A22" s="11" t="s">
        <v>24</v>
      </c>
      <c r="B22" s="12">
        <f t="shared" ref="B22:B26" si="16">SUM(C22+F22+I22+L22+O22)</f>
        <v>3564700</v>
      </c>
      <c r="C22" s="29">
        <v>766000</v>
      </c>
      <c r="D22" s="51"/>
      <c r="E22" s="46">
        <f>SUM(C22+D22)</f>
        <v>766000</v>
      </c>
      <c r="F22" s="56">
        <v>594000</v>
      </c>
      <c r="G22" s="51"/>
      <c r="H22" s="46">
        <f t="shared" si="11"/>
        <v>594000</v>
      </c>
      <c r="I22" s="56">
        <v>670000</v>
      </c>
      <c r="J22" s="51"/>
      <c r="K22" s="46">
        <f t="shared" si="12"/>
        <v>670000</v>
      </c>
      <c r="L22" s="56">
        <v>723200</v>
      </c>
      <c r="M22" s="51"/>
      <c r="N22" s="46">
        <f t="shared" si="13"/>
        <v>723200</v>
      </c>
      <c r="O22" s="56">
        <v>811500</v>
      </c>
      <c r="P22" s="51">
        <v>79900</v>
      </c>
      <c r="Q22" s="46">
        <f t="shared" si="14"/>
        <v>891400</v>
      </c>
      <c r="R22" s="26">
        <f>E22+H22+K22+N22+Q22</f>
        <v>3644600</v>
      </c>
    </row>
    <row r="23" spans="1:18" x14ac:dyDescent="0.25">
      <c r="A23" s="11" t="s">
        <v>25</v>
      </c>
      <c r="B23" s="12">
        <f t="shared" si="16"/>
        <v>81700</v>
      </c>
      <c r="C23" s="29">
        <v>31800</v>
      </c>
      <c r="D23" s="51">
        <v>-26000</v>
      </c>
      <c r="E23" s="46">
        <f t="shared" si="10"/>
        <v>5800</v>
      </c>
      <c r="F23" s="56">
        <v>38000</v>
      </c>
      <c r="G23" s="51"/>
      <c r="H23" s="46">
        <f t="shared" si="11"/>
        <v>38000</v>
      </c>
      <c r="I23" s="56">
        <v>0</v>
      </c>
      <c r="J23" s="51">
        <v>12000</v>
      </c>
      <c r="K23" s="46">
        <f t="shared" si="12"/>
        <v>12000</v>
      </c>
      <c r="L23" s="56">
        <v>11000</v>
      </c>
      <c r="M23" s="51"/>
      <c r="N23" s="46">
        <f t="shared" si="13"/>
        <v>11000</v>
      </c>
      <c r="O23" s="56">
        <v>900</v>
      </c>
      <c r="P23" s="51"/>
      <c r="Q23" s="46">
        <f t="shared" si="14"/>
        <v>900</v>
      </c>
      <c r="R23" s="26">
        <f t="shared" si="15"/>
        <v>67700</v>
      </c>
    </row>
    <row r="24" spans="1:18" x14ac:dyDescent="0.25">
      <c r="A24" s="11" t="s">
        <v>26</v>
      </c>
      <c r="B24" s="12">
        <f>SUM(C24+F24+I24+L24+O24)</f>
        <v>34000</v>
      </c>
      <c r="C24" s="29"/>
      <c r="D24" s="51"/>
      <c r="E24" s="46">
        <f>SUM(C24+D24)</f>
        <v>0</v>
      </c>
      <c r="F24" s="56">
        <v>20500</v>
      </c>
      <c r="G24" s="51"/>
      <c r="H24" s="46">
        <f t="shared" si="11"/>
        <v>20500</v>
      </c>
      <c r="I24" s="56">
        <v>10500</v>
      </c>
      <c r="J24" s="51"/>
      <c r="K24" s="46">
        <f t="shared" si="12"/>
        <v>10500</v>
      </c>
      <c r="L24" s="56"/>
      <c r="M24" s="51"/>
      <c r="N24" s="46">
        <f t="shared" si="13"/>
        <v>0</v>
      </c>
      <c r="O24" s="56">
        <v>3000</v>
      </c>
      <c r="P24" s="51"/>
      <c r="Q24" s="46">
        <f t="shared" si="14"/>
        <v>3000</v>
      </c>
      <c r="R24" s="26">
        <f t="shared" si="15"/>
        <v>34000</v>
      </c>
    </row>
    <row r="25" spans="1:18" x14ac:dyDescent="0.25">
      <c r="A25" s="18" t="s">
        <v>27</v>
      </c>
      <c r="B25" s="12">
        <f t="shared" si="16"/>
        <v>113500</v>
      </c>
      <c r="C25" s="32">
        <v>83100</v>
      </c>
      <c r="D25" s="51"/>
      <c r="E25" s="46">
        <f t="shared" si="10"/>
        <v>83100</v>
      </c>
      <c r="F25" s="56">
        <v>5400</v>
      </c>
      <c r="G25" s="53"/>
      <c r="H25" s="46">
        <f t="shared" si="11"/>
        <v>5400</v>
      </c>
      <c r="I25" s="56">
        <v>13000</v>
      </c>
      <c r="J25" s="53"/>
      <c r="K25" s="46">
        <f t="shared" si="12"/>
        <v>13000</v>
      </c>
      <c r="L25" s="56">
        <v>11000</v>
      </c>
      <c r="M25" s="53"/>
      <c r="N25" s="46">
        <f t="shared" si="13"/>
        <v>11000</v>
      </c>
      <c r="O25" s="56">
        <v>1000</v>
      </c>
      <c r="P25" s="51"/>
      <c r="Q25" s="46">
        <f t="shared" si="14"/>
        <v>1000</v>
      </c>
      <c r="R25" s="26">
        <f t="shared" si="15"/>
        <v>113500</v>
      </c>
    </row>
    <row r="26" spans="1:18" x14ac:dyDescent="0.25">
      <c r="A26" s="14" t="s">
        <v>28</v>
      </c>
      <c r="B26" s="15">
        <f t="shared" si="16"/>
        <v>57200</v>
      </c>
      <c r="C26" s="33">
        <v>15000</v>
      </c>
      <c r="D26" s="54">
        <v>1000</v>
      </c>
      <c r="E26" s="47">
        <f t="shared" si="10"/>
        <v>16000</v>
      </c>
      <c r="F26" s="59">
        <v>15000</v>
      </c>
      <c r="G26" s="54"/>
      <c r="H26" s="47">
        <f t="shared" si="11"/>
        <v>15000</v>
      </c>
      <c r="I26" s="59">
        <v>17500</v>
      </c>
      <c r="J26" s="54"/>
      <c r="K26" s="47">
        <f t="shared" si="12"/>
        <v>17500</v>
      </c>
      <c r="L26" s="61">
        <v>7000</v>
      </c>
      <c r="M26" s="54"/>
      <c r="N26" s="47">
        <f t="shared" si="13"/>
        <v>7000</v>
      </c>
      <c r="O26" s="59">
        <v>2700</v>
      </c>
      <c r="P26" s="54">
        <v>100</v>
      </c>
      <c r="Q26" s="47">
        <f t="shared" si="14"/>
        <v>2800</v>
      </c>
      <c r="R26" s="27">
        <f t="shared" si="15"/>
        <v>58300</v>
      </c>
    </row>
    <row r="27" spans="1:18" x14ac:dyDescent="0.25">
      <c r="A27" s="20"/>
      <c r="B27" s="21"/>
      <c r="C27" s="22"/>
      <c r="D27" s="23"/>
      <c r="E27" s="24"/>
      <c r="F27" s="22"/>
      <c r="G27" s="23"/>
      <c r="H27" s="24"/>
      <c r="I27" s="22"/>
      <c r="J27" s="23"/>
      <c r="K27" s="24"/>
      <c r="L27" s="22"/>
      <c r="M27" s="23"/>
      <c r="N27" s="24"/>
      <c r="O27" s="22"/>
      <c r="P27" s="23"/>
      <c r="Q27" s="24"/>
      <c r="R27" s="24"/>
    </row>
    <row r="28" spans="1:18" ht="9" customHeight="1" x14ac:dyDescent="0.25">
      <c r="A28" s="20"/>
      <c r="B28" s="21"/>
      <c r="C28" s="22"/>
      <c r="D28" s="23"/>
      <c r="E28" s="24"/>
      <c r="F28" s="22"/>
      <c r="G28" s="23"/>
      <c r="H28" s="24"/>
      <c r="I28" s="22"/>
      <c r="J28" s="23"/>
      <c r="K28" s="24"/>
      <c r="L28" s="22"/>
      <c r="M28" s="23"/>
      <c r="N28" s="24"/>
      <c r="O28" s="22"/>
      <c r="P28" s="23"/>
      <c r="Q28" s="24"/>
      <c r="R28" s="24"/>
    </row>
    <row r="29" spans="1:18" ht="19.5" customHeight="1" x14ac:dyDescent="0.25"/>
    <row r="32" spans="1:18" ht="6" customHeight="1" x14ac:dyDescent="0.25"/>
    <row r="34" spans="1:18" x14ac:dyDescent="0.25">
      <c r="A34" s="81" t="s">
        <v>0</v>
      </c>
      <c r="B34" s="73" t="s">
        <v>2</v>
      </c>
      <c r="C34" s="82" t="s">
        <v>32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4"/>
      <c r="Q34" s="85"/>
      <c r="R34" s="76" t="s">
        <v>2</v>
      </c>
    </row>
    <row r="35" spans="1:18" x14ac:dyDescent="0.25">
      <c r="A35" s="81"/>
      <c r="B35" s="74"/>
      <c r="C35" s="98" t="s">
        <v>8</v>
      </c>
      <c r="D35" s="99"/>
      <c r="E35" s="100"/>
      <c r="F35" s="90" t="s">
        <v>9</v>
      </c>
      <c r="G35" s="91"/>
      <c r="H35" s="92"/>
      <c r="I35" s="90" t="s">
        <v>10</v>
      </c>
      <c r="J35" s="96"/>
      <c r="K35" s="97"/>
      <c r="L35" s="90" t="s">
        <v>11</v>
      </c>
      <c r="M35" s="96"/>
      <c r="N35" s="97"/>
      <c r="O35" s="67" t="s">
        <v>12</v>
      </c>
      <c r="P35" s="68"/>
      <c r="Q35" s="69"/>
      <c r="R35" s="77"/>
    </row>
    <row r="36" spans="1:18" x14ac:dyDescent="0.25">
      <c r="A36" s="81"/>
      <c r="B36" s="75"/>
      <c r="C36" s="70"/>
      <c r="D36" s="88"/>
      <c r="E36" s="89"/>
      <c r="F36" s="93"/>
      <c r="G36" s="94"/>
      <c r="H36" s="95"/>
      <c r="I36" s="70"/>
      <c r="J36" s="71"/>
      <c r="K36" s="72"/>
      <c r="L36" s="70"/>
      <c r="M36" s="71"/>
      <c r="N36" s="72"/>
      <c r="O36" s="70"/>
      <c r="P36" s="71"/>
      <c r="Q36" s="72"/>
      <c r="R36" s="78"/>
    </row>
    <row r="37" spans="1:18" ht="31.5" x14ac:dyDescent="0.25">
      <c r="A37" s="5"/>
      <c r="B37" s="6" t="s">
        <v>30</v>
      </c>
      <c r="C37" s="40" t="s">
        <v>13</v>
      </c>
      <c r="D37" s="48" t="s">
        <v>14</v>
      </c>
      <c r="E37" s="44" t="s">
        <v>15</v>
      </c>
      <c r="F37" s="40" t="s">
        <v>13</v>
      </c>
      <c r="G37" s="48" t="s">
        <v>14</v>
      </c>
      <c r="H37" s="44" t="s">
        <v>15</v>
      </c>
      <c r="I37" s="40" t="s">
        <v>13</v>
      </c>
      <c r="J37" s="60" t="s">
        <v>14</v>
      </c>
      <c r="K37" s="44" t="s">
        <v>15</v>
      </c>
      <c r="L37" s="40" t="s">
        <v>13</v>
      </c>
      <c r="M37" s="60" t="s">
        <v>14</v>
      </c>
      <c r="N37" s="44" t="s">
        <v>15</v>
      </c>
      <c r="O37" s="40" t="s">
        <v>13</v>
      </c>
      <c r="P37" s="60" t="s">
        <v>14</v>
      </c>
      <c r="Q37" s="44" t="s">
        <v>15</v>
      </c>
      <c r="R37" s="7" t="s">
        <v>15</v>
      </c>
    </row>
    <row r="38" spans="1:18" ht="27" x14ac:dyDescent="0.25">
      <c r="A38" s="19" t="s">
        <v>16</v>
      </c>
      <c r="B38" s="4">
        <f>SUM(C38+F38+I38+L38+O38)</f>
        <v>560500</v>
      </c>
      <c r="C38" s="41">
        <f t="shared" ref="C38:R38" si="17">SUM(C39:C42)</f>
        <v>207100</v>
      </c>
      <c r="D38" s="49"/>
      <c r="E38" s="31">
        <f t="shared" si="17"/>
        <v>207100</v>
      </c>
      <c r="F38" s="41">
        <f t="shared" si="17"/>
        <v>134200</v>
      </c>
      <c r="G38" s="49"/>
      <c r="H38" s="31">
        <f t="shared" si="17"/>
        <v>134200</v>
      </c>
      <c r="I38" s="41">
        <f t="shared" si="17"/>
        <v>50400</v>
      </c>
      <c r="J38" s="49">
        <f t="shared" si="17"/>
        <v>2000</v>
      </c>
      <c r="K38" s="31">
        <f t="shared" si="17"/>
        <v>52400</v>
      </c>
      <c r="L38" s="41">
        <f t="shared" si="17"/>
        <v>131500</v>
      </c>
      <c r="M38" s="49"/>
      <c r="N38" s="31">
        <f t="shared" si="17"/>
        <v>131500</v>
      </c>
      <c r="O38" s="41">
        <f t="shared" si="17"/>
        <v>37300</v>
      </c>
      <c r="P38" s="49"/>
      <c r="Q38" s="31">
        <f t="shared" si="17"/>
        <v>37300</v>
      </c>
      <c r="R38" s="8">
        <f t="shared" si="17"/>
        <v>562500</v>
      </c>
    </row>
    <row r="39" spans="1:18" x14ac:dyDescent="0.25">
      <c r="A39" s="9" t="s">
        <v>18</v>
      </c>
      <c r="B39" s="10">
        <f>SUM(C39+F39+I39+L39+O39)</f>
        <v>553500</v>
      </c>
      <c r="C39" s="42">
        <v>206500</v>
      </c>
      <c r="D39" s="50"/>
      <c r="E39" s="45">
        <f>SUM(C39+D39)</f>
        <v>206500</v>
      </c>
      <c r="F39" s="55">
        <v>130000</v>
      </c>
      <c r="G39" s="50"/>
      <c r="H39" s="45">
        <f>SUM(F39+G39)</f>
        <v>130000</v>
      </c>
      <c r="I39" s="55">
        <v>50000</v>
      </c>
      <c r="J39" s="50">
        <v>2000</v>
      </c>
      <c r="K39" s="45">
        <f>SUM(I39+J39)</f>
        <v>52000</v>
      </c>
      <c r="L39" s="55">
        <v>130000</v>
      </c>
      <c r="M39" s="50"/>
      <c r="N39" s="45">
        <f>SUM(L39+M39)</f>
        <v>130000</v>
      </c>
      <c r="O39" s="55">
        <v>37000</v>
      </c>
      <c r="P39" s="50"/>
      <c r="Q39" s="45">
        <f>SUM(O39+P39)</f>
        <v>37000</v>
      </c>
      <c r="R39" s="17">
        <f>E39+H39+K39+N39+Q39</f>
        <v>555500</v>
      </c>
    </row>
    <row r="40" spans="1:18" x14ac:dyDescent="0.25">
      <c r="A40" s="11" t="s">
        <v>20</v>
      </c>
      <c r="B40" s="12">
        <f>SUM(C40+F40+I40+L40+O40)</f>
        <v>1100</v>
      </c>
      <c r="C40" s="29">
        <v>600</v>
      </c>
      <c r="D40" s="51"/>
      <c r="E40" s="46">
        <f t="shared" ref="E40:E42" si="18">SUM(C40+D40)</f>
        <v>600</v>
      </c>
      <c r="F40" s="56">
        <v>200</v>
      </c>
      <c r="G40" s="51"/>
      <c r="H40" s="46">
        <f t="shared" ref="H40:H42" si="19">SUM(F40+G40)</f>
        <v>200</v>
      </c>
      <c r="I40" s="56">
        <v>100</v>
      </c>
      <c r="J40" s="51"/>
      <c r="K40" s="46">
        <f t="shared" ref="K40:K42" si="20">SUM(I40+J40)</f>
        <v>100</v>
      </c>
      <c r="L40" s="56">
        <v>100</v>
      </c>
      <c r="M40" s="51"/>
      <c r="N40" s="46">
        <f t="shared" ref="N40:N42" si="21">SUM(L40+M40)</f>
        <v>100</v>
      </c>
      <c r="O40" s="56">
        <v>100</v>
      </c>
      <c r="P40" s="51"/>
      <c r="Q40" s="46">
        <f t="shared" ref="Q40:Q41" si="22">SUM(O40+P40)</f>
        <v>100</v>
      </c>
      <c r="R40" s="13">
        <f t="shared" ref="R40:R42" si="23">E40+H40+K40+N40+Q40</f>
        <v>1100</v>
      </c>
    </row>
    <row r="41" spans="1:18" x14ac:dyDescent="0.25">
      <c r="A41" s="11" t="s">
        <v>21</v>
      </c>
      <c r="B41" s="12">
        <f>SUM(C41+F41+I41+L41+O41)</f>
        <v>2000</v>
      </c>
      <c r="C41" s="29"/>
      <c r="D41" s="51"/>
      <c r="E41" s="46">
        <f t="shared" si="18"/>
        <v>0</v>
      </c>
      <c r="F41" s="56">
        <v>1200</v>
      </c>
      <c r="G41" s="51"/>
      <c r="H41" s="46">
        <f t="shared" si="19"/>
        <v>1200</v>
      </c>
      <c r="I41" s="56"/>
      <c r="J41" s="51"/>
      <c r="K41" s="46">
        <f t="shared" si="20"/>
        <v>0</v>
      </c>
      <c r="L41" s="56">
        <v>800</v>
      </c>
      <c r="M41" s="51"/>
      <c r="N41" s="46">
        <f t="shared" si="21"/>
        <v>800</v>
      </c>
      <c r="O41" s="56">
        <v>0</v>
      </c>
      <c r="P41" s="51"/>
      <c r="Q41" s="46">
        <f t="shared" si="22"/>
        <v>0</v>
      </c>
      <c r="R41" s="13">
        <f t="shared" si="23"/>
        <v>2000</v>
      </c>
    </row>
    <row r="42" spans="1:18" x14ac:dyDescent="0.25">
      <c r="A42" s="14" t="s">
        <v>22</v>
      </c>
      <c r="B42" s="15">
        <f t="shared" ref="B42" si="24">SUM(C42+F42+I42+L42+O42)</f>
        <v>3900</v>
      </c>
      <c r="C42" s="43"/>
      <c r="D42" s="52"/>
      <c r="E42" s="47">
        <f t="shared" si="18"/>
        <v>0</v>
      </c>
      <c r="F42" s="57">
        <v>2800</v>
      </c>
      <c r="G42" s="52"/>
      <c r="H42" s="47">
        <f t="shared" si="19"/>
        <v>2800</v>
      </c>
      <c r="I42" s="57">
        <v>300</v>
      </c>
      <c r="J42" s="52"/>
      <c r="K42" s="47">
        <f t="shared" si="20"/>
        <v>300</v>
      </c>
      <c r="L42" s="57">
        <v>600</v>
      </c>
      <c r="M42" s="52"/>
      <c r="N42" s="47">
        <f t="shared" si="21"/>
        <v>600</v>
      </c>
      <c r="O42" s="57">
        <v>200</v>
      </c>
      <c r="P42" s="52"/>
      <c r="Q42" s="47">
        <f>SUM(O42+P42)</f>
        <v>200</v>
      </c>
      <c r="R42" s="16">
        <f t="shared" si="23"/>
        <v>3900</v>
      </c>
    </row>
    <row r="43" spans="1:18" ht="27" x14ac:dyDescent="0.25">
      <c r="A43" s="19" t="s">
        <v>17</v>
      </c>
      <c r="B43" s="4">
        <f t="shared" ref="B43:Q43" si="25">SUM(B44:B48)</f>
        <v>560500</v>
      </c>
      <c r="C43" s="41">
        <f t="shared" si="25"/>
        <v>207100</v>
      </c>
      <c r="D43" s="49"/>
      <c r="E43" s="31">
        <f t="shared" si="25"/>
        <v>207100</v>
      </c>
      <c r="F43" s="58">
        <f t="shared" si="25"/>
        <v>134200</v>
      </c>
      <c r="G43" s="49"/>
      <c r="H43" s="31">
        <f t="shared" si="25"/>
        <v>134200</v>
      </c>
      <c r="I43" s="58">
        <f t="shared" si="25"/>
        <v>50400</v>
      </c>
      <c r="J43" s="49">
        <f t="shared" si="25"/>
        <v>2000</v>
      </c>
      <c r="K43" s="31">
        <f t="shared" si="25"/>
        <v>52400</v>
      </c>
      <c r="L43" s="58">
        <f t="shared" si="25"/>
        <v>131500</v>
      </c>
      <c r="M43" s="49"/>
      <c r="N43" s="31">
        <f t="shared" si="25"/>
        <v>131500</v>
      </c>
      <c r="O43" s="58">
        <f t="shared" si="25"/>
        <v>37300</v>
      </c>
      <c r="P43" s="49"/>
      <c r="Q43" s="31">
        <f t="shared" si="25"/>
        <v>37300</v>
      </c>
      <c r="R43" s="30">
        <f>SUM(Q43+N43+K43+H43+E43)</f>
        <v>562500</v>
      </c>
    </row>
    <row r="44" spans="1:18" x14ac:dyDescent="0.25">
      <c r="A44" s="9" t="s">
        <v>31</v>
      </c>
      <c r="B44" s="10">
        <f>SUM(C44+F44+I44+L44+O44)</f>
        <v>3208</v>
      </c>
      <c r="C44" s="42">
        <v>50</v>
      </c>
      <c r="D44" s="50"/>
      <c r="E44" s="45">
        <f>SUM(C44+D44)</f>
        <v>50</v>
      </c>
      <c r="F44" s="55">
        <v>283</v>
      </c>
      <c r="G44" s="50"/>
      <c r="H44" s="45">
        <f>SUM(F44+G44)</f>
        <v>283</v>
      </c>
      <c r="I44" s="55">
        <v>199</v>
      </c>
      <c r="J44" s="50"/>
      <c r="K44" s="45">
        <f>SUM(I44+J44)</f>
        <v>199</v>
      </c>
      <c r="L44" s="55">
        <v>2567</v>
      </c>
      <c r="M44" s="50"/>
      <c r="N44" s="45">
        <f>SUM(L44+M44)</f>
        <v>2567</v>
      </c>
      <c r="O44" s="55">
        <v>109</v>
      </c>
      <c r="P44" s="50"/>
      <c r="Q44" s="45">
        <f>SUM(O44+P44)</f>
        <v>109</v>
      </c>
      <c r="R44" s="17">
        <f>E44+H44+K44+N44+Q44</f>
        <v>3208</v>
      </c>
    </row>
    <row r="45" spans="1:18" x14ac:dyDescent="0.25">
      <c r="A45" s="11" t="s">
        <v>23</v>
      </c>
      <c r="B45" s="12">
        <f t="shared" ref="B45:B47" si="26">SUM(C45+F45+I45+L45+O45)</f>
        <v>2400</v>
      </c>
      <c r="C45" s="29"/>
      <c r="D45" s="51"/>
      <c r="E45" s="46">
        <f t="shared" ref="E45:E48" si="27">SUM(C45+D45)</f>
        <v>0</v>
      </c>
      <c r="F45" s="56">
        <v>200</v>
      </c>
      <c r="G45" s="51">
        <v>3000</v>
      </c>
      <c r="H45" s="46">
        <f t="shared" ref="H45:H48" si="28">SUM(F45+G45)</f>
        <v>3200</v>
      </c>
      <c r="I45" s="56">
        <v>400</v>
      </c>
      <c r="J45" s="51"/>
      <c r="K45" s="46">
        <f t="shared" ref="K45:K48" si="29">SUM(I45+J45)</f>
        <v>400</v>
      </c>
      <c r="L45" s="56">
        <v>1500</v>
      </c>
      <c r="M45" s="51"/>
      <c r="N45" s="46">
        <f t="shared" ref="N45:N48" si="30">SUM(L45+M45)</f>
        <v>1500</v>
      </c>
      <c r="O45" s="56">
        <v>300</v>
      </c>
      <c r="P45" s="51"/>
      <c r="Q45" s="46">
        <f t="shared" ref="Q45:Q48" si="31">SUM(O45+P45)</f>
        <v>300</v>
      </c>
      <c r="R45" s="13">
        <f t="shared" ref="R45:R48" si="32">E45+H45+K45+N45+Q45</f>
        <v>5400</v>
      </c>
    </row>
    <row r="46" spans="1:18" x14ac:dyDescent="0.25">
      <c r="A46" s="11" t="s">
        <v>24</v>
      </c>
      <c r="B46" s="12">
        <f>SUM(C46+F46+I46+L46+O46)</f>
        <v>553292</v>
      </c>
      <c r="C46" s="29">
        <v>206450</v>
      </c>
      <c r="D46" s="51"/>
      <c r="E46" s="46">
        <f t="shared" si="27"/>
        <v>206450</v>
      </c>
      <c r="F46" s="56">
        <v>132717</v>
      </c>
      <c r="G46" s="51">
        <v>-3000</v>
      </c>
      <c r="H46" s="46">
        <f t="shared" si="28"/>
        <v>129717</v>
      </c>
      <c r="I46" s="56">
        <v>49801</v>
      </c>
      <c r="J46" s="51">
        <v>2000</v>
      </c>
      <c r="K46" s="46">
        <f t="shared" si="29"/>
        <v>51801</v>
      </c>
      <c r="L46" s="56">
        <v>127433</v>
      </c>
      <c r="M46" s="51"/>
      <c r="N46" s="46">
        <f t="shared" si="30"/>
        <v>127433</v>
      </c>
      <c r="O46" s="56">
        <v>36891</v>
      </c>
      <c r="P46" s="51"/>
      <c r="Q46" s="46">
        <f t="shared" si="31"/>
        <v>36891</v>
      </c>
      <c r="R46" s="13">
        <f t="shared" si="32"/>
        <v>552292</v>
      </c>
    </row>
    <row r="47" spans="1:18" x14ac:dyDescent="0.25">
      <c r="A47" s="11" t="s">
        <v>25</v>
      </c>
      <c r="B47" s="12">
        <f t="shared" si="26"/>
        <v>1000</v>
      </c>
      <c r="C47" s="29"/>
      <c r="D47" s="51"/>
      <c r="E47" s="46">
        <f t="shared" si="27"/>
        <v>0</v>
      </c>
      <c r="F47" s="56">
        <v>1000</v>
      </c>
      <c r="G47" s="51"/>
      <c r="H47" s="46">
        <f t="shared" si="28"/>
        <v>1000</v>
      </c>
      <c r="I47" s="56"/>
      <c r="J47" s="51"/>
      <c r="K47" s="46">
        <f t="shared" si="29"/>
        <v>0</v>
      </c>
      <c r="L47" s="56"/>
      <c r="M47" s="51"/>
      <c r="N47" s="46">
        <f t="shared" si="30"/>
        <v>0</v>
      </c>
      <c r="O47" s="56"/>
      <c r="P47" s="51"/>
      <c r="Q47" s="46">
        <f t="shared" si="31"/>
        <v>0</v>
      </c>
      <c r="R47" s="13">
        <f t="shared" si="32"/>
        <v>1000</v>
      </c>
    </row>
    <row r="48" spans="1:18" x14ac:dyDescent="0.25">
      <c r="A48" s="14" t="s">
        <v>27</v>
      </c>
      <c r="B48" s="15">
        <f>SUM(C48+F48+I48+L48+O48)</f>
        <v>600</v>
      </c>
      <c r="C48" s="62">
        <v>600</v>
      </c>
      <c r="D48" s="63"/>
      <c r="E48" s="47">
        <f t="shared" si="27"/>
        <v>600</v>
      </c>
      <c r="F48" s="64"/>
      <c r="G48" s="63"/>
      <c r="H48" s="47">
        <f t="shared" si="28"/>
        <v>0</v>
      </c>
      <c r="I48" s="64"/>
      <c r="J48" s="63"/>
      <c r="K48" s="47">
        <f t="shared" si="29"/>
        <v>0</v>
      </c>
      <c r="L48" s="64"/>
      <c r="M48" s="63"/>
      <c r="N48" s="47">
        <f t="shared" si="30"/>
        <v>0</v>
      </c>
      <c r="O48" s="57"/>
      <c r="P48" s="52"/>
      <c r="Q48" s="47">
        <f t="shared" si="31"/>
        <v>0</v>
      </c>
      <c r="R48" s="16">
        <f t="shared" si="32"/>
        <v>600</v>
      </c>
    </row>
    <row r="50" spans="1:18" ht="8.25" customHeight="1" x14ac:dyDescent="0.25"/>
    <row r="51" spans="1:18" ht="27" customHeight="1" x14ac:dyDescent="0.25">
      <c r="A51" s="36" t="s">
        <v>34</v>
      </c>
      <c r="B51" s="37">
        <f t="shared" ref="B51:R51" si="33">B12+B38</f>
        <v>4684342</v>
      </c>
      <c r="C51" s="37">
        <f t="shared" si="33"/>
        <v>1182400</v>
      </c>
      <c r="D51" s="37"/>
      <c r="E51" s="38">
        <f t="shared" si="33"/>
        <v>1182400</v>
      </c>
      <c r="F51" s="37">
        <f t="shared" si="33"/>
        <v>905442</v>
      </c>
      <c r="G51" s="37"/>
      <c r="H51" s="38">
        <f t="shared" si="33"/>
        <v>905442</v>
      </c>
      <c r="I51" s="37">
        <f t="shared" si="33"/>
        <v>812400</v>
      </c>
      <c r="J51" s="37">
        <f t="shared" si="33"/>
        <v>2000</v>
      </c>
      <c r="K51" s="38">
        <f t="shared" si="33"/>
        <v>814400</v>
      </c>
      <c r="L51" s="37">
        <f t="shared" si="33"/>
        <v>918700</v>
      </c>
      <c r="M51" s="37"/>
      <c r="N51" s="38">
        <f t="shared" si="33"/>
        <v>918700</v>
      </c>
      <c r="O51" s="37">
        <f t="shared" si="33"/>
        <v>865400</v>
      </c>
      <c r="P51" s="37">
        <f t="shared" si="33"/>
        <v>80000</v>
      </c>
      <c r="Q51" s="38">
        <f t="shared" si="33"/>
        <v>945400</v>
      </c>
      <c r="R51" s="39">
        <f t="shared" si="33"/>
        <v>4766342</v>
      </c>
    </row>
    <row r="52" spans="1:18" ht="27" x14ac:dyDescent="0.25">
      <c r="A52" s="36" t="s">
        <v>35</v>
      </c>
      <c r="B52" s="37">
        <f t="shared" ref="B52:R52" si="34">B19+B43</f>
        <v>4684342</v>
      </c>
      <c r="C52" s="37">
        <f t="shared" si="34"/>
        <v>1182400</v>
      </c>
      <c r="D52" s="37"/>
      <c r="E52" s="38">
        <f t="shared" si="34"/>
        <v>1182400</v>
      </c>
      <c r="F52" s="37">
        <f t="shared" si="34"/>
        <v>905442</v>
      </c>
      <c r="G52" s="37"/>
      <c r="H52" s="38">
        <f t="shared" si="34"/>
        <v>905442</v>
      </c>
      <c r="I52" s="37">
        <f t="shared" si="34"/>
        <v>812400</v>
      </c>
      <c r="J52" s="37">
        <f t="shared" si="34"/>
        <v>2000</v>
      </c>
      <c r="K52" s="38">
        <f t="shared" si="34"/>
        <v>814400</v>
      </c>
      <c r="L52" s="37">
        <f t="shared" si="34"/>
        <v>918700</v>
      </c>
      <c r="M52" s="37"/>
      <c r="N52" s="38">
        <f t="shared" si="34"/>
        <v>918700</v>
      </c>
      <c r="O52" s="37">
        <f t="shared" si="34"/>
        <v>865400</v>
      </c>
      <c r="P52" s="37">
        <f t="shared" si="34"/>
        <v>80000</v>
      </c>
      <c r="Q52" s="38">
        <f t="shared" si="34"/>
        <v>945400</v>
      </c>
      <c r="R52" s="39">
        <f t="shared" si="34"/>
        <v>4766342</v>
      </c>
    </row>
  </sheetData>
  <mergeCells count="23">
    <mergeCell ref="A34:A36"/>
    <mergeCell ref="B34:B36"/>
    <mergeCell ref="C34:Q34"/>
    <mergeCell ref="R34:R36"/>
    <mergeCell ref="C35:E36"/>
    <mergeCell ref="F35:H36"/>
    <mergeCell ref="I35:K36"/>
    <mergeCell ref="L35:N36"/>
    <mergeCell ref="O35:Q36"/>
    <mergeCell ref="L1:P1"/>
    <mergeCell ref="O9:Q10"/>
    <mergeCell ref="B8:B10"/>
    <mergeCell ref="R8:R10"/>
    <mergeCell ref="A6:R6"/>
    <mergeCell ref="A8:A10"/>
    <mergeCell ref="C8:Q8"/>
    <mergeCell ref="C9:E10"/>
    <mergeCell ref="F9:H10"/>
    <mergeCell ref="I9:K10"/>
    <mergeCell ref="L9:N10"/>
    <mergeCell ref="L2:P2"/>
    <mergeCell ref="L3:P3"/>
    <mergeCell ref="L4:P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2016-12-20T12:13:29Z</dcterms:modified>
</cp:coreProperties>
</file>