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2"/>
  </bookViews>
  <sheets>
    <sheet name="Dochody" sheetId="1" r:id="rId1"/>
    <sheet name="ZEST_DZIALOW" sheetId="2" r:id="rId2"/>
    <sheet name="Dotacje - wyk" sheetId="3" r:id="rId3"/>
  </sheets>
  <definedNames>
    <definedName name="_xlnm.Print_Area" localSheetId="0">'Dochody'!$A$1:$H$178</definedName>
  </definedNames>
  <calcPr fullCalcOnLoad="1"/>
</workbook>
</file>

<file path=xl/sharedStrings.xml><?xml version="1.0" encoding="utf-8"?>
<sst xmlns="http://schemas.openxmlformats.org/spreadsheetml/2006/main" count="271" uniqueCount="169">
  <si>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</si>
  <si>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</si>
  <si>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</si>
  <si>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</si>
  <si>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</si>
  <si>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</si>
  <si>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</si>
  <si>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</si>
  <si>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</si>
  <si>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</si>
  <si>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</si>
  <si>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</si>
  <si>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</si>
  <si>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</si>
  <si>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</si>
  <si>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>BEZPIECZEŃSTWO PUBLICZNE I OCHRONA PRZECIWPOŻAROWA</t>
  </si>
  <si>
    <t xml:space="preserve">Podatek od działalności gospodarczej osób fizycznych, opłacanych w formie karty podatkowej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</si>
  <si>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</si>
  <si>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</si>
  <si>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</si>
  <si>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</si>
  <si>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</si>
  <si>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</si>
  <si>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</si>
  <si>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</si>
  <si>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</si>
  <si>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</si>
  <si>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</si>
  <si>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</si>
  <si>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</si>
  <si>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</si>
  <si>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</si>
  <si>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</si>
  <si>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</si>
  <si>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</si>
  <si>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</si>
  <si>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</si>
  <si>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</si>
  <si>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</si>
  <si>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 xml:space="preserve">RAZEM DOCHODY </t>
  </si>
  <si>
    <t>Gospodarka mieszkaniowa</t>
  </si>
  <si>
    <t>Administracja publiczna</t>
  </si>
  <si>
    <t xml:space="preserve">Różne rozliczenia </t>
  </si>
  <si>
    <t xml:space="preserve">Oświata i wychowanie </t>
  </si>
  <si>
    <t xml:space="preserve">Gospodarka komunalna i ochrona środowiska </t>
  </si>
  <si>
    <t>GOSPODARKA KOMUNALNA I OCHRONA ŚRODOWISKA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</si>
  <si>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</si>
  <si>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</si>
  <si>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</si>
  <si>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</si>
  <si>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</si>
  <si>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</si>
  <si>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</si>
  <si>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</si>
  <si>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</si>
  <si>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</si>
  <si>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</si>
  <si>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</si>
  <si>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</si>
  <si>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</si>
  <si>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</si>
  <si>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</si>
  <si>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</si>
  <si>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</si>
  <si>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</si>
  <si>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</si>
  <si>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</si>
  <si>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</si>
  <si>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</si>
  <si>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</si>
  <si>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</si>
  <si>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</si>
  <si>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</si>
  <si>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</si>
  <si>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</si>
  <si>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</si>
  <si>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Starostwa powiatowe</t>
  </si>
  <si>
    <t xml:space="preserve">Dotacje celowe otrzymane z powiatu na  zadania bieżące realizowane na podstawie porozumień między jednostkami samorządu terytorialnego </t>
  </si>
  <si>
    <t xml:space="preserve">Wpływy z opłat za zarząd, użytkowanie i użytkowanie wieczyste nieruchomości </t>
  </si>
  <si>
    <t>DOCHODY OD OSÓB PRAWNYCH, OSÓB FIZYCZNYCH 
I OD INNYCH JEDNOSTEK NIEPOSIADAJĄCYCH OSOBOWOŚCI PRAWNEJ ORAZ WYDATKI ZWIĄZANE Z ICH POBOREM</t>
  </si>
  <si>
    <t>Wpływy z innych opłat stanowiących dochody j.s.t. na podstawie ustaw</t>
  </si>
  <si>
    <t>Składki na ubezpieczenie zdrowotne opłacane za osoby pobierające niektóre świadczenia z pomocy społecznej oraz niektóre świadczenia rodzinne</t>
  </si>
  <si>
    <t>0430</t>
  </si>
  <si>
    <t>Wpływy z opłaty targowej</t>
  </si>
  <si>
    <t>Przedszkola</t>
  </si>
  <si>
    <t xml:space="preserve">Wpływy z usług </t>
  </si>
  <si>
    <t>Zasiłki i pomoc w naturze oraz składki na ubezpieczenie emerytalne i rentowe</t>
  </si>
  <si>
    <t xml:space="preserve">OGÓŁEM DOCHODY </t>
  </si>
  <si>
    <t>Świadczenia rodzinne oraz składki na ubezpieczenia emerytalne i rentowe z ubezpieczenia społecznego</t>
  </si>
  <si>
    <t>Dotacje celowe otrzymane z budżetu państwa na realizację własnych zadań bieżących gmin</t>
  </si>
  <si>
    <t>Dotacje celowe otrzymane z budżetu państwana realizację własnych zadań bieżących gmin</t>
  </si>
  <si>
    <t>0490</t>
  </si>
  <si>
    <t>Wykonanie</t>
  </si>
  <si>
    <t>%</t>
  </si>
  <si>
    <t>Plan po zmianach</t>
  </si>
  <si>
    <t>Wójta Gminy Lesznowola</t>
  </si>
  <si>
    <t>Rozdz</t>
  </si>
  <si>
    <t>Pozostałe odsetki</t>
  </si>
  <si>
    <t>URZĘDY NACZELNYCH ORGANÓW WŁADZY PAŃSTWOWEJ, KONTROLI I OCHRONY PRAWA I SADOWNICTWA</t>
  </si>
  <si>
    <t>Urzędy naczelnych organów wladzy państwowej, kontroli i ochrony prawa</t>
  </si>
  <si>
    <t xml:space="preserve">Wpływy z innych lokalnych opłat pobieranych przez  j.s.t. na podstawie odrębnych ustaw </t>
  </si>
  <si>
    <t>EDUKACYJNA OPIEKA WYCHOWAWCZA</t>
  </si>
  <si>
    <t>Pomoc materialna dla uczniów</t>
  </si>
  <si>
    <t>KKULTURA FIZYCZNA I SPORT</t>
  </si>
  <si>
    <t>Zadania z zakresu kultury fizycznej i sportu</t>
  </si>
  <si>
    <t>Kultura fizyczna i sport</t>
  </si>
  <si>
    <t>Urzędy naczelnych organów władzy państwowej, kontroli i ochrony prawa i sadownictwa</t>
  </si>
  <si>
    <t>Edukacyjna opieka wychowawcza</t>
  </si>
  <si>
    <t>Załącznik Nr 2</t>
  </si>
  <si>
    <t>01095</t>
  </si>
  <si>
    <t>Komendy wojewódzkie policji</t>
  </si>
  <si>
    <t>Dochody jst związane z realizacją zadań z zakresu administracji rządowej oraz innych zadań zleconych ustawami</t>
  </si>
  <si>
    <t xml:space="preserve">Środki na dofinansowanie własnych inwestycji gmin, powiatów, samorządów województw pozyskane z innych źródeł </t>
  </si>
  <si>
    <t xml:space="preserve">Wpływy z różnych opłat </t>
  </si>
  <si>
    <t xml:space="preserve">Dochody z najmu i dzierżawy składników majątkowych jednostek samorządu terytorialnego </t>
  </si>
  <si>
    <t>Zespoły obsługi ekonomiczno-administracyjnej szkół</t>
  </si>
  <si>
    <t>Bieżące</t>
  </si>
  <si>
    <t xml:space="preserve">Plan </t>
  </si>
  <si>
    <t xml:space="preserve">Wykonanie  </t>
  </si>
  <si>
    <t xml:space="preserve">% </t>
  </si>
  <si>
    <t>Majątkowe</t>
  </si>
  <si>
    <t>W tym:</t>
  </si>
  <si>
    <t>Bezpieczeństwo publ i ochrona przeciwpoż.</t>
  </si>
  <si>
    <t xml:space="preserve">Dochody od osób prawnych, od osób fizycznych i od jed nie posiadających osobow prawnej </t>
  </si>
  <si>
    <t>0770</t>
  </si>
  <si>
    <t xml:space="preserve">Wpływy z tytułu odpłatnego nabycia prawa własności oraz prawa użytkowania wieczystego nieruchomości </t>
  </si>
  <si>
    <t>Promocja jednostek samorządu terytorialnego</t>
  </si>
  <si>
    <t xml:space="preserve">Wpływy z różnych  rozliczeń </t>
  </si>
  <si>
    <t xml:space="preserve">Gminny Zakład Gospodarki Komunalnej </t>
  </si>
  <si>
    <t xml:space="preserve">Wpływy do budżetu nadwyżki środków obrotowych zakładu budżeowego </t>
  </si>
  <si>
    <t>KULTURA I OCHRONA DZIEDZICTWA NARODOWEGO</t>
  </si>
  <si>
    <t>Kultura i ochrona  dziedzictwa narodowego</t>
  </si>
  <si>
    <t xml:space="preserve">Dotacje celowe otrzymane z gminy na zadania bieżące realizowane na podstawie porozumień między jst </t>
  </si>
  <si>
    <t>Wybory Prezydenta Rzeczypospolitej Polskiej</t>
  </si>
  <si>
    <t xml:space="preserve">Wpływy ze zwrotu dotacji oraz płatności, w tym wykorzystanych niezgodnie z przeznaczeniem </t>
  </si>
  <si>
    <t>Oddziały przedszkolne w szkołach podstawowych</t>
  </si>
  <si>
    <t>Dowożenie uczniów do szkół</t>
  </si>
  <si>
    <t>Dotacje celowe w ramach programów finansowanych z udziałem środków europejskich oraz środków, o których mowa w art. 5 ust. 1 pkt 3 oraz ust. 3pkt 5 i 6 ustawy, lub płatności w ramach budżetu środków europejskich</t>
  </si>
  <si>
    <t>Zasiłki stałe</t>
  </si>
  <si>
    <t>Pomoc dla cudzoziemców</t>
  </si>
  <si>
    <t>Usuwanie skutków klęsk żywiołowych</t>
  </si>
  <si>
    <t>POZOSTAŁE ZADANIA W ZAKRESIE POLITYKI SPOŁECZNEJ</t>
  </si>
  <si>
    <t>Gospodarka ściekowa i ochrona wód</t>
  </si>
  <si>
    <t>Wpływy i wydatki związane z gromadzeniem środków z opłat i kar za korzystanie ze środowiska</t>
  </si>
  <si>
    <t>Domy i ośrodki kultury, świetlice i kluby</t>
  </si>
  <si>
    <t>Pozostałe zadania w zakresie polityki społecznej</t>
  </si>
  <si>
    <t>WYKONANIE DOCHODÓW  BUDŻETU GMINY ZA  2010 r.</t>
  </si>
  <si>
    <t>TRANSPORT I ŁĄCZNOŚĆ</t>
  </si>
  <si>
    <t>Drogi publiczne gminne</t>
  </si>
  <si>
    <t>0570</t>
  </si>
  <si>
    <t>Grzywny, mandaty i inne kary pieniężne od osób fizycznych</t>
  </si>
  <si>
    <t>Transport i łączność</t>
  </si>
  <si>
    <t>Spis powszechny i inne</t>
  </si>
  <si>
    <t>Wybory d o rad gmin, rad powiatów i sejmików województw, wybory wójtów, burmistrzów i prezydentów miast</t>
  </si>
  <si>
    <t>OCHRONA ZDROWIA</t>
  </si>
  <si>
    <t>Lecznictwo ambulatoryjne</t>
  </si>
  <si>
    <t>Ochrona zdrowia</t>
  </si>
  <si>
    <t>0580</t>
  </si>
  <si>
    <t>Grzywny, mandaty i inne kary pieniężne od osób prawnych i innych jednostek organizacyjnych</t>
  </si>
  <si>
    <t>WYKONANIE    DOCHODÓW   BUDŻETU  GMINY  ZA  2010 ROK</t>
  </si>
  <si>
    <t>do Zarządzenia Nr 43/2011</t>
  </si>
  <si>
    <t>z dnia 29 marca 2011r.</t>
  </si>
  <si>
    <t>1) Dotacje ogółem, w tym: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</si>
  <si>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</si>
  <si>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</si>
  <si>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</si>
  <si>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-Dotacje na realizację zadań finansowanych ze środków  UE (§ 6208, §2007 i §2009)</t>
  </si>
  <si>
    <t>2) Dochody  z opłat z tytułu zezwoleń na sprzedaż napojów alkoholowych</t>
  </si>
  <si>
    <t>-Dotacje na realizację zadań realizowanych na mocy porozumień z organami administracji rządowej                                        (§ 2020)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</si>
</sst>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000000"/>
    <numFmt numFmtId="168" formatCode="0.00000000"/>
    <numFmt numFmtId="169" formatCode="0.000000"/>
    <numFmt numFmtId="170" formatCode="0.00000"/>
    <numFmt numFmtId="171" formatCode="0.0"/>
    <numFmt numFmtId="172" formatCode="#,##0.000"/>
    <numFmt numFmtId="173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33" borderId="2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 quotePrefix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 quotePrefix="1">
      <alignment horizontal="center" vertical="center"/>
    </xf>
    <xf numFmtId="0" fontId="4" fillId="35" borderId="19" xfId="0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 vertical="center"/>
    </xf>
    <xf numFmtId="4" fontId="7" fillId="34" borderId="24" xfId="0" applyNumberFormat="1" applyFont="1" applyFill="1" applyBorder="1" applyAlignment="1">
      <alignment vertical="center"/>
    </xf>
    <xf numFmtId="4" fontId="7" fillId="34" borderId="21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4" fontId="6" fillId="35" borderId="19" xfId="0" applyNumberFormat="1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vertical="center"/>
    </xf>
    <xf numFmtId="0" fontId="6" fillId="0" borderId="27" xfId="0" applyFont="1" applyBorder="1" applyAlignment="1" quotePrefix="1">
      <alignment horizontal="center" vertical="center"/>
    </xf>
    <xf numFmtId="4" fontId="6" fillId="0" borderId="11" xfId="0" applyNumberFormat="1" applyFont="1" applyBorder="1" applyAlignment="1">
      <alignment vertical="center"/>
    </xf>
    <xf numFmtId="4" fontId="7" fillId="34" borderId="12" xfId="0" applyNumberFormat="1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6" fillId="0" borderId="18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11" fillId="34" borderId="20" xfId="0" applyNumberFormat="1" applyFont="1" applyFill="1" applyBorder="1" applyAlignment="1">
      <alignment vertical="center"/>
    </xf>
    <xf numFmtId="2" fontId="7" fillId="33" borderId="21" xfId="0" applyNumberFormat="1" applyFont="1" applyFill="1" applyBorder="1" applyAlignment="1">
      <alignment vertical="center"/>
    </xf>
    <xf numFmtId="2" fontId="7" fillId="34" borderId="24" xfId="0" applyNumberFormat="1" applyFont="1" applyFill="1" applyBorder="1" applyAlignment="1">
      <alignment vertical="center"/>
    </xf>
    <xf numFmtId="2" fontId="6" fillId="35" borderId="12" xfId="0" applyNumberFormat="1" applyFont="1" applyFill="1" applyBorder="1" applyAlignment="1">
      <alignment vertical="center"/>
    </xf>
    <xf numFmtId="2" fontId="6" fillId="35" borderId="19" xfId="0" applyNumberFormat="1" applyFont="1" applyFill="1" applyBorder="1" applyAlignment="1">
      <alignment vertical="center"/>
    </xf>
    <xf numFmtId="2" fontId="7" fillId="33" borderId="17" xfId="0" applyNumberFormat="1" applyFont="1" applyFill="1" applyBorder="1" applyAlignment="1">
      <alignment vertical="center"/>
    </xf>
    <xf numFmtId="2" fontId="7" fillId="34" borderId="1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6" fillId="35" borderId="11" xfId="0" applyNumberFormat="1" applyFont="1" applyFill="1" applyBorder="1" applyAlignment="1">
      <alignment vertical="center"/>
    </xf>
    <xf numFmtId="2" fontId="6" fillId="35" borderId="11" xfId="0" applyNumberFormat="1" applyFont="1" applyFill="1" applyBorder="1" applyAlignment="1">
      <alignment vertical="center"/>
    </xf>
    <xf numFmtId="0" fontId="6" fillId="0" borderId="28" xfId="0" applyFont="1" applyBorder="1" applyAlignment="1" quotePrefix="1">
      <alignment horizontal="center" vertical="center"/>
    </xf>
    <xf numFmtId="0" fontId="4" fillId="0" borderId="28" xfId="0" applyFont="1" applyBorder="1" applyAlignment="1">
      <alignment vertical="center" wrapText="1"/>
    </xf>
    <xf numFmtId="4" fontId="6" fillId="0" borderId="28" xfId="0" applyNumberFormat="1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3" fontId="4" fillId="35" borderId="11" xfId="0" applyNumberFormat="1" applyFont="1" applyFill="1" applyBorder="1" applyAlignment="1">
      <alignment vertical="center" wrapText="1"/>
    </xf>
    <xf numFmtId="4" fontId="11" fillId="34" borderId="17" xfId="0" applyNumberFormat="1" applyFont="1" applyFill="1" applyBorder="1" applyAlignment="1">
      <alignment vertical="center"/>
    </xf>
    <xf numFmtId="2" fontId="1" fillId="34" borderId="17" xfId="0" applyNumberFormat="1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1" fillId="34" borderId="2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1" fillId="34" borderId="17" xfId="0" applyNumberFormat="1" applyFont="1" applyFill="1" applyBorder="1" applyAlignment="1">
      <alignment vertical="center"/>
    </xf>
    <xf numFmtId="0" fontId="6" fillId="35" borderId="10" xfId="0" applyFont="1" applyFill="1" applyBorder="1" applyAlignment="1" quotePrefix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vertical="center"/>
    </xf>
    <xf numFmtId="2" fontId="7" fillId="34" borderId="24" xfId="0" applyNumberFormat="1" applyFont="1" applyFill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2" fontId="6" fillId="35" borderId="11" xfId="0" applyNumberFormat="1" applyFont="1" applyFill="1" applyBorder="1" applyAlignment="1">
      <alignment vertical="center"/>
    </xf>
    <xf numFmtId="2" fontId="7" fillId="33" borderId="17" xfId="0" applyNumberFormat="1" applyFont="1" applyFill="1" applyBorder="1" applyAlignment="1">
      <alignment vertical="center"/>
    </xf>
    <xf numFmtId="4" fontId="7" fillId="34" borderId="24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" fontId="6" fillId="35" borderId="11" xfId="0" applyNumberFormat="1" applyFont="1" applyFill="1" applyBorder="1" applyAlignment="1">
      <alignment vertical="center"/>
    </xf>
    <xf numFmtId="4" fontId="6" fillId="35" borderId="19" xfId="0" applyNumberFormat="1" applyFont="1" applyFill="1" applyBorder="1" applyAlignment="1">
      <alignment vertical="center"/>
    </xf>
    <xf numFmtId="2" fontId="6" fillId="35" borderId="19" xfId="0" applyNumberFormat="1" applyFont="1" applyFill="1" applyBorder="1" applyAlignment="1">
      <alignment vertical="center"/>
    </xf>
    <xf numFmtId="0" fontId="6" fillId="0" borderId="29" xfId="0" applyFont="1" applyBorder="1" applyAlignment="1" quotePrefix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 quotePrefix="1">
      <alignment horizontal="center" vertical="center"/>
    </xf>
    <xf numFmtId="0" fontId="4" fillId="35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35" borderId="13" xfId="0" applyNumberFormat="1" applyFont="1" applyFill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7" fillId="34" borderId="17" xfId="0" applyNumberFormat="1" applyFont="1" applyFill="1" applyBorder="1" applyAlignment="1">
      <alignment vertical="center"/>
    </xf>
    <xf numFmtId="0" fontId="6" fillId="0" borderId="30" xfId="0" applyFont="1" applyBorder="1" applyAlignment="1" quotePrefix="1">
      <alignment horizontal="center" vertical="center"/>
    </xf>
    <xf numFmtId="0" fontId="4" fillId="0" borderId="30" xfId="0" applyFont="1" applyBorder="1" applyAlignment="1">
      <alignment vertical="center" wrapText="1"/>
    </xf>
    <xf numFmtId="4" fontId="6" fillId="0" borderId="30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0" fontId="6" fillId="0" borderId="31" xfId="0" applyFont="1" applyBorder="1" applyAlignment="1" quotePrefix="1">
      <alignment horizontal="center" vertical="center"/>
    </xf>
    <xf numFmtId="164" fontId="7" fillId="33" borderId="21" xfId="0" applyNumberFormat="1" applyFont="1" applyFill="1" applyBorder="1" applyAlignment="1">
      <alignment vertical="center"/>
    </xf>
    <xf numFmtId="164" fontId="7" fillId="34" borderId="24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7" fillId="34" borderId="21" xfId="0" applyNumberFormat="1" applyFont="1" applyFill="1" applyBorder="1" applyAlignment="1">
      <alignment vertical="center"/>
    </xf>
    <xf numFmtId="164" fontId="6" fillId="35" borderId="19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164" fontId="7" fillId="33" borderId="17" xfId="0" applyNumberFormat="1" applyFont="1" applyFill="1" applyBorder="1" applyAlignment="1">
      <alignment vertical="center"/>
    </xf>
    <xf numFmtId="164" fontId="7" fillId="34" borderId="12" xfId="0" applyNumberFormat="1" applyFont="1" applyFill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3" fontId="2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4" xfId="0" applyBorder="1" applyAlignment="1" quotePrefix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68">
      <selection activeCell="E4" sqref="E4:G4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5.00390625" style="1" customWidth="1"/>
    <col min="4" max="4" width="46.00390625" style="1" customWidth="1"/>
    <col min="5" max="5" width="13.25390625" style="1" customWidth="1"/>
    <col min="6" max="6" width="12.125" style="1" customWidth="1"/>
    <col min="7" max="7" width="7.75390625" style="1" customWidth="1"/>
    <col min="8" max="8" width="9.125" style="1" customWidth="1"/>
    <col min="9" max="9" width="12.625" style="1" customWidth="1"/>
    <col min="10" max="16384" width="9.125" style="1" customWidth="1"/>
  </cols>
  <sheetData>
    <row r="1" spans="4:7" ht="12.75" customHeight="1">
      <c r="D1" s="32"/>
      <c r="E1" s="170" t="s">
        <v>108</v>
      </c>
      <c r="F1" s="170"/>
      <c r="G1" s="170"/>
    </row>
    <row r="2" spans="4:7" ht="12.75">
      <c r="D2" s="8"/>
      <c r="E2" s="171" t="s">
        <v>160</v>
      </c>
      <c r="F2" s="171"/>
      <c r="G2" s="171"/>
    </row>
    <row r="3" spans="4:7" ht="12.75">
      <c r="D3" s="38"/>
      <c r="E3" s="172" t="s">
        <v>95</v>
      </c>
      <c r="F3" s="172"/>
      <c r="G3" s="172"/>
    </row>
    <row r="4" spans="4:7" ht="12.75">
      <c r="D4" s="38"/>
      <c r="E4" s="172" t="s">
        <v>161</v>
      </c>
      <c r="F4" s="172"/>
      <c r="G4" s="172"/>
    </row>
    <row r="5" spans="4:7" ht="4.5" customHeight="1">
      <c r="D5" s="38"/>
      <c r="E5" s="38"/>
      <c r="F5" s="38"/>
      <c r="G5" s="38"/>
    </row>
    <row r="6" spans="1:7" ht="17.25" customHeight="1">
      <c r="A6" s="175" t="s">
        <v>146</v>
      </c>
      <c r="B6" s="175"/>
      <c r="C6" s="175"/>
      <c r="D6" s="175"/>
      <c r="E6" s="175"/>
      <c r="F6" s="175"/>
      <c r="G6" s="175"/>
    </row>
    <row r="7" spans="1:5" ht="6" customHeight="1">
      <c r="A7" s="18"/>
      <c r="B7" s="18"/>
      <c r="C7" s="18"/>
      <c r="D7" s="18"/>
      <c r="E7" s="18"/>
    </row>
    <row r="8" spans="1:7" ht="12" customHeight="1">
      <c r="A8" s="178" t="s">
        <v>49</v>
      </c>
      <c r="B8" s="178"/>
      <c r="C8" s="178"/>
      <c r="D8" s="179" t="s">
        <v>52</v>
      </c>
      <c r="E8" s="173" t="s">
        <v>94</v>
      </c>
      <c r="F8" s="176" t="s">
        <v>92</v>
      </c>
      <c r="G8" s="176" t="s">
        <v>93</v>
      </c>
    </row>
    <row r="9" spans="1:7" ht="12.75" customHeight="1">
      <c r="A9" s="22" t="s">
        <v>50</v>
      </c>
      <c r="B9" s="22" t="s">
        <v>96</v>
      </c>
      <c r="C9" s="22" t="s">
        <v>51</v>
      </c>
      <c r="D9" s="180"/>
      <c r="E9" s="174"/>
      <c r="F9" s="177"/>
      <c r="G9" s="177"/>
    </row>
    <row r="10" spans="1:8" ht="9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62">
        <v>6</v>
      </c>
      <c r="G10" s="62">
        <v>7</v>
      </c>
      <c r="H10" s="61"/>
    </row>
    <row r="11" spans="1:7" s="9" customFormat="1" ht="13.5" customHeight="1">
      <c r="A11" s="43" t="s">
        <v>1</v>
      </c>
      <c r="B11" s="40"/>
      <c r="C11" s="43"/>
      <c r="D11" s="42" t="s">
        <v>4</v>
      </c>
      <c r="E11" s="148">
        <f>E12+E14</f>
        <v>547953</v>
      </c>
      <c r="F11" s="51">
        <f>F12+F14</f>
        <v>452978.82</v>
      </c>
      <c r="G11" s="78">
        <f aca="true" t="shared" si="0" ref="G11:G16">F11/E11*100</f>
        <v>82.66745870539992</v>
      </c>
    </row>
    <row r="12" spans="1:7" s="9" customFormat="1" ht="12.75" customHeight="1">
      <c r="A12" s="44"/>
      <c r="B12" s="45" t="s">
        <v>2</v>
      </c>
      <c r="C12" s="45"/>
      <c r="D12" s="37" t="s">
        <v>3</v>
      </c>
      <c r="E12" s="149">
        <f>E13</f>
        <v>509124</v>
      </c>
      <c r="F12" s="52">
        <f>F13</f>
        <v>414007.82</v>
      </c>
      <c r="G12" s="79">
        <f t="shared" si="0"/>
        <v>81.31767899372255</v>
      </c>
    </row>
    <row r="13" spans="1:7" s="9" customFormat="1" ht="11.25" customHeight="1">
      <c r="A13" s="23"/>
      <c r="B13" s="23"/>
      <c r="C13" s="24" t="s">
        <v>53</v>
      </c>
      <c r="D13" s="4" t="s">
        <v>7</v>
      </c>
      <c r="E13" s="150">
        <v>509124</v>
      </c>
      <c r="F13" s="56">
        <v>414007.82</v>
      </c>
      <c r="G13" s="80">
        <f t="shared" si="0"/>
        <v>81.31767899372255</v>
      </c>
    </row>
    <row r="14" spans="1:7" s="9" customFormat="1" ht="12.75" customHeight="1">
      <c r="A14" s="44"/>
      <c r="B14" s="45" t="s">
        <v>109</v>
      </c>
      <c r="C14" s="45"/>
      <c r="D14" s="37" t="s">
        <v>6</v>
      </c>
      <c r="E14" s="149">
        <f>E15+E16</f>
        <v>38829</v>
      </c>
      <c r="F14" s="52">
        <f>F15+F16</f>
        <v>38971</v>
      </c>
      <c r="G14" s="79">
        <f t="shared" si="0"/>
        <v>100.36570604445131</v>
      </c>
    </row>
    <row r="15" spans="1:7" s="9" customFormat="1" ht="22.5" customHeight="1">
      <c r="A15" s="20"/>
      <c r="B15" s="20"/>
      <c r="C15" s="6" t="s">
        <v>54</v>
      </c>
      <c r="D15" s="3" t="s">
        <v>114</v>
      </c>
      <c r="E15" s="151">
        <v>600</v>
      </c>
      <c r="F15" s="56">
        <v>743.51</v>
      </c>
      <c r="G15" s="123">
        <f t="shared" si="0"/>
        <v>123.91833333333334</v>
      </c>
    </row>
    <row r="16" spans="1:7" s="9" customFormat="1" ht="36" customHeight="1">
      <c r="A16" s="20"/>
      <c r="B16" s="20"/>
      <c r="C16" s="31">
        <v>2010</v>
      </c>
      <c r="D16" s="2" t="s">
        <v>14</v>
      </c>
      <c r="E16" s="151">
        <v>38229</v>
      </c>
      <c r="F16" s="71">
        <v>38227.49</v>
      </c>
      <c r="G16" s="81">
        <f t="shared" si="0"/>
        <v>99.99605011901959</v>
      </c>
    </row>
    <row r="17" spans="1:7" s="9" customFormat="1" ht="13.5" customHeight="1">
      <c r="A17" s="43">
        <v>600</v>
      </c>
      <c r="B17" s="40"/>
      <c r="C17" s="43"/>
      <c r="D17" s="42" t="s">
        <v>147</v>
      </c>
      <c r="E17" s="148">
        <f>E18</f>
        <v>69950</v>
      </c>
      <c r="F17" s="51">
        <f>F18</f>
        <v>69949.6</v>
      </c>
      <c r="G17" s="78">
        <f>F17/E17*100</f>
        <v>99.99942816297356</v>
      </c>
    </row>
    <row r="18" spans="1:7" s="9" customFormat="1" ht="12" customHeight="1">
      <c r="A18" s="44"/>
      <c r="B18" s="45">
        <v>60016</v>
      </c>
      <c r="C18" s="45"/>
      <c r="D18" s="37" t="s">
        <v>148</v>
      </c>
      <c r="E18" s="149">
        <f>E19</f>
        <v>69950</v>
      </c>
      <c r="F18" s="52">
        <f>F19</f>
        <v>69949.6</v>
      </c>
      <c r="G18" s="79">
        <f>F18/E18*100</f>
        <v>99.99942816297356</v>
      </c>
    </row>
    <row r="19" spans="1:7" s="9" customFormat="1" ht="11.25" customHeight="1">
      <c r="A19" s="23"/>
      <c r="B19" s="23"/>
      <c r="C19" s="24" t="s">
        <v>149</v>
      </c>
      <c r="D19" s="4" t="s">
        <v>150</v>
      </c>
      <c r="E19" s="150">
        <v>69950</v>
      </c>
      <c r="F19" s="56">
        <v>69949.6</v>
      </c>
      <c r="G19" s="80">
        <f>F19/E19*100</f>
        <v>99.99942816297356</v>
      </c>
    </row>
    <row r="20" spans="1:7" s="9" customFormat="1" ht="13.5" customHeight="1">
      <c r="A20" s="41">
        <v>700</v>
      </c>
      <c r="B20" s="40"/>
      <c r="C20" s="41"/>
      <c r="D20" s="42" t="s">
        <v>9</v>
      </c>
      <c r="E20" s="148">
        <f>E21+E28</f>
        <v>2593100</v>
      </c>
      <c r="F20" s="51">
        <f>F21+F28</f>
        <v>1125757.29</v>
      </c>
      <c r="G20" s="51">
        <f>G21</f>
        <v>43.475774962410526</v>
      </c>
    </row>
    <row r="21" spans="1:7" s="9" customFormat="1" ht="12" customHeight="1">
      <c r="A21" s="44"/>
      <c r="B21" s="35">
        <v>70005</v>
      </c>
      <c r="C21" s="35"/>
      <c r="D21" s="37" t="s">
        <v>8</v>
      </c>
      <c r="E21" s="149">
        <f>SUM(E22:E27)</f>
        <v>2583835</v>
      </c>
      <c r="F21" s="52">
        <f>SUM(F22:F27)</f>
        <v>1123342.29</v>
      </c>
      <c r="G21" s="52">
        <f aca="true" t="shared" si="1" ref="G21:G33">F21/E21*100</f>
        <v>43.475774962410526</v>
      </c>
    </row>
    <row r="22" spans="1:7" ht="22.5">
      <c r="A22" s="23"/>
      <c r="B22" s="23"/>
      <c r="C22" s="24" t="s">
        <v>56</v>
      </c>
      <c r="D22" s="4" t="s">
        <v>78</v>
      </c>
      <c r="E22" s="150">
        <v>263323</v>
      </c>
      <c r="F22" s="55">
        <v>255322.43</v>
      </c>
      <c r="G22" s="70">
        <f t="shared" si="1"/>
        <v>96.96168963592243</v>
      </c>
    </row>
    <row r="23" spans="1:7" ht="22.5">
      <c r="A23" s="23"/>
      <c r="B23" s="23"/>
      <c r="C23" s="6" t="s">
        <v>54</v>
      </c>
      <c r="D23" s="3" t="s">
        <v>114</v>
      </c>
      <c r="E23" s="152">
        <v>464095</v>
      </c>
      <c r="F23" s="56">
        <v>459523.29</v>
      </c>
      <c r="G23" s="70">
        <f t="shared" si="1"/>
        <v>99.01491935918291</v>
      </c>
    </row>
    <row r="24" spans="1:7" ht="22.5">
      <c r="A24" s="23"/>
      <c r="B24" s="23"/>
      <c r="C24" s="6" t="s">
        <v>124</v>
      </c>
      <c r="D24" s="3" t="s">
        <v>125</v>
      </c>
      <c r="E24" s="152">
        <v>1724000</v>
      </c>
      <c r="F24" s="56">
        <v>255910</v>
      </c>
      <c r="G24" s="70">
        <f t="shared" si="1"/>
        <v>14.84396751740139</v>
      </c>
    </row>
    <row r="25" spans="1:7" ht="10.5" customHeight="1">
      <c r="A25" s="23"/>
      <c r="B25" s="23"/>
      <c r="C25" s="6" t="s">
        <v>57</v>
      </c>
      <c r="D25" s="3" t="s">
        <v>10</v>
      </c>
      <c r="E25" s="152">
        <v>12311</v>
      </c>
      <c r="F25" s="56">
        <v>11494.34</v>
      </c>
      <c r="G25" s="59">
        <f t="shared" si="1"/>
        <v>93.36642027455122</v>
      </c>
    </row>
    <row r="26" spans="1:7" ht="10.5" customHeight="1">
      <c r="A26" s="23"/>
      <c r="B26" s="23"/>
      <c r="C26" s="6" t="s">
        <v>58</v>
      </c>
      <c r="D26" s="3" t="s">
        <v>97</v>
      </c>
      <c r="E26" s="152">
        <v>2000</v>
      </c>
      <c r="F26" s="56">
        <v>2224.01</v>
      </c>
      <c r="G26" s="70">
        <f t="shared" si="1"/>
        <v>111.20050000000002</v>
      </c>
    </row>
    <row r="27" spans="1:7" ht="11.25" customHeight="1">
      <c r="A27" s="20"/>
      <c r="B27" s="20"/>
      <c r="C27" s="6" t="s">
        <v>72</v>
      </c>
      <c r="D27" s="3" t="s">
        <v>32</v>
      </c>
      <c r="E27" s="152">
        <v>118106</v>
      </c>
      <c r="F27" s="56">
        <v>138868.22</v>
      </c>
      <c r="G27" s="70">
        <f t="shared" si="1"/>
        <v>117.57931011125599</v>
      </c>
    </row>
    <row r="28" spans="1:7" ht="12.75" customHeight="1">
      <c r="A28" s="44"/>
      <c r="B28" s="45">
        <v>70005</v>
      </c>
      <c r="C28" s="45"/>
      <c r="D28" s="37" t="s">
        <v>6</v>
      </c>
      <c r="E28" s="149">
        <f>E29</f>
        <v>9265</v>
      </c>
      <c r="F28" s="52">
        <f>F29</f>
        <v>2415</v>
      </c>
      <c r="G28" s="79">
        <f>F28/E28*100</f>
        <v>26.065839179708583</v>
      </c>
    </row>
    <row r="29" spans="1:7" ht="11.25" customHeight="1">
      <c r="A29" s="23"/>
      <c r="B29" s="23"/>
      <c r="C29" s="24" t="s">
        <v>149</v>
      </c>
      <c r="D29" s="4" t="s">
        <v>150</v>
      </c>
      <c r="E29" s="150">
        <v>9265</v>
      </c>
      <c r="F29" s="56">
        <v>2415</v>
      </c>
      <c r="G29" s="80">
        <f>F29/E29*100</f>
        <v>26.065839179708583</v>
      </c>
    </row>
    <row r="30" spans="1:7" ht="14.25" customHeight="1">
      <c r="A30" s="41">
        <v>750</v>
      </c>
      <c r="B30" s="40"/>
      <c r="C30" s="41"/>
      <c r="D30" s="42" t="s">
        <v>13</v>
      </c>
      <c r="E30" s="148">
        <f>SUM(E36,E31,E34,E45,E43)</f>
        <v>265522</v>
      </c>
      <c r="F30" s="51">
        <f>SUM(F36,F31,F34,F45,F43)</f>
        <v>276094.61</v>
      </c>
      <c r="G30" s="51">
        <f t="shared" si="1"/>
        <v>103.98182071542095</v>
      </c>
    </row>
    <row r="31" spans="1:7" s="8" customFormat="1" ht="12.75" customHeight="1">
      <c r="A31" s="44"/>
      <c r="B31" s="35">
        <v>75011</v>
      </c>
      <c r="C31" s="35"/>
      <c r="D31" s="37" t="s">
        <v>11</v>
      </c>
      <c r="E31" s="149">
        <f>E32+E33</f>
        <v>70221</v>
      </c>
      <c r="F31" s="52">
        <f>F32+F33</f>
        <v>70224.4</v>
      </c>
      <c r="G31" s="53">
        <f t="shared" si="1"/>
        <v>100.0048418564247</v>
      </c>
    </row>
    <row r="32" spans="1:7" ht="33.75">
      <c r="A32" s="23"/>
      <c r="B32" s="23"/>
      <c r="C32" s="6">
        <v>2010</v>
      </c>
      <c r="D32" s="3" t="s">
        <v>14</v>
      </c>
      <c r="E32" s="152">
        <v>70171</v>
      </c>
      <c r="F32" s="86">
        <v>70171</v>
      </c>
      <c r="G32" s="59">
        <f t="shared" si="1"/>
        <v>100</v>
      </c>
    </row>
    <row r="33" spans="1:7" ht="22.5">
      <c r="A33" s="23"/>
      <c r="B33" s="23"/>
      <c r="C33" s="27">
        <v>2360</v>
      </c>
      <c r="D33" s="19" t="s">
        <v>111</v>
      </c>
      <c r="E33" s="153">
        <v>50</v>
      </c>
      <c r="F33" s="58">
        <v>53.4</v>
      </c>
      <c r="G33" s="59">
        <f t="shared" si="1"/>
        <v>106.80000000000001</v>
      </c>
    </row>
    <row r="34" spans="1:7" ht="12.75" customHeight="1">
      <c r="A34" s="46"/>
      <c r="B34" s="47">
        <v>75020</v>
      </c>
      <c r="C34" s="47"/>
      <c r="D34" s="48" t="s">
        <v>76</v>
      </c>
      <c r="E34" s="154">
        <f>E35</f>
        <v>36000</v>
      </c>
      <c r="F34" s="53">
        <f>F35</f>
        <v>36000</v>
      </c>
      <c r="G34" s="53">
        <f>G35</f>
        <v>100</v>
      </c>
    </row>
    <row r="35" spans="1:7" ht="33.75">
      <c r="A35" s="49"/>
      <c r="B35" s="49"/>
      <c r="C35" s="49">
        <v>2320</v>
      </c>
      <c r="D35" s="50" t="s">
        <v>77</v>
      </c>
      <c r="E35" s="155">
        <v>36000</v>
      </c>
      <c r="F35" s="58">
        <v>36000</v>
      </c>
      <c r="G35" s="81">
        <f>F35/E35*100</f>
        <v>100</v>
      </c>
    </row>
    <row r="36" spans="1:7" s="8" customFormat="1" ht="12.75" customHeight="1">
      <c r="A36" s="44"/>
      <c r="B36" s="35">
        <v>75023</v>
      </c>
      <c r="C36" s="35"/>
      <c r="D36" s="37" t="s">
        <v>37</v>
      </c>
      <c r="E36" s="149">
        <f>SUM(E37:E42)</f>
        <v>131065</v>
      </c>
      <c r="F36" s="52">
        <f>SUM(F37:F42)</f>
        <v>142541.81</v>
      </c>
      <c r="G36" s="79">
        <f>F36/E36*100</f>
        <v>108.75657879678022</v>
      </c>
    </row>
    <row r="37" spans="1:7" ht="11.25" customHeight="1">
      <c r="A37" s="23"/>
      <c r="B37" s="23"/>
      <c r="C37" s="24" t="s">
        <v>55</v>
      </c>
      <c r="D37" s="4" t="s">
        <v>113</v>
      </c>
      <c r="E37" s="150">
        <v>20000</v>
      </c>
      <c r="F37" s="55">
        <v>21219.28</v>
      </c>
      <c r="G37" s="70">
        <f>F37/E37*100</f>
        <v>106.0964</v>
      </c>
    </row>
    <row r="38" spans="1:7" ht="22.5" customHeight="1">
      <c r="A38" s="23"/>
      <c r="B38" s="23"/>
      <c r="C38" s="6" t="s">
        <v>54</v>
      </c>
      <c r="D38" s="3" t="s">
        <v>12</v>
      </c>
      <c r="E38" s="152">
        <v>52196</v>
      </c>
      <c r="F38" s="56">
        <v>51379.72</v>
      </c>
      <c r="G38" s="70">
        <f aca="true" t="shared" si="2" ref="G38:G126">F38/E38*100</f>
        <v>98.43612537359185</v>
      </c>
    </row>
    <row r="39" spans="1:7" ht="11.25" customHeight="1">
      <c r="A39" s="23"/>
      <c r="B39" s="23"/>
      <c r="C39" s="6" t="s">
        <v>57</v>
      </c>
      <c r="D39" s="3" t="s">
        <v>85</v>
      </c>
      <c r="E39" s="152">
        <v>2210</v>
      </c>
      <c r="F39" s="56">
        <v>2210.64</v>
      </c>
      <c r="G39" s="59">
        <f t="shared" si="2"/>
        <v>100.0289592760181</v>
      </c>
    </row>
    <row r="40" spans="1:7" ht="10.5" customHeight="1">
      <c r="A40" s="23"/>
      <c r="B40" s="23"/>
      <c r="C40" s="6" t="s">
        <v>58</v>
      </c>
      <c r="D40" s="3" t="s">
        <v>97</v>
      </c>
      <c r="E40" s="152">
        <v>20925</v>
      </c>
      <c r="F40" s="56">
        <v>21131.98</v>
      </c>
      <c r="G40" s="70">
        <f t="shared" si="2"/>
        <v>100.98915173237755</v>
      </c>
    </row>
    <row r="41" spans="1:7" ht="10.5" customHeight="1">
      <c r="A41" s="23"/>
      <c r="B41" s="23"/>
      <c r="C41" s="25" t="s">
        <v>72</v>
      </c>
      <c r="D41" s="5" t="s">
        <v>32</v>
      </c>
      <c r="E41" s="151">
        <v>8088</v>
      </c>
      <c r="F41" s="60">
        <v>24497.51</v>
      </c>
      <c r="G41" s="57">
        <f aca="true" t="shared" si="3" ref="G41:G47">F41/E41*100</f>
        <v>302.88711671612265</v>
      </c>
    </row>
    <row r="42" spans="1:7" ht="10.5" customHeight="1">
      <c r="A42" s="20"/>
      <c r="B42" s="20"/>
      <c r="C42" s="6">
        <v>8510</v>
      </c>
      <c r="D42" s="3" t="s">
        <v>127</v>
      </c>
      <c r="E42" s="151">
        <v>27646</v>
      </c>
      <c r="F42" s="60">
        <v>22102.68</v>
      </c>
      <c r="G42" s="57">
        <f t="shared" si="3"/>
        <v>79.94892570353758</v>
      </c>
    </row>
    <row r="43" spans="1:7" ht="12.75" customHeight="1">
      <c r="A43" s="44"/>
      <c r="B43" s="35">
        <v>75056</v>
      </c>
      <c r="C43" s="35"/>
      <c r="D43" s="37" t="s">
        <v>152</v>
      </c>
      <c r="E43" s="149">
        <f>E44</f>
        <v>19736</v>
      </c>
      <c r="F43" s="125">
        <f>F44</f>
        <v>18828.4</v>
      </c>
      <c r="G43" s="111">
        <f t="shared" si="3"/>
        <v>95.40129712201055</v>
      </c>
    </row>
    <row r="44" spans="1:7" ht="33.75" customHeight="1">
      <c r="A44" s="106"/>
      <c r="B44" s="106"/>
      <c r="C44" s="6">
        <v>2010</v>
      </c>
      <c r="D44" s="3" t="s">
        <v>14</v>
      </c>
      <c r="E44" s="156">
        <v>19736</v>
      </c>
      <c r="F44" s="110">
        <v>18828.4</v>
      </c>
      <c r="G44" s="57">
        <f t="shared" si="3"/>
        <v>95.40129712201055</v>
      </c>
    </row>
    <row r="45" spans="1:7" ht="12.75" customHeight="1">
      <c r="A45" s="44"/>
      <c r="B45" s="35">
        <v>75075</v>
      </c>
      <c r="C45" s="35"/>
      <c r="D45" s="37" t="s">
        <v>126</v>
      </c>
      <c r="E45" s="149">
        <f>E46</f>
        <v>8500</v>
      </c>
      <c r="F45" s="125">
        <f>F46</f>
        <v>8500</v>
      </c>
      <c r="G45" s="111">
        <f t="shared" si="3"/>
        <v>100</v>
      </c>
    </row>
    <row r="46" spans="1:7" ht="11.25" customHeight="1">
      <c r="A46" s="106"/>
      <c r="B46" s="106"/>
      <c r="C46" s="24" t="s">
        <v>53</v>
      </c>
      <c r="D46" s="4" t="s">
        <v>7</v>
      </c>
      <c r="E46" s="156">
        <v>8500</v>
      </c>
      <c r="F46" s="110">
        <v>8500</v>
      </c>
      <c r="G46" s="57">
        <f t="shared" si="3"/>
        <v>100</v>
      </c>
    </row>
    <row r="47" spans="1:7" ht="36" customHeight="1">
      <c r="A47" s="41">
        <v>751</v>
      </c>
      <c r="B47" s="40"/>
      <c r="C47" s="41"/>
      <c r="D47" s="42" t="s">
        <v>98</v>
      </c>
      <c r="E47" s="148">
        <f>E48+E52+E54</f>
        <v>97560</v>
      </c>
      <c r="F47" s="51">
        <f>F48+F52+F54</f>
        <v>72650.4</v>
      </c>
      <c r="G47" s="51">
        <f t="shared" si="3"/>
        <v>74.46740467404673</v>
      </c>
    </row>
    <row r="48" spans="1:7" ht="23.25" customHeight="1">
      <c r="A48" s="44"/>
      <c r="B48" s="35">
        <v>75101</v>
      </c>
      <c r="C48" s="35"/>
      <c r="D48" s="37" t="s">
        <v>99</v>
      </c>
      <c r="E48" s="149">
        <f>E49</f>
        <v>2757</v>
      </c>
      <c r="F48" s="52">
        <f>F49</f>
        <v>2755.4</v>
      </c>
      <c r="G48" s="52">
        <f>G49</f>
        <v>99.94196590496918</v>
      </c>
    </row>
    <row r="49" spans="1:7" ht="33" customHeight="1">
      <c r="A49" s="27"/>
      <c r="B49" s="27"/>
      <c r="C49" s="27">
        <v>2010</v>
      </c>
      <c r="D49" s="19" t="s">
        <v>14</v>
      </c>
      <c r="E49" s="153">
        <v>2757</v>
      </c>
      <c r="F49" s="71">
        <v>2755.4</v>
      </c>
      <c r="G49" s="63">
        <f>F49/E49*100</f>
        <v>99.94196590496918</v>
      </c>
    </row>
    <row r="50" spans="1:7" ht="6.75" customHeight="1">
      <c r="A50" s="88"/>
      <c r="B50" s="88"/>
      <c r="C50" s="88"/>
      <c r="D50" s="89"/>
      <c r="E50" s="90"/>
      <c r="F50" s="90"/>
      <c r="G50" s="91"/>
    </row>
    <row r="51" spans="1:7" ht="10.5" customHeight="1">
      <c r="A51" s="68">
        <v>1</v>
      </c>
      <c r="B51" s="68">
        <v>2</v>
      </c>
      <c r="C51" s="68">
        <v>3</v>
      </c>
      <c r="D51" s="68">
        <v>4</v>
      </c>
      <c r="E51" s="68">
        <v>5</v>
      </c>
      <c r="F51" s="126">
        <v>6</v>
      </c>
      <c r="G51" s="126">
        <v>7</v>
      </c>
    </row>
    <row r="52" spans="1:7" ht="15" customHeight="1">
      <c r="A52" s="44"/>
      <c r="B52" s="35">
        <v>75107</v>
      </c>
      <c r="C52" s="35"/>
      <c r="D52" s="37" t="s">
        <v>133</v>
      </c>
      <c r="E52" s="149">
        <f>E53</f>
        <v>40119</v>
      </c>
      <c r="F52" s="52">
        <f>F53</f>
        <v>39849</v>
      </c>
      <c r="G52" s="52">
        <f>G53</f>
        <v>99.32700216854857</v>
      </c>
    </row>
    <row r="53" spans="1:7" ht="37.5" customHeight="1">
      <c r="A53" s="27"/>
      <c r="B53" s="27"/>
      <c r="C53" s="27">
        <v>2010</v>
      </c>
      <c r="D53" s="19" t="s">
        <v>14</v>
      </c>
      <c r="E53" s="153">
        <v>40119</v>
      </c>
      <c r="F53" s="71">
        <v>39849</v>
      </c>
      <c r="G53" s="63">
        <f>F53/E53*100</f>
        <v>99.32700216854857</v>
      </c>
    </row>
    <row r="54" spans="1:7" ht="37.5" customHeight="1">
      <c r="A54" s="44"/>
      <c r="B54" s="35">
        <v>75109</v>
      </c>
      <c r="C54" s="35"/>
      <c r="D54" s="37" t="s">
        <v>153</v>
      </c>
      <c r="E54" s="149">
        <f>E55</f>
        <v>54684</v>
      </c>
      <c r="F54" s="52">
        <f>F55</f>
        <v>30046</v>
      </c>
      <c r="G54" s="52">
        <f>G55</f>
        <v>54.94477360836808</v>
      </c>
    </row>
    <row r="55" spans="1:7" ht="37.5" customHeight="1">
      <c r="A55" s="27"/>
      <c r="B55" s="27"/>
      <c r="C55" s="27">
        <v>2010</v>
      </c>
      <c r="D55" s="19" t="s">
        <v>14</v>
      </c>
      <c r="E55" s="153">
        <v>54684</v>
      </c>
      <c r="F55" s="71">
        <v>30046</v>
      </c>
      <c r="G55" s="63">
        <f aca="true" t="shared" si="4" ref="G55:G61">F55/E55*100</f>
        <v>54.94477360836808</v>
      </c>
    </row>
    <row r="56" spans="1:7" ht="25.5" customHeight="1">
      <c r="A56" s="107">
        <v>754</v>
      </c>
      <c r="B56" s="108"/>
      <c r="C56" s="107"/>
      <c r="D56" s="109" t="s">
        <v>15</v>
      </c>
      <c r="E56" s="157">
        <f>E57+E60</f>
        <v>184479</v>
      </c>
      <c r="F56" s="72">
        <f>F57+F60</f>
        <v>184479.25</v>
      </c>
      <c r="G56" s="124">
        <f t="shared" si="4"/>
        <v>100.0001355167797</v>
      </c>
    </row>
    <row r="57" spans="1:7" ht="15" customHeight="1">
      <c r="A57" s="44"/>
      <c r="B57" s="35">
        <v>75404</v>
      </c>
      <c r="C57" s="35"/>
      <c r="D57" s="37" t="s">
        <v>110</v>
      </c>
      <c r="E57" s="158">
        <f>SUM(E58:E59)</f>
        <v>5777</v>
      </c>
      <c r="F57" s="52">
        <f>SUM(F58:F59)</f>
        <v>5777.25</v>
      </c>
      <c r="G57" s="111">
        <f t="shared" si="4"/>
        <v>100.00432750562575</v>
      </c>
    </row>
    <row r="58" spans="1:7" ht="14.25" customHeight="1">
      <c r="A58" s="23"/>
      <c r="B58" s="23"/>
      <c r="C58" s="6" t="s">
        <v>58</v>
      </c>
      <c r="D58" s="3" t="s">
        <v>97</v>
      </c>
      <c r="E58" s="152">
        <v>6</v>
      </c>
      <c r="F58" s="55">
        <v>6.17</v>
      </c>
      <c r="G58" s="70">
        <f t="shared" si="4"/>
        <v>102.83333333333333</v>
      </c>
    </row>
    <row r="59" spans="1:7" ht="22.5" customHeight="1">
      <c r="A59" s="23"/>
      <c r="B59" s="23"/>
      <c r="C59" s="23">
        <v>2910</v>
      </c>
      <c r="D59" s="2" t="s">
        <v>134</v>
      </c>
      <c r="E59" s="159">
        <v>5771</v>
      </c>
      <c r="F59" s="54">
        <v>5771.08</v>
      </c>
      <c r="G59" s="57">
        <f t="shared" si="4"/>
        <v>100.0013862415526</v>
      </c>
    </row>
    <row r="60" spans="1:7" ht="15" customHeight="1">
      <c r="A60" s="34"/>
      <c r="B60" s="35">
        <v>75478</v>
      </c>
      <c r="C60" s="36"/>
      <c r="D60" s="37" t="s">
        <v>140</v>
      </c>
      <c r="E60" s="149">
        <f>E61</f>
        <v>178702</v>
      </c>
      <c r="F60" s="52">
        <f>F61</f>
        <v>178702</v>
      </c>
      <c r="G60" s="79">
        <f t="shared" si="4"/>
        <v>100</v>
      </c>
    </row>
    <row r="61" spans="1:7" ht="22.5" customHeight="1">
      <c r="A61" s="29"/>
      <c r="B61" s="23"/>
      <c r="C61" s="6">
        <v>2030</v>
      </c>
      <c r="D61" s="3" t="s">
        <v>89</v>
      </c>
      <c r="E61" s="152">
        <v>178702</v>
      </c>
      <c r="F61" s="56">
        <v>178702</v>
      </c>
      <c r="G61" s="59">
        <f t="shared" si="4"/>
        <v>100</v>
      </c>
    </row>
    <row r="62" spans="1:7" ht="51" customHeight="1">
      <c r="A62" s="39">
        <v>756</v>
      </c>
      <c r="B62" s="40"/>
      <c r="C62" s="41"/>
      <c r="D62" s="42" t="s">
        <v>79</v>
      </c>
      <c r="E62" s="148">
        <f>SUM(E63,E66,E73,E82,E87)</f>
        <v>61303225</v>
      </c>
      <c r="F62" s="51">
        <f>SUM(F63,F66,F73,F82,F87)</f>
        <v>59577039.20999999</v>
      </c>
      <c r="G62" s="82">
        <f t="shared" si="2"/>
        <v>97.18418437202936</v>
      </c>
    </row>
    <row r="63" spans="1:7" ht="14.25" customHeight="1">
      <c r="A63" s="34"/>
      <c r="B63" s="35">
        <v>75601</v>
      </c>
      <c r="C63" s="35"/>
      <c r="D63" s="37" t="s">
        <v>17</v>
      </c>
      <c r="E63" s="149">
        <f>SUM(E64:E65)</f>
        <v>80100</v>
      </c>
      <c r="F63" s="52">
        <f>SUM(F64:F65)</f>
        <v>81138.78000000001</v>
      </c>
      <c r="G63" s="83">
        <f>F63/E63*100</f>
        <v>101.2968539325843</v>
      </c>
    </row>
    <row r="64" spans="1:7" ht="22.5" customHeight="1">
      <c r="A64" s="29"/>
      <c r="B64" s="23"/>
      <c r="C64" s="24" t="s">
        <v>59</v>
      </c>
      <c r="D64" s="4" t="s">
        <v>16</v>
      </c>
      <c r="E64" s="150">
        <v>80000</v>
      </c>
      <c r="F64" s="55">
        <v>80288.21</v>
      </c>
      <c r="G64" s="70">
        <f t="shared" si="2"/>
        <v>100.3602625</v>
      </c>
    </row>
    <row r="65" spans="1:7" ht="12" customHeight="1">
      <c r="A65" s="29"/>
      <c r="B65" s="23"/>
      <c r="C65" s="64" t="s">
        <v>60</v>
      </c>
      <c r="D65" s="5" t="s">
        <v>23</v>
      </c>
      <c r="E65" s="150">
        <v>100</v>
      </c>
      <c r="F65" s="54">
        <v>850.57</v>
      </c>
      <c r="G65" s="57">
        <f t="shared" si="2"/>
        <v>850.57</v>
      </c>
    </row>
    <row r="66" spans="1:7" s="8" customFormat="1" ht="48">
      <c r="A66" s="34"/>
      <c r="B66" s="35">
        <v>75615</v>
      </c>
      <c r="C66" s="36"/>
      <c r="D66" s="37" t="s">
        <v>75</v>
      </c>
      <c r="E66" s="149">
        <f>SUM(E67:E72)</f>
        <v>14433600</v>
      </c>
      <c r="F66" s="52">
        <f>SUM(F67:F72)</f>
        <v>14368718.78</v>
      </c>
      <c r="G66" s="79">
        <f t="shared" si="2"/>
        <v>99.55048484092673</v>
      </c>
    </row>
    <row r="67" spans="1:7" ht="12" customHeight="1">
      <c r="A67" s="29"/>
      <c r="B67" s="23"/>
      <c r="C67" s="24" t="s">
        <v>61</v>
      </c>
      <c r="D67" s="4" t="s">
        <v>18</v>
      </c>
      <c r="E67" s="150">
        <v>12980000</v>
      </c>
      <c r="F67" s="56">
        <v>12811857.66</v>
      </c>
      <c r="G67" s="70">
        <f t="shared" si="2"/>
        <v>98.70460446841295</v>
      </c>
    </row>
    <row r="68" spans="1:7" ht="12" customHeight="1">
      <c r="A68" s="29"/>
      <c r="B68" s="23"/>
      <c r="C68" s="6" t="s">
        <v>62</v>
      </c>
      <c r="D68" s="3" t="s">
        <v>19</v>
      </c>
      <c r="E68" s="152">
        <v>7800</v>
      </c>
      <c r="F68" s="56">
        <v>7136.07</v>
      </c>
      <c r="G68" s="70">
        <f t="shared" si="2"/>
        <v>91.48807692307692</v>
      </c>
    </row>
    <row r="69" spans="1:7" ht="12" customHeight="1">
      <c r="A69" s="29"/>
      <c r="B69" s="23"/>
      <c r="C69" s="6" t="s">
        <v>63</v>
      </c>
      <c r="D69" s="3" t="s">
        <v>20</v>
      </c>
      <c r="E69" s="152">
        <v>11000</v>
      </c>
      <c r="F69" s="56">
        <v>10788.87</v>
      </c>
      <c r="G69" s="70">
        <f t="shared" si="2"/>
        <v>98.08063636363637</v>
      </c>
    </row>
    <row r="70" spans="1:7" ht="12" customHeight="1">
      <c r="A70" s="29"/>
      <c r="B70" s="23"/>
      <c r="C70" s="6" t="s">
        <v>64</v>
      </c>
      <c r="D70" s="3" t="s">
        <v>21</v>
      </c>
      <c r="E70" s="152">
        <v>1346000</v>
      </c>
      <c r="F70" s="56">
        <v>1353131.71</v>
      </c>
      <c r="G70" s="70">
        <f t="shared" si="2"/>
        <v>100.52984472511145</v>
      </c>
    </row>
    <row r="71" spans="1:7" ht="12" customHeight="1">
      <c r="A71" s="29"/>
      <c r="B71" s="23"/>
      <c r="C71" s="6" t="s">
        <v>65</v>
      </c>
      <c r="D71" s="3" t="s">
        <v>22</v>
      </c>
      <c r="E71" s="152">
        <v>55000</v>
      </c>
      <c r="F71" s="56">
        <v>150600.3</v>
      </c>
      <c r="G71" s="70">
        <f t="shared" si="2"/>
        <v>273.81872727272724</v>
      </c>
    </row>
    <row r="72" spans="1:7" ht="11.25" customHeight="1">
      <c r="A72" s="30"/>
      <c r="B72" s="20"/>
      <c r="C72" s="25" t="s">
        <v>60</v>
      </c>
      <c r="D72" s="5" t="s">
        <v>23</v>
      </c>
      <c r="E72" s="151">
        <v>33800</v>
      </c>
      <c r="F72" s="60">
        <v>35204.17</v>
      </c>
      <c r="G72" s="57">
        <f t="shared" si="2"/>
        <v>104.15434911242602</v>
      </c>
    </row>
    <row r="73" spans="1:7" ht="45" customHeight="1">
      <c r="A73" s="34"/>
      <c r="B73" s="35">
        <v>75616</v>
      </c>
      <c r="C73" s="36"/>
      <c r="D73" s="37" t="s">
        <v>74</v>
      </c>
      <c r="E73" s="149">
        <f>SUM(E74:E81)</f>
        <v>9462771</v>
      </c>
      <c r="F73" s="52">
        <f>SUM(F74:F81)</f>
        <v>9357326.62</v>
      </c>
      <c r="G73" s="79">
        <f t="shared" si="2"/>
        <v>98.88569236220552</v>
      </c>
    </row>
    <row r="74" spans="1:7" ht="12.75" customHeight="1">
      <c r="A74" s="29"/>
      <c r="B74" s="23"/>
      <c r="C74" s="24" t="s">
        <v>61</v>
      </c>
      <c r="D74" s="4" t="s">
        <v>18</v>
      </c>
      <c r="E74" s="150">
        <v>4960115</v>
      </c>
      <c r="F74" s="56">
        <v>4919903.34</v>
      </c>
      <c r="G74" s="70">
        <f t="shared" si="2"/>
        <v>99.18929984486246</v>
      </c>
    </row>
    <row r="75" spans="1:7" ht="12" customHeight="1">
      <c r="A75" s="29"/>
      <c r="B75" s="23"/>
      <c r="C75" s="6" t="s">
        <v>62</v>
      </c>
      <c r="D75" s="3" t="s">
        <v>19</v>
      </c>
      <c r="E75" s="152">
        <v>300000</v>
      </c>
      <c r="F75" s="56">
        <v>301581.24</v>
      </c>
      <c r="G75" s="70">
        <f t="shared" si="2"/>
        <v>100.52707999999998</v>
      </c>
    </row>
    <row r="76" spans="1:7" ht="12" customHeight="1">
      <c r="A76" s="29"/>
      <c r="B76" s="23"/>
      <c r="C76" s="6" t="s">
        <v>63</v>
      </c>
      <c r="D76" s="3" t="s">
        <v>20</v>
      </c>
      <c r="E76" s="152">
        <v>5000</v>
      </c>
      <c r="F76" s="56">
        <v>5226.72</v>
      </c>
      <c r="G76" s="70">
        <f t="shared" si="2"/>
        <v>104.5344</v>
      </c>
    </row>
    <row r="77" spans="1:7" ht="12" customHeight="1">
      <c r="A77" s="29"/>
      <c r="B77" s="23"/>
      <c r="C77" s="6" t="s">
        <v>64</v>
      </c>
      <c r="D77" s="3" t="s">
        <v>21</v>
      </c>
      <c r="E77" s="152">
        <v>400000</v>
      </c>
      <c r="F77" s="56">
        <v>443843.17</v>
      </c>
      <c r="G77" s="70">
        <f t="shared" si="2"/>
        <v>110.9607925</v>
      </c>
    </row>
    <row r="78" spans="1:7" ht="12" customHeight="1">
      <c r="A78" s="29"/>
      <c r="B78" s="23"/>
      <c r="C78" s="6" t="s">
        <v>66</v>
      </c>
      <c r="D78" s="3" t="s">
        <v>24</v>
      </c>
      <c r="E78" s="152">
        <v>300000</v>
      </c>
      <c r="F78" s="56">
        <v>385544</v>
      </c>
      <c r="G78" s="70">
        <f t="shared" si="2"/>
        <v>128.51466666666667</v>
      </c>
    </row>
    <row r="79" spans="1:7" ht="12.75" customHeight="1">
      <c r="A79" s="29"/>
      <c r="B79" s="23"/>
      <c r="C79" s="6" t="s">
        <v>82</v>
      </c>
      <c r="D79" s="3" t="s">
        <v>83</v>
      </c>
      <c r="E79" s="152">
        <v>300</v>
      </c>
      <c r="F79" s="56">
        <v>238</v>
      </c>
      <c r="G79" s="70">
        <f t="shared" si="2"/>
        <v>79.33333333333333</v>
      </c>
    </row>
    <row r="80" spans="1:7" ht="12" customHeight="1">
      <c r="A80" s="29"/>
      <c r="B80" s="23"/>
      <c r="C80" s="6" t="s">
        <v>65</v>
      </c>
      <c r="D80" s="3" t="s">
        <v>22</v>
      </c>
      <c r="E80" s="152">
        <v>3450000</v>
      </c>
      <c r="F80" s="56">
        <v>3240938.34</v>
      </c>
      <c r="G80" s="70">
        <f t="shared" si="2"/>
        <v>93.94024173913043</v>
      </c>
    </row>
    <row r="81" spans="1:7" ht="12.75" customHeight="1">
      <c r="A81" s="30"/>
      <c r="B81" s="20"/>
      <c r="C81" s="25" t="s">
        <v>60</v>
      </c>
      <c r="D81" s="5" t="s">
        <v>23</v>
      </c>
      <c r="E81" s="151">
        <v>47356</v>
      </c>
      <c r="F81" s="60">
        <v>60051.81</v>
      </c>
      <c r="G81" s="57">
        <f t="shared" si="2"/>
        <v>126.8092955486105</v>
      </c>
    </row>
    <row r="82" spans="1:7" s="8" customFormat="1" ht="22.5" customHeight="1">
      <c r="A82" s="34"/>
      <c r="B82" s="35">
        <v>75618</v>
      </c>
      <c r="C82" s="36"/>
      <c r="D82" s="37" t="s">
        <v>80</v>
      </c>
      <c r="E82" s="149">
        <f>SUM(E83:E86)</f>
        <v>737284</v>
      </c>
      <c r="F82" s="52">
        <f>SUM(F83:F86)</f>
        <v>769904.56</v>
      </c>
      <c r="G82" s="79">
        <f t="shared" si="2"/>
        <v>104.42442261055443</v>
      </c>
    </row>
    <row r="83" spans="1:7" ht="12.75" customHeight="1">
      <c r="A83" s="29"/>
      <c r="B83" s="23"/>
      <c r="C83" s="24" t="s">
        <v>67</v>
      </c>
      <c r="D83" s="4" t="s">
        <v>25</v>
      </c>
      <c r="E83" s="150">
        <v>110000</v>
      </c>
      <c r="F83" s="56">
        <v>111822</v>
      </c>
      <c r="G83" s="70">
        <f t="shared" si="2"/>
        <v>101.65636363636364</v>
      </c>
    </row>
    <row r="84" spans="1:7" ht="12.75" customHeight="1">
      <c r="A84" s="29"/>
      <c r="B84" s="23"/>
      <c r="C84" s="6" t="s">
        <v>68</v>
      </c>
      <c r="D84" s="3" t="s">
        <v>26</v>
      </c>
      <c r="E84" s="152">
        <v>320000</v>
      </c>
      <c r="F84" s="56">
        <v>351108.19</v>
      </c>
      <c r="G84" s="70">
        <f t="shared" si="2"/>
        <v>109.721309375</v>
      </c>
    </row>
    <row r="85" spans="1:7" ht="23.25" customHeight="1">
      <c r="A85" s="29"/>
      <c r="B85" s="23"/>
      <c r="C85" s="6" t="s">
        <v>91</v>
      </c>
      <c r="D85" s="3" t="s">
        <v>100</v>
      </c>
      <c r="E85" s="151">
        <v>299684</v>
      </c>
      <c r="F85" s="56">
        <v>300039.62</v>
      </c>
      <c r="G85" s="70">
        <f t="shared" si="2"/>
        <v>100.11866499379347</v>
      </c>
    </row>
    <row r="86" spans="1:7" ht="12" customHeight="1">
      <c r="A86" s="29"/>
      <c r="B86" s="23"/>
      <c r="C86" s="6" t="s">
        <v>58</v>
      </c>
      <c r="D86" s="3" t="s">
        <v>97</v>
      </c>
      <c r="E86" s="151">
        <v>7600</v>
      </c>
      <c r="F86" s="56">
        <v>6934.75</v>
      </c>
      <c r="G86" s="70">
        <f t="shared" si="2"/>
        <v>91.2467105263158</v>
      </c>
    </row>
    <row r="87" spans="1:7" s="8" customFormat="1" ht="24">
      <c r="A87" s="34"/>
      <c r="B87" s="35">
        <v>75621</v>
      </c>
      <c r="C87" s="36"/>
      <c r="D87" s="37" t="s">
        <v>27</v>
      </c>
      <c r="E87" s="149">
        <f>SUM(E89,E88)</f>
        <v>36589470</v>
      </c>
      <c r="F87" s="52">
        <f>SUM(F89,F88)</f>
        <v>34999950.47</v>
      </c>
      <c r="G87" s="79">
        <f t="shared" si="2"/>
        <v>95.65580061695346</v>
      </c>
    </row>
    <row r="88" spans="1:7" ht="13.5" customHeight="1">
      <c r="A88" s="29"/>
      <c r="B88" s="23"/>
      <c r="C88" s="24" t="s">
        <v>69</v>
      </c>
      <c r="D88" s="4" t="s">
        <v>28</v>
      </c>
      <c r="E88" s="150">
        <v>34089470</v>
      </c>
      <c r="F88" s="56">
        <v>33357183</v>
      </c>
      <c r="G88" s="70">
        <f t="shared" si="2"/>
        <v>97.8518674534981</v>
      </c>
    </row>
    <row r="89" spans="1:7" ht="13.5" customHeight="1">
      <c r="A89" s="30"/>
      <c r="B89" s="20"/>
      <c r="C89" s="25" t="s">
        <v>70</v>
      </c>
      <c r="D89" s="5" t="s">
        <v>29</v>
      </c>
      <c r="E89" s="151">
        <v>2500000</v>
      </c>
      <c r="F89" s="56">
        <v>1642767.47</v>
      </c>
      <c r="G89" s="57">
        <f t="shared" si="2"/>
        <v>65.7106988</v>
      </c>
    </row>
    <row r="90" spans="1:7" ht="14.25" customHeight="1">
      <c r="A90" s="39">
        <v>758</v>
      </c>
      <c r="B90" s="40"/>
      <c r="C90" s="41"/>
      <c r="D90" s="42" t="s">
        <v>30</v>
      </c>
      <c r="E90" s="148">
        <f>E91</f>
        <v>15220136</v>
      </c>
      <c r="F90" s="72">
        <f>F91</f>
        <v>15220136</v>
      </c>
      <c r="G90" s="82">
        <f t="shared" si="2"/>
        <v>100</v>
      </c>
    </row>
    <row r="91" spans="1:7" ht="22.5" customHeight="1">
      <c r="A91" s="34"/>
      <c r="B91" s="35">
        <v>75801</v>
      </c>
      <c r="C91" s="35"/>
      <c r="D91" s="37" t="s">
        <v>33</v>
      </c>
      <c r="E91" s="149">
        <f>E92</f>
        <v>15220136</v>
      </c>
      <c r="F91" s="52">
        <f>F92</f>
        <v>15220136</v>
      </c>
      <c r="G91" s="79">
        <f t="shared" si="2"/>
        <v>100</v>
      </c>
    </row>
    <row r="92" spans="1:7" ht="12" customHeight="1">
      <c r="A92" s="147"/>
      <c r="B92" s="27"/>
      <c r="C92" s="27" t="s">
        <v>71</v>
      </c>
      <c r="D92" s="19" t="s">
        <v>31</v>
      </c>
      <c r="E92" s="153">
        <v>15220136</v>
      </c>
      <c r="F92" s="71">
        <v>15220136</v>
      </c>
      <c r="G92" s="63">
        <f t="shared" si="2"/>
        <v>100</v>
      </c>
    </row>
    <row r="93" spans="1:7" ht="3.75" customHeight="1">
      <c r="A93" s="92"/>
      <c r="B93" s="92"/>
      <c r="C93" s="92"/>
      <c r="D93" s="93"/>
      <c r="E93" s="94"/>
      <c r="F93" s="94"/>
      <c r="G93" s="95"/>
    </row>
    <row r="94" spans="1:7" ht="5.25" customHeight="1">
      <c r="A94" s="143"/>
      <c r="B94" s="143"/>
      <c r="C94" s="143"/>
      <c r="D94" s="144"/>
      <c r="E94" s="145"/>
      <c r="F94" s="145"/>
      <c r="G94" s="146"/>
    </row>
    <row r="95" spans="1:7" ht="12" customHeight="1">
      <c r="A95" s="68">
        <v>1</v>
      </c>
      <c r="B95" s="68">
        <v>2</v>
      </c>
      <c r="C95" s="68">
        <v>3</v>
      </c>
      <c r="D95" s="68">
        <v>4</v>
      </c>
      <c r="E95" s="84">
        <v>5</v>
      </c>
      <c r="F95" s="85">
        <v>6</v>
      </c>
      <c r="G95" s="85">
        <v>7</v>
      </c>
    </row>
    <row r="96" spans="1:7" s="8" customFormat="1" ht="15.75" customHeight="1">
      <c r="A96" s="41">
        <v>801</v>
      </c>
      <c r="B96" s="40"/>
      <c r="C96" s="41"/>
      <c r="D96" s="42" t="s">
        <v>34</v>
      </c>
      <c r="E96" s="157">
        <f>E97+E104+E111+E114+E102+E109</f>
        <v>3285279</v>
      </c>
      <c r="F96" s="72">
        <f>F97+F104+F111+F114+F102+F109</f>
        <v>3674474.8099999996</v>
      </c>
      <c r="G96" s="82">
        <f t="shared" si="2"/>
        <v>111.84665929438565</v>
      </c>
    </row>
    <row r="97" spans="1:7" s="9" customFormat="1" ht="13.5" customHeight="1">
      <c r="A97" s="34"/>
      <c r="B97" s="35">
        <v>80101</v>
      </c>
      <c r="C97" s="35"/>
      <c r="D97" s="37" t="s">
        <v>35</v>
      </c>
      <c r="E97" s="158">
        <f>SUM(E98:E101)</f>
        <v>526300</v>
      </c>
      <c r="F97" s="66">
        <f>SUM(F98:F101)</f>
        <v>526349.88</v>
      </c>
      <c r="G97" s="83">
        <f t="shared" si="2"/>
        <v>100.00947748432453</v>
      </c>
    </row>
    <row r="98" spans="1:7" ht="12" customHeight="1">
      <c r="A98" s="29"/>
      <c r="B98" s="23"/>
      <c r="C98" s="6" t="s">
        <v>58</v>
      </c>
      <c r="D98" s="3" t="s">
        <v>73</v>
      </c>
      <c r="E98" s="152">
        <v>2000</v>
      </c>
      <c r="F98" s="56">
        <v>1772.22</v>
      </c>
      <c r="G98" s="59">
        <f t="shared" si="2"/>
        <v>88.611</v>
      </c>
    </row>
    <row r="99" spans="1:7" ht="12.75" customHeight="1">
      <c r="A99" s="29"/>
      <c r="B99" s="23"/>
      <c r="C99" s="6" t="s">
        <v>72</v>
      </c>
      <c r="D99" s="3" t="s">
        <v>32</v>
      </c>
      <c r="E99" s="152">
        <v>12300</v>
      </c>
      <c r="F99" s="56">
        <v>12577.66</v>
      </c>
      <c r="G99" s="59">
        <f t="shared" si="2"/>
        <v>102.25739837398373</v>
      </c>
    </row>
    <row r="100" spans="1:7" ht="23.25" customHeight="1">
      <c r="A100" s="29"/>
      <c r="B100" s="23"/>
      <c r="C100" s="6">
        <v>2030</v>
      </c>
      <c r="D100" s="3" t="s">
        <v>89</v>
      </c>
      <c r="E100" s="152">
        <v>12000</v>
      </c>
      <c r="F100" s="56">
        <v>12000</v>
      </c>
      <c r="G100" s="59">
        <f>F100/E100*100</f>
        <v>100</v>
      </c>
    </row>
    <row r="101" spans="1:7" ht="21" customHeight="1">
      <c r="A101" s="29"/>
      <c r="B101" s="23"/>
      <c r="C101" s="6">
        <v>6290</v>
      </c>
      <c r="D101" s="3" t="s">
        <v>112</v>
      </c>
      <c r="E101" s="152">
        <v>500000</v>
      </c>
      <c r="F101" s="56">
        <v>500000</v>
      </c>
      <c r="G101" s="59">
        <f t="shared" si="2"/>
        <v>100</v>
      </c>
    </row>
    <row r="102" spans="1:7" ht="13.5" customHeight="1">
      <c r="A102" s="34"/>
      <c r="B102" s="35">
        <v>80103</v>
      </c>
      <c r="C102" s="35"/>
      <c r="D102" s="37" t="s">
        <v>135</v>
      </c>
      <c r="E102" s="149">
        <f>E103</f>
        <v>10000</v>
      </c>
      <c r="F102" s="52">
        <f>F103</f>
        <v>8692.8</v>
      </c>
      <c r="G102" s="79">
        <f>G103</f>
        <v>86.928</v>
      </c>
    </row>
    <row r="103" spans="1:7" ht="21" customHeight="1">
      <c r="A103" s="29"/>
      <c r="B103" s="23"/>
      <c r="C103" s="6">
        <v>2310</v>
      </c>
      <c r="D103" s="96" t="s">
        <v>132</v>
      </c>
      <c r="E103" s="152">
        <v>10000</v>
      </c>
      <c r="F103" s="56">
        <v>8692.8</v>
      </c>
      <c r="G103" s="59">
        <f>F103/E103*100</f>
        <v>86.928</v>
      </c>
    </row>
    <row r="104" spans="1:7" ht="13.5" customHeight="1">
      <c r="A104" s="34"/>
      <c r="B104" s="35">
        <v>80104</v>
      </c>
      <c r="C104" s="35"/>
      <c r="D104" s="37" t="s">
        <v>84</v>
      </c>
      <c r="E104" s="149">
        <f>SUM(E105:E108)</f>
        <v>2711139</v>
      </c>
      <c r="F104" s="52">
        <f>SUM(F105:F108)</f>
        <v>3098509.4</v>
      </c>
      <c r="G104" s="79">
        <f t="shared" si="2"/>
        <v>114.28810547891494</v>
      </c>
    </row>
    <row r="105" spans="1:7" ht="12.75">
      <c r="A105" s="29"/>
      <c r="B105" s="23"/>
      <c r="C105" s="6" t="s">
        <v>57</v>
      </c>
      <c r="D105" s="3" t="s">
        <v>85</v>
      </c>
      <c r="E105" s="152">
        <v>334000</v>
      </c>
      <c r="F105" s="56">
        <v>370898.8</v>
      </c>
      <c r="G105" s="59">
        <f t="shared" si="2"/>
        <v>111.04754491017962</v>
      </c>
    </row>
    <row r="106" spans="1:7" ht="12.75">
      <c r="A106" s="29"/>
      <c r="B106" s="23"/>
      <c r="C106" s="6" t="s">
        <v>58</v>
      </c>
      <c r="D106" s="3" t="s">
        <v>73</v>
      </c>
      <c r="E106" s="152">
        <v>400</v>
      </c>
      <c r="F106" s="56">
        <v>334.19</v>
      </c>
      <c r="G106" s="59">
        <f t="shared" si="2"/>
        <v>83.5475</v>
      </c>
    </row>
    <row r="107" spans="1:7" ht="12.75">
      <c r="A107" s="29"/>
      <c r="B107" s="23"/>
      <c r="C107" s="6" t="s">
        <v>72</v>
      </c>
      <c r="D107" s="3" t="s">
        <v>32</v>
      </c>
      <c r="E107" s="152">
        <v>2739</v>
      </c>
      <c r="F107" s="56">
        <v>2725.51</v>
      </c>
      <c r="G107" s="59">
        <f t="shared" si="2"/>
        <v>99.50748448338811</v>
      </c>
    </row>
    <row r="108" spans="1:7" ht="22.5">
      <c r="A108" s="29"/>
      <c r="B108" s="23"/>
      <c r="C108" s="6">
        <v>2310</v>
      </c>
      <c r="D108" s="96" t="s">
        <v>132</v>
      </c>
      <c r="E108" s="152">
        <v>2374000</v>
      </c>
      <c r="F108" s="56">
        <v>2724550.9</v>
      </c>
      <c r="G108" s="59">
        <f t="shared" si="2"/>
        <v>114.7662552653749</v>
      </c>
    </row>
    <row r="109" spans="1:7" ht="12.75">
      <c r="A109" s="34"/>
      <c r="B109" s="35">
        <v>80113</v>
      </c>
      <c r="C109" s="35"/>
      <c r="D109" s="37" t="s">
        <v>136</v>
      </c>
      <c r="E109" s="149">
        <f>SUM(E110:E110)</f>
        <v>24450</v>
      </c>
      <c r="F109" s="52">
        <f>SUM(F110:F110)</f>
        <v>27520</v>
      </c>
      <c r="G109" s="79">
        <f>F109/E109*100</f>
        <v>112.55623721881392</v>
      </c>
    </row>
    <row r="110" spans="1:7" ht="12.75">
      <c r="A110" s="29"/>
      <c r="B110" s="23"/>
      <c r="C110" s="6" t="s">
        <v>57</v>
      </c>
      <c r="D110" s="3" t="s">
        <v>85</v>
      </c>
      <c r="E110" s="152">
        <v>24450</v>
      </c>
      <c r="F110" s="56">
        <v>27520</v>
      </c>
      <c r="G110" s="59">
        <f>F110/E110*100</f>
        <v>112.55623721881392</v>
      </c>
    </row>
    <row r="111" spans="1:7" ht="13.5" customHeight="1">
      <c r="A111" s="34"/>
      <c r="B111" s="35">
        <v>80114</v>
      </c>
      <c r="C111" s="35"/>
      <c r="D111" s="37" t="s">
        <v>115</v>
      </c>
      <c r="E111" s="149">
        <f>SUM(E112:E113)</f>
        <v>4950</v>
      </c>
      <c r="F111" s="52">
        <f>SUM(F112:F113)</f>
        <v>4962.73</v>
      </c>
      <c r="G111" s="79">
        <f>F111*100/E111</f>
        <v>100.2571717171717</v>
      </c>
    </row>
    <row r="112" spans="1:7" ht="12.75">
      <c r="A112" s="29"/>
      <c r="B112" s="23"/>
      <c r="C112" s="6" t="s">
        <v>58</v>
      </c>
      <c r="D112" s="3" t="s">
        <v>73</v>
      </c>
      <c r="E112" s="152">
        <v>3000</v>
      </c>
      <c r="F112" s="56">
        <v>2964.96</v>
      </c>
      <c r="G112" s="59">
        <f>F112*100/E112</f>
        <v>98.832</v>
      </c>
    </row>
    <row r="113" spans="1:7" ht="12.75">
      <c r="A113" s="29"/>
      <c r="B113" s="23"/>
      <c r="C113" s="6" t="s">
        <v>72</v>
      </c>
      <c r="D113" s="3" t="s">
        <v>32</v>
      </c>
      <c r="E113" s="150">
        <v>1950</v>
      </c>
      <c r="F113" s="55">
        <v>1997.77</v>
      </c>
      <c r="G113" s="59">
        <f>F113*100/E113</f>
        <v>102.44974358974359</v>
      </c>
    </row>
    <row r="114" spans="1:7" ht="12.75" customHeight="1">
      <c r="A114" s="34"/>
      <c r="B114" s="35">
        <v>80195</v>
      </c>
      <c r="C114" s="35"/>
      <c r="D114" s="37" t="s">
        <v>6</v>
      </c>
      <c r="E114" s="149">
        <f>SUM(E115:E116)</f>
        <v>8440</v>
      </c>
      <c r="F114" s="52">
        <f>SUM(F115:F116)</f>
        <v>8440</v>
      </c>
      <c r="G114" s="79">
        <f aca="true" t="shared" si="5" ref="G114:G119">F114/E114*100</f>
        <v>100</v>
      </c>
    </row>
    <row r="115" spans="1:7" ht="45">
      <c r="A115" s="29"/>
      <c r="B115" s="23"/>
      <c r="C115" s="6">
        <v>2007</v>
      </c>
      <c r="D115" s="3" t="s">
        <v>137</v>
      </c>
      <c r="E115" s="152">
        <v>7174</v>
      </c>
      <c r="F115" s="127">
        <v>7174</v>
      </c>
      <c r="G115" s="87">
        <f t="shared" si="5"/>
        <v>100</v>
      </c>
    </row>
    <row r="116" spans="1:7" ht="45">
      <c r="A116" s="29"/>
      <c r="B116" s="23"/>
      <c r="C116" s="6">
        <v>2009</v>
      </c>
      <c r="D116" s="3" t="s">
        <v>137</v>
      </c>
      <c r="E116" s="152">
        <v>1266</v>
      </c>
      <c r="F116" s="128">
        <v>1266</v>
      </c>
      <c r="G116" s="129">
        <f t="shared" si="5"/>
        <v>100</v>
      </c>
    </row>
    <row r="117" spans="1:7" ht="15">
      <c r="A117" s="43">
        <v>851</v>
      </c>
      <c r="B117" s="40"/>
      <c r="C117" s="43"/>
      <c r="D117" s="42" t="s">
        <v>154</v>
      </c>
      <c r="E117" s="148">
        <f>E118</f>
        <v>74600</v>
      </c>
      <c r="F117" s="51">
        <f>F118</f>
        <v>74600.24</v>
      </c>
      <c r="G117" s="78">
        <f t="shared" si="5"/>
        <v>100.00032171581769</v>
      </c>
    </row>
    <row r="118" spans="1:7" ht="12.75">
      <c r="A118" s="44"/>
      <c r="B118" s="45">
        <v>85121</v>
      </c>
      <c r="C118" s="45"/>
      <c r="D118" s="37" t="s">
        <v>155</v>
      </c>
      <c r="E118" s="149">
        <f>E119</f>
        <v>74600</v>
      </c>
      <c r="F118" s="52">
        <f>F119</f>
        <v>74600.24</v>
      </c>
      <c r="G118" s="79">
        <f t="shared" si="5"/>
        <v>100.00032171581769</v>
      </c>
    </row>
    <row r="119" spans="1:7" ht="12.75">
      <c r="A119" s="23"/>
      <c r="B119" s="23"/>
      <c r="C119" s="24" t="s">
        <v>149</v>
      </c>
      <c r="D119" s="4" t="s">
        <v>150</v>
      </c>
      <c r="E119" s="150">
        <v>74600</v>
      </c>
      <c r="F119" s="56">
        <v>74600.24</v>
      </c>
      <c r="G119" s="80">
        <f t="shared" si="5"/>
        <v>100.00032171581769</v>
      </c>
    </row>
    <row r="120" spans="1:7" ht="14.25" customHeight="1">
      <c r="A120" s="39">
        <v>852</v>
      </c>
      <c r="B120" s="40"/>
      <c r="C120" s="41"/>
      <c r="D120" s="42" t="s">
        <v>46</v>
      </c>
      <c r="E120" s="148">
        <f>E121+E125+E128+E132+E143+E130+E139+E141</f>
        <v>3587332</v>
      </c>
      <c r="F120" s="51">
        <f>F121+F125+F128+F132+F143+F130+F139+F141</f>
        <v>3590427.16</v>
      </c>
      <c r="G120" s="82">
        <f t="shared" si="2"/>
        <v>100.08628027737605</v>
      </c>
    </row>
    <row r="121" spans="1:7" ht="25.5" customHeight="1">
      <c r="A121" s="34"/>
      <c r="B121" s="35">
        <v>85212</v>
      </c>
      <c r="C121" s="35"/>
      <c r="D121" s="37" t="s">
        <v>88</v>
      </c>
      <c r="E121" s="149">
        <f>SUM(E122:E124)</f>
        <v>2268550</v>
      </c>
      <c r="F121" s="52">
        <f>SUM(F122:F124)</f>
        <v>2272178.3600000003</v>
      </c>
      <c r="G121" s="83">
        <f t="shared" si="2"/>
        <v>100.15994181305241</v>
      </c>
    </row>
    <row r="122" spans="1:7" ht="12.75" customHeight="1">
      <c r="A122" s="29"/>
      <c r="B122" s="23"/>
      <c r="C122" s="6" t="s">
        <v>58</v>
      </c>
      <c r="D122" s="3" t="s">
        <v>73</v>
      </c>
      <c r="E122" s="152">
        <v>50</v>
      </c>
      <c r="F122" s="56">
        <v>35.58</v>
      </c>
      <c r="G122" s="59">
        <f>F122*100/E122</f>
        <v>71.16</v>
      </c>
    </row>
    <row r="123" spans="1:7" ht="35.25" customHeight="1">
      <c r="A123" s="29"/>
      <c r="B123" s="23"/>
      <c r="C123" s="6">
        <v>2010</v>
      </c>
      <c r="D123" s="3" t="s">
        <v>47</v>
      </c>
      <c r="E123" s="152">
        <v>2244500</v>
      </c>
      <c r="F123" s="56">
        <v>2244440.12</v>
      </c>
      <c r="G123" s="59">
        <f>F123/E123*100</f>
        <v>99.99733214524393</v>
      </c>
    </row>
    <row r="124" spans="1:7" ht="21.75" customHeight="1">
      <c r="A124" s="29"/>
      <c r="B124" s="23"/>
      <c r="C124" s="27">
        <v>2360</v>
      </c>
      <c r="D124" s="19" t="s">
        <v>111</v>
      </c>
      <c r="E124" s="153">
        <v>24000</v>
      </c>
      <c r="F124" s="71">
        <v>27702.66</v>
      </c>
      <c r="G124" s="63">
        <f t="shared" si="2"/>
        <v>115.42775</v>
      </c>
    </row>
    <row r="125" spans="1:7" ht="33" customHeight="1">
      <c r="A125" s="44"/>
      <c r="B125" s="35">
        <v>85213</v>
      </c>
      <c r="C125" s="35"/>
      <c r="D125" s="37" t="s">
        <v>81</v>
      </c>
      <c r="E125" s="149">
        <f>E126+E127</f>
        <v>17609</v>
      </c>
      <c r="F125" s="52">
        <f>F126+F127</f>
        <v>17466.8</v>
      </c>
      <c r="G125" s="79">
        <f t="shared" si="2"/>
        <v>99.19245840195354</v>
      </c>
    </row>
    <row r="126" spans="1:7" ht="33" customHeight="1">
      <c r="A126" s="130"/>
      <c r="B126" s="25"/>
      <c r="C126" s="6">
        <v>2010</v>
      </c>
      <c r="D126" s="3" t="s">
        <v>47</v>
      </c>
      <c r="E126" s="152">
        <v>7209</v>
      </c>
      <c r="F126" s="56">
        <v>7066.8</v>
      </c>
      <c r="G126" s="59">
        <f t="shared" si="2"/>
        <v>98.02746566791511</v>
      </c>
    </row>
    <row r="127" spans="1:7" ht="26.25" customHeight="1">
      <c r="A127" s="29"/>
      <c r="B127" s="23"/>
      <c r="C127" s="6">
        <v>2030</v>
      </c>
      <c r="D127" s="3" t="s">
        <v>89</v>
      </c>
      <c r="E127" s="152">
        <v>10400</v>
      </c>
      <c r="F127" s="56">
        <v>10400</v>
      </c>
      <c r="G127" s="59">
        <f>F127/E127*100</f>
        <v>100</v>
      </c>
    </row>
    <row r="128" spans="1:7" s="8" customFormat="1" ht="24.75" customHeight="1">
      <c r="A128" s="34"/>
      <c r="B128" s="35">
        <v>85214</v>
      </c>
      <c r="C128" s="36"/>
      <c r="D128" s="37" t="s">
        <v>86</v>
      </c>
      <c r="E128" s="149">
        <f>E129</f>
        <v>89255</v>
      </c>
      <c r="F128" s="52">
        <f>F129</f>
        <v>89255</v>
      </c>
      <c r="G128" s="79">
        <f aca="true" t="shared" si="6" ref="G128:G140">F128/E128*100</f>
        <v>100</v>
      </c>
    </row>
    <row r="129" spans="1:7" ht="23.25" customHeight="1">
      <c r="A129" s="29"/>
      <c r="B129" s="23"/>
      <c r="C129" s="25">
        <v>2030</v>
      </c>
      <c r="D129" s="2" t="s">
        <v>89</v>
      </c>
      <c r="E129" s="153">
        <v>89255</v>
      </c>
      <c r="F129" s="71">
        <v>89255</v>
      </c>
      <c r="G129" s="63">
        <f t="shared" si="6"/>
        <v>100</v>
      </c>
    </row>
    <row r="130" spans="1:7" ht="14.25" customHeight="1">
      <c r="A130" s="34"/>
      <c r="B130" s="35">
        <v>85216</v>
      </c>
      <c r="C130" s="36"/>
      <c r="D130" s="37" t="s">
        <v>138</v>
      </c>
      <c r="E130" s="149">
        <f>E131</f>
        <v>119400</v>
      </c>
      <c r="F130" s="52">
        <f>F131</f>
        <v>119400</v>
      </c>
      <c r="G130" s="79">
        <f>F130/E130*100</f>
        <v>100</v>
      </c>
    </row>
    <row r="131" spans="1:7" ht="22.5" customHeight="1">
      <c r="A131" s="29"/>
      <c r="B131" s="23"/>
      <c r="C131" s="25">
        <v>2030</v>
      </c>
      <c r="D131" s="2" t="s">
        <v>89</v>
      </c>
      <c r="E131" s="153">
        <v>119400</v>
      </c>
      <c r="F131" s="71">
        <v>119400</v>
      </c>
      <c r="G131" s="63">
        <f>F131/E131*100</f>
        <v>100</v>
      </c>
    </row>
    <row r="132" spans="1:7" s="8" customFormat="1" ht="14.25" customHeight="1">
      <c r="A132" s="34"/>
      <c r="B132" s="35">
        <v>85219</v>
      </c>
      <c r="C132" s="36"/>
      <c r="D132" s="37" t="s">
        <v>36</v>
      </c>
      <c r="E132" s="149">
        <f>SUM(E133:E135)</f>
        <v>76420</v>
      </c>
      <c r="F132" s="52">
        <f>SUM(F133:F135)</f>
        <v>78096.17</v>
      </c>
      <c r="G132" s="79">
        <f t="shared" si="6"/>
        <v>102.19336561109658</v>
      </c>
    </row>
    <row r="133" spans="1:7" s="8" customFormat="1" ht="12.75">
      <c r="A133" s="29"/>
      <c r="B133" s="23"/>
      <c r="C133" s="24" t="s">
        <v>58</v>
      </c>
      <c r="D133" s="4" t="s">
        <v>73</v>
      </c>
      <c r="E133" s="152">
        <v>2000</v>
      </c>
      <c r="F133" s="87">
        <v>3687.17</v>
      </c>
      <c r="G133" s="87">
        <f t="shared" si="6"/>
        <v>184.3585</v>
      </c>
    </row>
    <row r="134" spans="1:7" s="8" customFormat="1" ht="12.75">
      <c r="A134" s="29"/>
      <c r="B134" s="23"/>
      <c r="C134" s="24" t="s">
        <v>72</v>
      </c>
      <c r="D134" s="3" t="s">
        <v>32</v>
      </c>
      <c r="E134" s="152">
        <v>200</v>
      </c>
      <c r="F134" s="56">
        <v>189</v>
      </c>
      <c r="G134" s="59">
        <f t="shared" si="6"/>
        <v>94.5</v>
      </c>
    </row>
    <row r="135" spans="1:7" s="8" customFormat="1" ht="22.5">
      <c r="A135" s="29"/>
      <c r="B135" s="23"/>
      <c r="C135" s="23">
        <v>2030</v>
      </c>
      <c r="D135" s="2" t="s">
        <v>90</v>
      </c>
      <c r="E135" s="151">
        <v>74220</v>
      </c>
      <c r="F135" s="60">
        <v>74220</v>
      </c>
      <c r="G135" s="112">
        <f t="shared" si="6"/>
        <v>100</v>
      </c>
    </row>
    <row r="136" spans="1:7" s="8" customFormat="1" ht="12.75">
      <c r="A136" s="88"/>
      <c r="B136" s="88"/>
      <c r="C136" s="88"/>
      <c r="D136" s="89"/>
      <c r="E136" s="90"/>
      <c r="F136" s="90"/>
      <c r="G136" s="91"/>
    </row>
    <row r="137" spans="1:7" s="8" customFormat="1" ht="6.75" customHeight="1">
      <c r="A137" s="92"/>
      <c r="B137" s="92"/>
      <c r="C137" s="92"/>
      <c r="D137" s="93"/>
      <c r="E137" s="94"/>
      <c r="F137" s="94"/>
      <c r="G137" s="95"/>
    </row>
    <row r="138" spans="1:7" s="8" customFormat="1" ht="12.75">
      <c r="A138" s="68">
        <v>1</v>
      </c>
      <c r="B138" s="68">
        <v>2</v>
      </c>
      <c r="C138" s="68">
        <v>3</v>
      </c>
      <c r="D138" s="68">
        <v>4</v>
      </c>
      <c r="E138" s="84">
        <v>5</v>
      </c>
      <c r="F138" s="85">
        <v>6</v>
      </c>
      <c r="G138" s="85">
        <v>7</v>
      </c>
    </row>
    <row r="139" spans="1:7" s="8" customFormat="1" ht="14.25" customHeight="1">
      <c r="A139" s="44"/>
      <c r="B139" s="35">
        <v>85231</v>
      </c>
      <c r="C139" s="35"/>
      <c r="D139" s="37" t="s">
        <v>139</v>
      </c>
      <c r="E139" s="149">
        <f>E140</f>
        <v>5500</v>
      </c>
      <c r="F139" s="52">
        <f>F140</f>
        <v>5500</v>
      </c>
      <c r="G139" s="79">
        <f t="shared" si="6"/>
        <v>100</v>
      </c>
    </row>
    <row r="140" spans="1:7" ht="33" customHeight="1">
      <c r="A140" s="130"/>
      <c r="B140" s="25"/>
      <c r="C140" s="6">
        <v>2010</v>
      </c>
      <c r="D140" s="3" t="s">
        <v>47</v>
      </c>
      <c r="E140" s="152">
        <v>5500</v>
      </c>
      <c r="F140" s="56">
        <v>5500</v>
      </c>
      <c r="G140" s="59">
        <f t="shared" si="6"/>
        <v>100</v>
      </c>
    </row>
    <row r="141" spans="1:7" ht="14.25" customHeight="1">
      <c r="A141" s="44"/>
      <c r="B141" s="35">
        <v>85278</v>
      </c>
      <c r="C141" s="35"/>
      <c r="D141" s="37" t="s">
        <v>140</v>
      </c>
      <c r="E141" s="149">
        <f>E142</f>
        <v>610347</v>
      </c>
      <c r="F141" s="52">
        <f>F142</f>
        <v>610346.03</v>
      </c>
      <c r="G141" s="79">
        <f aca="true" t="shared" si="7" ref="G141:G162">F141/E141*100</f>
        <v>99.999841074012</v>
      </c>
    </row>
    <row r="142" spans="1:7" ht="33.75" customHeight="1">
      <c r="A142" s="130"/>
      <c r="B142" s="25"/>
      <c r="C142" s="6">
        <v>2010</v>
      </c>
      <c r="D142" s="3" t="s">
        <v>47</v>
      </c>
      <c r="E142" s="152">
        <v>610347</v>
      </c>
      <c r="F142" s="56">
        <v>610346.03</v>
      </c>
      <c r="G142" s="59">
        <f t="shared" si="7"/>
        <v>99.999841074012</v>
      </c>
    </row>
    <row r="143" spans="1:7" ht="14.25" customHeight="1">
      <c r="A143" s="34"/>
      <c r="B143" s="35">
        <v>85295</v>
      </c>
      <c r="C143" s="36"/>
      <c r="D143" s="37" t="s">
        <v>6</v>
      </c>
      <c r="E143" s="149">
        <f>SUM(E144:E146)</f>
        <v>400251</v>
      </c>
      <c r="F143" s="52">
        <f>SUM(F144:F146)</f>
        <v>398184.8</v>
      </c>
      <c r="G143" s="79">
        <f t="shared" si="7"/>
        <v>99.48377393185775</v>
      </c>
    </row>
    <row r="144" spans="1:7" ht="33.75">
      <c r="A144" s="29"/>
      <c r="B144" s="23"/>
      <c r="C144" s="6">
        <v>2010</v>
      </c>
      <c r="D144" s="3" t="s">
        <v>47</v>
      </c>
      <c r="E144" s="152">
        <v>233000</v>
      </c>
      <c r="F144" s="56">
        <v>233000</v>
      </c>
      <c r="G144" s="59">
        <f t="shared" si="7"/>
        <v>100</v>
      </c>
    </row>
    <row r="145" spans="1:7" ht="22.5">
      <c r="A145" s="29"/>
      <c r="B145" s="23"/>
      <c r="C145" s="6">
        <v>2030</v>
      </c>
      <c r="D145" s="3" t="s">
        <v>89</v>
      </c>
      <c r="E145" s="152">
        <v>135000</v>
      </c>
      <c r="F145" s="56">
        <v>135000</v>
      </c>
      <c r="G145" s="59">
        <f>F145/E145*100</f>
        <v>100</v>
      </c>
    </row>
    <row r="146" spans="1:7" ht="12.75">
      <c r="A146" s="29"/>
      <c r="B146" s="23"/>
      <c r="C146" s="6">
        <v>8510</v>
      </c>
      <c r="D146" s="3" t="s">
        <v>127</v>
      </c>
      <c r="E146" s="152">
        <v>32251</v>
      </c>
      <c r="F146" s="56">
        <v>30184.8</v>
      </c>
      <c r="G146" s="59">
        <f t="shared" si="7"/>
        <v>93.59337694955195</v>
      </c>
    </row>
    <row r="147" spans="1:7" ht="24">
      <c r="A147" s="39">
        <v>853</v>
      </c>
      <c r="B147" s="40"/>
      <c r="C147" s="41"/>
      <c r="D147" s="42" t="s">
        <v>141</v>
      </c>
      <c r="E147" s="148">
        <f>E148</f>
        <v>99092</v>
      </c>
      <c r="F147" s="51">
        <f>F148</f>
        <v>94064.72</v>
      </c>
      <c r="G147" s="82">
        <f t="shared" si="7"/>
        <v>94.92665401848787</v>
      </c>
    </row>
    <row r="148" spans="1:7" ht="12.75">
      <c r="A148" s="34"/>
      <c r="B148" s="35">
        <v>85395</v>
      </c>
      <c r="C148" s="35"/>
      <c r="D148" s="37" t="s">
        <v>6</v>
      </c>
      <c r="E148" s="149">
        <f>SUM(E149:E151)</f>
        <v>99092</v>
      </c>
      <c r="F148" s="52">
        <f>SUM(F149:F151)</f>
        <v>94064.72</v>
      </c>
      <c r="G148" s="83">
        <f t="shared" si="7"/>
        <v>94.92665401848787</v>
      </c>
    </row>
    <row r="149" spans="1:7" ht="12.75">
      <c r="A149" s="29"/>
      <c r="B149" s="23"/>
      <c r="C149" s="6" t="s">
        <v>58</v>
      </c>
      <c r="D149" s="3" t="s">
        <v>73</v>
      </c>
      <c r="E149" s="152">
        <v>0</v>
      </c>
      <c r="F149" s="127">
        <v>121.75</v>
      </c>
      <c r="G149" s="87">
        <v>0</v>
      </c>
    </row>
    <row r="150" spans="1:7" ht="45">
      <c r="A150" s="29"/>
      <c r="B150" s="23"/>
      <c r="C150" s="6">
        <v>2007</v>
      </c>
      <c r="D150" s="3" t="s">
        <v>137</v>
      </c>
      <c r="E150" s="152">
        <v>94110</v>
      </c>
      <c r="F150" s="140">
        <v>89219.63</v>
      </c>
      <c r="G150" s="87">
        <f t="shared" si="7"/>
        <v>94.80355966422273</v>
      </c>
    </row>
    <row r="151" spans="1:7" ht="45">
      <c r="A151" s="29"/>
      <c r="B151" s="23"/>
      <c r="C151" s="6">
        <v>2009</v>
      </c>
      <c r="D151" s="3" t="s">
        <v>137</v>
      </c>
      <c r="E151" s="152">
        <v>4982</v>
      </c>
      <c r="F151" s="128">
        <v>4723.34</v>
      </c>
      <c r="G151" s="129">
        <f t="shared" si="7"/>
        <v>94.80810919309515</v>
      </c>
    </row>
    <row r="152" spans="1:7" ht="15" customHeight="1">
      <c r="A152" s="39">
        <v>854</v>
      </c>
      <c r="B152" s="40"/>
      <c r="C152" s="41"/>
      <c r="D152" s="42" t="s">
        <v>101</v>
      </c>
      <c r="E152" s="148">
        <f>E153</f>
        <v>62289</v>
      </c>
      <c r="F152" s="51">
        <f>F153</f>
        <v>62289</v>
      </c>
      <c r="G152" s="82">
        <f t="shared" si="7"/>
        <v>100</v>
      </c>
    </row>
    <row r="153" spans="1:7" ht="15.75" customHeight="1">
      <c r="A153" s="34"/>
      <c r="B153" s="35">
        <v>85415</v>
      </c>
      <c r="C153" s="35"/>
      <c r="D153" s="37" t="s">
        <v>102</v>
      </c>
      <c r="E153" s="149">
        <f>E154</f>
        <v>62289</v>
      </c>
      <c r="F153" s="52">
        <f>F154</f>
        <v>62289</v>
      </c>
      <c r="G153" s="79">
        <f t="shared" si="7"/>
        <v>100</v>
      </c>
    </row>
    <row r="154" spans="1:7" ht="23.25" customHeight="1">
      <c r="A154" s="29"/>
      <c r="B154" s="23"/>
      <c r="C154" s="23">
        <v>2030</v>
      </c>
      <c r="D154" s="2" t="s">
        <v>89</v>
      </c>
      <c r="E154" s="159">
        <v>62289</v>
      </c>
      <c r="F154" s="60">
        <v>62289</v>
      </c>
      <c r="G154" s="57">
        <f t="shared" si="7"/>
        <v>100</v>
      </c>
    </row>
    <row r="155" spans="1:7" ht="15" customHeight="1">
      <c r="A155" s="39">
        <v>900</v>
      </c>
      <c r="B155" s="40"/>
      <c r="C155" s="41"/>
      <c r="D155" s="42" t="s">
        <v>45</v>
      </c>
      <c r="E155" s="148">
        <f>SUM(E158,E156,E160)</f>
        <v>409891</v>
      </c>
      <c r="F155" s="51">
        <f>SUM(F158,F156,F160)</f>
        <v>414765.03</v>
      </c>
      <c r="G155" s="82">
        <f t="shared" si="7"/>
        <v>101.18910393250889</v>
      </c>
    </row>
    <row r="156" spans="1:7" ht="13.5" customHeight="1">
      <c r="A156" s="34"/>
      <c r="B156" s="35">
        <v>90001</v>
      </c>
      <c r="C156" s="35"/>
      <c r="D156" s="37" t="s">
        <v>142</v>
      </c>
      <c r="E156" s="149">
        <f>E157</f>
        <v>54355</v>
      </c>
      <c r="F156" s="52">
        <f>F157</f>
        <v>59355.11</v>
      </c>
      <c r="G156" s="79">
        <f t="shared" si="7"/>
        <v>109.19898813356636</v>
      </c>
    </row>
    <row r="157" spans="1:7" ht="21" customHeight="1">
      <c r="A157" s="131"/>
      <c r="B157" s="132"/>
      <c r="C157" s="133" t="s">
        <v>54</v>
      </c>
      <c r="D157" s="134" t="s">
        <v>12</v>
      </c>
      <c r="E157" s="150">
        <v>54355</v>
      </c>
      <c r="F157" s="55">
        <v>59355.11</v>
      </c>
      <c r="G157" s="70">
        <f t="shared" si="7"/>
        <v>109.19898813356636</v>
      </c>
    </row>
    <row r="158" spans="1:7" s="8" customFormat="1" ht="13.5" customHeight="1">
      <c r="A158" s="34"/>
      <c r="B158" s="35">
        <v>90017</v>
      </c>
      <c r="C158" s="35"/>
      <c r="D158" s="37" t="s">
        <v>128</v>
      </c>
      <c r="E158" s="149">
        <f>E159</f>
        <v>187995</v>
      </c>
      <c r="F158" s="52">
        <f>F159</f>
        <v>187995.47</v>
      </c>
      <c r="G158" s="83">
        <f t="shared" si="7"/>
        <v>100.00025000664911</v>
      </c>
    </row>
    <row r="159" spans="1:7" ht="24" customHeight="1">
      <c r="A159" s="29"/>
      <c r="B159" s="23"/>
      <c r="C159" s="6">
        <v>2370</v>
      </c>
      <c r="D159" s="3" t="s">
        <v>129</v>
      </c>
      <c r="E159" s="152">
        <v>187995</v>
      </c>
      <c r="F159" s="56">
        <v>187995.47</v>
      </c>
      <c r="G159" s="59">
        <f t="shared" si="7"/>
        <v>100.00025000664911</v>
      </c>
    </row>
    <row r="160" spans="1:7" ht="24.75" customHeight="1">
      <c r="A160" s="34"/>
      <c r="B160" s="35">
        <v>90019</v>
      </c>
      <c r="C160" s="35"/>
      <c r="D160" s="37" t="s">
        <v>143</v>
      </c>
      <c r="E160" s="149">
        <f>E161+E162</f>
        <v>167541</v>
      </c>
      <c r="F160" s="52">
        <f>F161+F162</f>
        <v>167414.45</v>
      </c>
      <c r="G160" s="83">
        <f t="shared" si="7"/>
        <v>99.92446625005223</v>
      </c>
    </row>
    <row r="161" spans="1:7" ht="22.5" customHeight="1">
      <c r="A161" s="29"/>
      <c r="B161" s="23"/>
      <c r="C161" s="24" t="s">
        <v>157</v>
      </c>
      <c r="D161" s="3" t="s">
        <v>158</v>
      </c>
      <c r="E161" s="152">
        <v>42002</v>
      </c>
      <c r="F161" s="56">
        <v>42002.88</v>
      </c>
      <c r="G161" s="59">
        <f t="shared" si="7"/>
        <v>100.00209513832674</v>
      </c>
    </row>
    <row r="162" spans="1:7" ht="12.75" customHeight="1">
      <c r="A162" s="29"/>
      <c r="B162" s="23"/>
      <c r="C162" s="24" t="s">
        <v>55</v>
      </c>
      <c r="D162" s="4" t="s">
        <v>113</v>
      </c>
      <c r="E162" s="159">
        <v>125539</v>
      </c>
      <c r="F162" s="54">
        <v>125411.57</v>
      </c>
      <c r="G162" s="57">
        <f t="shared" si="7"/>
        <v>99.89849369518636</v>
      </c>
    </row>
    <row r="163" spans="1:7" ht="14.25" customHeight="1">
      <c r="A163" s="39">
        <v>921</v>
      </c>
      <c r="B163" s="40"/>
      <c r="C163" s="41"/>
      <c r="D163" s="42" t="s">
        <v>130</v>
      </c>
      <c r="E163" s="148">
        <f>SUM(E164)</f>
        <v>211288</v>
      </c>
      <c r="F163" s="51">
        <f>SUM(F164)</f>
        <v>56895.12</v>
      </c>
      <c r="G163" s="82">
        <f>G164</f>
        <v>26.927757373821514</v>
      </c>
    </row>
    <row r="164" spans="1:7" ht="13.5" customHeight="1">
      <c r="A164" s="34"/>
      <c r="B164" s="35">
        <v>92109</v>
      </c>
      <c r="C164" s="35"/>
      <c r="D164" s="37" t="s">
        <v>144</v>
      </c>
      <c r="E164" s="149">
        <f>E165+E166</f>
        <v>211288</v>
      </c>
      <c r="F164" s="52">
        <f>F165+F166</f>
        <v>56895.12</v>
      </c>
      <c r="G164" s="83">
        <f>F164*100/E164</f>
        <v>26.927757373821514</v>
      </c>
    </row>
    <row r="165" spans="1:7" ht="11.25" customHeight="1">
      <c r="A165" s="29"/>
      <c r="B165" s="23"/>
      <c r="C165" s="24" t="s">
        <v>149</v>
      </c>
      <c r="D165" s="4" t="s">
        <v>150</v>
      </c>
      <c r="E165" s="152">
        <v>56895</v>
      </c>
      <c r="F165" s="56">
        <v>56895.12</v>
      </c>
      <c r="G165" s="59">
        <f>F165/E165*100</f>
        <v>100.00021091484315</v>
      </c>
    </row>
    <row r="166" spans="1:7" ht="49.5" customHeight="1">
      <c r="A166" s="29"/>
      <c r="B166" s="23"/>
      <c r="C166" s="25">
        <v>6208</v>
      </c>
      <c r="D166" s="5" t="s">
        <v>137</v>
      </c>
      <c r="E166" s="151">
        <v>154393</v>
      </c>
      <c r="F166" s="112">
        <v>0</v>
      </c>
      <c r="G166" s="112">
        <f>F166/E166*100</f>
        <v>0</v>
      </c>
    </row>
    <row r="167" spans="1:7" ht="41.25" customHeight="1">
      <c r="A167" s="88"/>
      <c r="B167" s="88"/>
      <c r="C167" s="88"/>
      <c r="D167" s="89"/>
      <c r="E167" s="90"/>
      <c r="F167" s="91"/>
      <c r="G167" s="91"/>
    </row>
    <row r="168" spans="1:7" ht="23.25" customHeight="1">
      <c r="A168" s="92"/>
      <c r="B168" s="92"/>
      <c r="C168" s="92"/>
      <c r="D168" s="93"/>
      <c r="E168" s="94"/>
      <c r="F168" s="95"/>
      <c r="G168" s="95"/>
    </row>
    <row r="169" spans="1:7" ht="79.5" customHeight="1">
      <c r="A169" s="92"/>
      <c r="B169" s="92"/>
      <c r="C169" s="92"/>
      <c r="D169" s="93"/>
      <c r="E169" s="94"/>
      <c r="F169" s="95"/>
      <c r="G169" s="95"/>
    </row>
    <row r="170" spans="1:7" ht="15" customHeight="1">
      <c r="A170" s="92"/>
      <c r="B170" s="92"/>
      <c r="C170" s="92"/>
      <c r="D170" s="93"/>
      <c r="E170" s="94"/>
      <c r="F170" s="95"/>
      <c r="G170" s="95"/>
    </row>
    <row r="171" spans="1:7" ht="15.75" customHeight="1">
      <c r="A171" s="68">
        <v>1</v>
      </c>
      <c r="B171" s="68">
        <v>2</v>
      </c>
      <c r="C171" s="68">
        <v>3</v>
      </c>
      <c r="D171" s="68">
        <v>4</v>
      </c>
      <c r="E171" s="84">
        <v>5</v>
      </c>
      <c r="F171" s="85">
        <v>6</v>
      </c>
      <c r="G171" s="85">
        <v>7</v>
      </c>
    </row>
    <row r="172" spans="1:7" ht="15" customHeight="1">
      <c r="A172" s="43">
        <v>926</v>
      </c>
      <c r="B172" s="40"/>
      <c r="C172" s="43"/>
      <c r="D172" s="42" t="s">
        <v>103</v>
      </c>
      <c r="E172" s="148">
        <f>E173</f>
        <v>153447</v>
      </c>
      <c r="F172" s="51">
        <f>F173</f>
        <v>149304.05</v>
      </c>
      <c r="G172" s="124">
        <f>F172*100/E172</f>
        <v>97.3000775512066</v>
      </c>
    </row>
    <row r="173" spans="1:7" ht="14.25" customHeight="1">
      <c r="A173" s="44"/>
      <c r="B173" s="45">
        <v>92605</v>
      </c>
      <c r="C173" s="45"/>
      <c r="D173" s="37" t="s">
        <v>104</v>
      </c>
      <c r="E173" s="149">
        <f>SUM(E174:E177)</f>
        <v>153447</v>
      </c>
      <c r="F173" s="52">
        <f>SUM(F174:F177)</f>
        <v>149304.05</v>
      </c>
      <c r="G173" s="111">
        <f aca="true" t="shared" si="8" ref="G173:G178">F173/E173*100</f>
        <v>97.3000775512066</v>
      </c>
    </row>
    <row r="174" spans="1:7" ht="22.5" customHeight="1">
      <c r="A174" s="25"/>
      <c r="B174" s="25"/>
      <c r="C174" s="6" t="s">
        <v>54</v>
      </c>
      <c r="D174" s="3" t="s">
        <v>114</v>
      </c>
      <c r="E174" s="159">
        <v>56000</v>
      </c>
      <c r="F174" s="54">
        <v>58732.25</v>
      </c>
      <c r="G174" s="59">
        <f t="shared" si="8"/>
        <v>104.87901785714287</v>
      </c>
    </row>
    <row r="175" spans="1:7" ht="47.25" customHeight="1">
      <c r="A175" s="29"/>
      <c r="B175" s="23"/>
      <c r="C175" s="6">
        <v>2007</v>
      </c>
      <c r="D175" s="3" t="s">
        <v>137</v>
      </c>
      <c r="E175" s="152">
        <v>91876</v>
      </c>
      <c r="F175" s="127">
        <v>85564.6</v>
      </c>
      <c r="G175" s="87">
        <f t="shared" si="8"/>
        <v>93.13052374940138</v>
      </c>
    </row>
    <row r="176" spans="1:7" ht="51" customHeight="1">
      <c r="A176" s="29"/>
      <c r="B176" s="23"/>
      <c r="C176" s="6">
        <v>2009</v>
      </c>
      <c r="D176" s="3" t="s">
        <v>137</v>
      </c>
      <c r="E176" s="152">
        <v>5565</v>
      </c>
      <c r="F176" s="127">
        <v>5001.33</v>
      </c>
      <c r="G176" s="87">
        <f t="shared" si="8"/>
        <v>89.87115902964959</v>
      </c>
    </row>
    <row r="177" spans="1:7" ht="22.5" customHeight="1">
      <c r="A177" s="26"/>
      <c r="B177" s="26"/>
      <c r="C177" s="23">
        <v>2910</v>
      </c>
      <c r="D177" s="2" t="s">
        <v>134</v>
      </c>
      <c r="E177" s="159">
        <v>6</v>
      </c>
      <c r="F177" s="54">
        <v>5.87</v>
      </c>
      <c r="G177" s="57">
        <f t="shared" si="8"/>
        <v>97.83333333333334</v>
      </c>
    </row>
    <row r="178" spans="1:9" s="9" customFormat="1" ht="16.5" customHeight="1">
      <c r="A178" s="10"/>
      <c r="B178" s="12"/>
      <c r="C178" s="11"/>
      <c r="D178" s="13" t="s">
        <v>87</v>
      </c>
      <c r="E178" s="157">
        <f>E155+E120+E96+E90+E62+E56+E30+E20+E11+E47+E152+E172+E163+E147+E17+E117</f>
        <v>88165143</v>
      </c>
      <c r="F178" s="72">
        <f>F155+F120+F96+F90+F62+F56+F30+F20+F11+F47+F152+F172+F163+F147+F17+F117</f>
        <v>85095905.30999999</v>
      </c>
      <c r="G178" s="72">
        <f t="shared" si="8"/>
        <v>96.51876287434818</v>
      </c>
      <c r="I178" s="73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</sheetData>
  <sheetProtection/>
  <mergeCells count="10">
    <mergeCell ref="E1:G1"/>
    <mergeCell ref="E2:G2"/>
    <mergeCell ref="E3:G3"/>
    <mergeCell ref="E4:G4"/>
    <mergeCell ref="E8:E9"/>
    <mergeCell ref="A6:G6"/>
    <mergeCell ref="G8:G9"/>
    <mergeCell ref="F8:F9"/>
    <mergeCell ref="A8:C8"/>
    <mergeCell ref="D8:D9"/>
  </mergeCells>
  <printOptions horizontalCentered="1"/>
  <pageMargins left="0.4330708661417323" right="0.4724409448818898" top="0.3937007874015748" bottom="0.551181102362204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5.75390625" style="1" customWidth="1"/>
    <col min="2" max="2" width="37.375" style="1" customWidth="1"/>
    <col min="3" max="3" width="10.75390625" style="1" customWidth="1"/>
    <col min="4" max="4" width="12.625" style="1" customWidth="1"/>
    <col min="5" max="5" width="6.875" style="1" customWidth="1"/>
    <col min="6" max="6" width="10.875" style="1" customWidth="1"/>
    <col min="7" max="7" width="12.625" style="1" customWidth="1"/>
    <col min="8" max="8" width="6.75390625" style="1" customWidth="1"/>
    <col min="9" max="9" width="9.625" style="1" customWidth="1"/>
    <col min="10" max="10" width="9.875" style="1" bestFit="1" customWidth="1"/>
    <col min="11" max="11" width="5.625" style="1" customWidth="1"/>
    <col min="12" max="16384" width="9.125" style="1" customWidth="1"/>
  </cols>
  <sheetData>
    <row r="1" spans="1:3" ht="21.75" customHeight="1">
      <c r="A1" s="183"/>
      <c r="B1" s="183"/>
      <c r="C1" s="183"/>
    </row>
    <row r="2" spans="1:11" ht="14.25" customHeight="1">
      <c r="A2" s="184" t="s">
        <v>159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1.25" customHeight="1">
      <c r="A4" s="191" t="s">
        <v>0</v>
      </c>
      <c r="B4" s="191" t="s">
        <v>38</v>
      </c>
      <c r="C4" s="188" t="s">
        <v>94</v>
      </c>
      <c r="D4" s="179" t="s">
        <v>92</v>
      </c>
      <c r="E4" s="194" t="s">
        <v>93</v>
      </c>
      <c r="F4" s="187" t="s">
        <v>121</v>
      </c>
      <c r="G4" s="187"/>
      <c r="H4" s="187"/>
      <c r="I4" s="187"/>
      <c r="J4" s="187"/>
      <c r="K4" s="187"/>
    </row>
    <row r="5" spans="1:11" ht="15.75" customHeight="1">
      <c r="A5" s="192"/>
      <c r="B5" s="192"/>
      <c r="C5" s="189"/>
      <c r="D5" s="181"/>
      <c r="E5" s="194"/>
      <c r="F5" s="187" t="s">
        <v>116</v>
      </c>
      <c r="G5" s="187"/>
      <c r="H5" s="187"/>
      <c r="I5" s="187" t="s">
        <v>120</v>
      </c>
      <c r="J5" s="187"/>
      <c r="K5" s="187"/>
    </row>
    <row r="6" spans="1:11" ht="15.75" customHeight="1" thickBot="1">
      <c r="A6" s="193"/>
      <c r="B6" s="193"/>
      <c r="C6" s="190"/>
      <c r="D6" s="182"/>
      <c r="E6" s="179"/>
      <c r="F6" s="116" t="s">
        <v>117</v>
      </c>
      <c r="G6" s="116" t="s">
        <v>118</v>
      </c>
      <c r="H6" s="116" t="s">
        <v>119</v>
      </c>
      <c r="I6" s="116" t="s">
        <v>117</v>
      </c>
      <c r="J6" s="116" t="s">
        <v>118</v>
      </c>
      <c r="K6" s="116" t="s">
        <v>119</v>
      </c>
    </row>
    <row r="7" spans="1:11" ht="14.25" customHeight="1" thickTop="1">
      <c r="A7" s="14" t="s">
        <v>1</v>
      </c>
      <c r="B7" s="15" t="s">
        <v>5</v>
      </c>
      <c r="C7" s="99">
        <f>Dochody!E11</f>
        <v>547953</v>
      </c>
      <c r="D7" s="74">
        <f>Dochody!F11</f>
        <v>452978.82</v>
      </c>
      <c r="E7" s="75">
        <f>D7/C7*100</f>
        <v>82.66745870539992</v>
      </c>
      <c r="F7" s="117">
        <f>C7</f>
        <v>547953</v>
      </c>
      <c r="G7" s="74">
        <f>D7</f>
        <v>452978.82</v>
      </c>
      <c r="H7" s="75">
        <f>G7*100/F7</f>
        <v>82.66745870539991</v>
      </c>
      <c r="I7" s="117"/>
      <c r="J7" s="118"/>
      <c r="K7" s="118"/>
    </row>
    <row r="8" spans="1:11" ht="14.25" customHeight="1">
      <c r="A8" s="24">
        <v>600</v>
      </c>
      <c r="B8" s="135" t="s">
        <v>151</v>
      </c>
      <c r="C8" s="136">
        <f>Dochody!E17</f>
        <v>69950</v>
      </c>
      <c r="D8" s="137">
        <f>Dochody!F17</f>
        <v>69949.6</v>
      </c>
      <c r="E8" s="67">
        <f>D8/C8*100</f>
        <v>99.99942816297356</v>
      </c>
      <c r="F8" s="138">
        <f>C8</f>
        <v>69950</v>
      </c>
      <c r="G8" s="137">
        <f>D8</f>
        <v>69949.6</v>
      </c>
      <c r="H8" s="67">
        <f>G8*100/F8</f>
        <v>99.99942816297357</v>
      </c>
      <c r="I8" s="138"/>
      <c r="J8" s="139"/>
      <c r="K8" s="139"/>
    </row>
    <row r="9" spans="1:11" ht="15" customHeight="1">
      <c r="A9" s="6">
        <v>700</v>
      </c>
      <c r="B9" s="7" t="s">
        <v>40</v>
      </c>
      <c r="C9" s="100">
        <f>Dochody!E20</f>
        <v>2593100</v>
      </c>
      <c r="D9" s="65">
        <f>Dochody!F20</f>
        <v>1125757.29</v>
      </c>
      <c r="E9" s="67">
        <f aca="true" t="shared" si="0" ref="E9:E22">D9/C9*100</f>
        <v>43.413570244109366</v>
      </c>
      <c r="F9" s="103">
        <f>C9-I9</f>
        <v>869100</v>
      </c>
      <c r="G9" s="65">
        <f>D9-J9</f>
        <v>869847.29</v>
      </c>
      <c r="H9" s="67">
        <f>G9*100/F9</f>
        <v>100.08598435162813</v>
      </c>
      <c r="I9" s="103">
        <f>Dochody!E24</f>
        <v>1724000</v>
      </c>
      <c r="J9" s="65">
        <f>Dochody!F24</f>
        <v>255910</v>
      </c>
      <c r="K9" s="67">
        <f>J9*100/I9</f>
        <v>14.843967517401392</v>
      </c>
    </row>
    <row r="10" spans="1:11" ht="14.25" customHeight="1">
      <c r="A10" s="25">
        <v>750</v>
      </c>
      <c r="B10" s="33" t="s">
        <v>41</v>
      </c>
      <c r="C10" s="100">
        <f>Dochody!E30</f>
        <v>265522</v>
      </c>
      <c r="D10" s="65">
        <f>Dochody!F30</f>
        <v>276094.61</v>
      </c>
      <c r="E10" s="67">
        <f t="shared" si="0"/>
        <v>103.98182071542095</v>
      </c>
      <c r="F10" s="103">
        <f aca="true" t="shared" si="1" ref="F10:F22">C10-I10</f>
        <v>265522</v>
      </c>
      <c r="G10" s="65">
        <f aca="true" t="shared" si="2" ref="G10:G22">D10</f>
        <v>276094.61</v>
      </c>
      <c r="H10" s="67">
        <f aca="true" t="shared" si="3" ref="H10:H22">G10*100/F10</f>
        <v>103.98182071542094</v>
      </c>
      <c r="I10" s="103"/>
      <c r="J10" s="119"/>
      <c r="K10" s="67"/>
    </row>
    <row r="11" spans="1:11" ht="23.25" customHeight="1">
      <c r="A11" s="25">
        <v>751</v>
      </c>
      <c r="B11" s="33" t="s">
        <v>106</v>
      </c>
      <c r="C11" s="100">
        <f>Dochody!E47</f>
        <v>97560</v>
      </c>
      <c r="D11" s="65">
        <f>Dochody!F47</f>
        <v>72650.4</v>
      </c>
      <c r="E11" s="67">
        <f t="shared" si="0"/>
        <v>74.46740467404673</v>
      </c>
      <c r="F11" s="103">
        <f t="shared" si="1"/>
        <v>97560</v>
      </c>
      <c r="G11" s="65">
        <f t="shared" si="2"/>
        <v>72650.4</v>
      </c>
      <c r="H11" s="67">
        <f t="shared" si="3"/>
        <v>74.46740467404673</v>
      </c>
      <c r="I11" s="119"/>
      <c r="J11" s="119"/>
      <c r="K11" s="67"/>
    </row>
    <row r="12" spans="1:11" ht="14.25" customHeight="1">
      <c r="A12" s="6">
        <v>754</v>
      </c>
      <c r="B12" s="7" t="s">
        <v>122</v>
      </c>
      <c r="C12" s="100">
        <f>Dochody!E56</f>
        <v>184479</v>
      </c>
      <c r="D12" s="65">
        <f>Dochody!F56</f>
        <v>184479.25</v>
      </c>
      <c r="E12" s="67">
        <f t="shared" si="0"/>
        <v>100.0001355167797</v>
      </c>
      <c r="F12" s="103">
        <f t="shared" si="1"/>
        <v>184479</v>
      </c>
      <c r="G12" s="65">
        <f t="shared" si="2"/>
        <v>184479.25</v>
      </c>
      <c r="H12" s="67">
        <f t="shared" si="3"/>
        <v>100.0001355167797</v>
      </c>
      <c r="I12" s="119"/>
      <c r="J12" s="119"/>
      <c r="K12" s="67"/>
    </row>
    <row r="13" spans="1:11" ht="22.5" customHeight="1">
      <c r="A13" s="6">
        <v>756</v>
      </c>
      <c r="B13" s="7" t="s">
        <v>123</v>
      </c>
      <c r="C13" s="100">
        <f>Dochody!E62</f>
        <v>61303225</v>
      </c>
      <c r="D13" s="65">
        <f>Dochody!F62</f>
        <v>59577039.20999999</v>
      </c>
      <c r="E13" s="67">
        <f t="shared" si="0"/>
        <v>97.18418437202936</v>
      </c>
      <c r="F13" s="103">
        <f t="shared" si="1"/>
        <v>61303225</v>
      </c>
      <c r="G13" s="65">
        <f t="shared" si="2"/>
        <v>59577039.20999999</v>
      </c>
      <c r="H13" s="67">
        <f t="shared" si="3"/>
        <v>97.18418437202935</v>
      </c>
      <c r="I13" s="119"/>
      <c r="J13" s="119"/>
      <c r="K13" s="67"/>
    </row>
    <row r="14" spans="1:11" ht="12.75" customHeight="1">
      <c r="A14" s="6">
        <v>758</v>
      </c>
      <c r="B14" s="7" t="s">
        <v>42</v>
      </c>
      <c r="C14" s="100">
        <f>Dochody!E90</f>
        <v>15220136</v>
      </c>
      <c r="D14" s="65">
        <f>Dochody!F90</f>
        <v>15220136</v>
      </c>
      <c r="E14" s="67">
        <f t="shared" si="0"/>
        <v>100</v>
      </c>
      <c r="F14" s="103">
        <f t="shared" si="1"/>
        <v>15220136</v>
      </c>
      <c r="G14" s="65">
        <f t="shared" si="2"/>
        <v>15220136</v>
      </c>
      <c r="H14" s="67">
        <f t="shared" si="3"/>
        <v>100</v>
      </c>
      <c r="I14" s="119"/>
      <c r="J14" s="119"/>
      <c r="K14" s="67"/>
    </row>
    <row r="15" spans="1:11" ht="12.75" customHeight="1">
      <c r="A15" s="6">
        <v>801</v>
      </c>
      <c r="B15" s="7" t="s">
        <v>43</v>
      </c>
      <c r="C15" s="100">
        <f>Dochody!E96</f>
        <v>3285279</v>
      </c>
      <c r="D15" s="65">
        <f>Dochody!F96</f>
        <v>3674474.8099999996</v>
      </c>
      <c r="E15" s="67">
        <f t="shared" si="0"/>
        <v>111.84665929438565</v>
      </c>
      <c r="F15" s="103">
        <f>C15-I15</f>
        <v>2785279</v>
      </c>
      <c r="G15" s="65">
        <f>D15-J15</f>
        <v>3174474.8099999996</v>
      </c>
      <c r="H15" s="67">
        <f t="shared" si="3"/>
        <v>113.97331506107645</v>
      </c>
      <c r="I15" s="103">
        <f>Dochody!F101</f>
        <v>500000</v>
      </c>
      <c r="J15" s="65">
        <f>Dochody!F101</f>
        <v>500000</v>
      </c>
      <c r="K15" s="141">
        <f>J15*100/I15</f>
        <v>100</v>
      </c>
    </row>
    <row r="16" spans="1:11" ht="12.75" customHeight="1">
      <c r="A16" s="6">
        <v>851</v>
      </c>
      <c r="B16" s="7" t="s">
        <v>156</v>
      </c>
      <c r="C16" s="100">
        <f>Dochody!E117</f>
        <v>74600</v>
      </c>
      <c r="D16" s="65">
        <f>Dochody!F117</f>
        <v>74600.24</v>
      </c>
      <c r="E16" s="67">
        <f t="shared" si="0"/>
        <v>100.00032171581769</v>
      </c>
      <c r="F16" s="103">
        <f>C16</f>
        <v>74600</v>
      </c>
      <c r="G16" s="65">
        <f>D16</f>
        <v>74600.24</v>
      </c>
      <c r="H16" s="67">
        <f t="shared" si="3"/>
        <v>100.0003217158177</v>
      </c>
      <c r="I16" s="103"/>
      <c r="J16" s="65"/>
      <c r="K16" s="67"/>
    </row>
    <row r="17" spans="1:11" ht="12.75" customHeight="1">
      <c r="A17" s="6">
        <v>852</v>
      </c>
      <c r="B17" s="7" t="s">
        <v>48</v>
      </c>
      <c r="C17" s="100">
        <f>Dochody!E120</f>
        <v>3587332</v>
      </c>
      <c r="D17" s="65">
        <f>Dochody!F120</f>
        <v>3590427.16</v>
      </c>
      <c r="E17" s="67">
        <f t="shared" si="0"/>
        <v>100.08628027737605</v>
      </c>
      <c r="F17" s="103">
        <f t="shared" si="1"/>
        <v>3587332</v>
      </c>
      <c r="G17" s="65">
        <f t="shared" si="2"/>
        <v>3590427.16</v>
      </c>
      <c r="H17" s="67">
        <f t="shared" si="3"/>
        <v>100.08628027737606</v>
      </c>
      <c r="I17" s="119"/>
      <c r="J17" s="119"/>
      <c r="K17" s="67"/>
    </row>
    <row r="18" spans="1:11" ht="21.75" customHeight="1">
      <c r="A18" s="6">
        <v>853</v>
      </c>
      <c r="B18" s="7" t="s">
        <v>145</v>
      </c>
      <c r="C18" s="100">
        <f>Dochody!E147</f>
        <v>99092</v>
      </c>
      <c r="D18" s="65">
        <f>Dochody!F147</f>
        <v>94064.72</v>
      </c>
      <c r="E18" s="67">
        <f t="shared" si="0"/>
        <v>94.92665401848787</v>
      </c>
      <c r="F18" s="103">
        <f>C18</f>
        <v>99092</v>
      </c>
      <c r="G18" s="65">
        <f t="shared" si="2"/>
        <v>94064.72</v>
      </c>
      <c r="H18" s="67">
        <f t="shared" si="3"/>
        <v>94.92665401848787</v>
      </c>
      <c r="I18" s="119"/>
      <c r="J18" s="119"/>
      <c r="K18" s="67"/>
    </row>
    <row r="19" spans="1:11" ht="12.75" customHeight="1">
      <c r="A19" s="6">
        <v>854</v>
      </c>
      <c r="B19" s="7" t="s">
        <v>107</v>
      </c>
      <c r="C19" s="100">
        <f>Dochody!E152</f>
        <v>62289</v>
      </c>
      <c r="D19" s="65">
        <f>Dochody!F152</f>
        <v>62289</v>
      </c>
      <c r="E19" s="67">
        <f t="shared" si="0"/>
        <v>100</v>
      </c>
      <c r="F19" s="103">
        <f t="shared" si="1"/>
        <v>62289</v>
      </c>
      <c r="G19" s="65">
        <f t="shared" si="2"/>
        <v>62289</v>
      </c>
      <c r="H19" s="67">
        <f t="shared" si="3"/>
        <v>100</v>
      </c>
      <c r="I19" s="119"/>
      <c r="J19" s="119"/>
      <c r="K19" s="67"/>
    </row>
    <row r="20" spans="1:11" ht="12.75" customHeight="1">
      <c r="A20" s="6">
        <v>900</v>
      </c>
      <c r="B20" s="7" t="s">
        <v>44</v>
      </c>
      <c r="C20" s="100">
        <f>Dochody!E155</f>
        <v>409891</v>
      </c>
      <c r="D20" s="65">
        <f>Dochody!F155</f>
        <v>414765.03</v>
      </c>
      <c r="E20" s="67">
        <f t="shared" si="0"/>
        <v>101.18910393250889</v>
      </c>
      <c r="F20" s="103">
        <f t="shared" si="1"/>
        <v>409891</v>
      </c>
      <c r="G20" s="65">
        <f t="shared" si="2"/>
        <v>414765.03</v>
      </c>
      <c r="H20" s="67">
        <f t="shared" si="3"/>
        <v>101.18910393250889</v>
      </c>
      <c r="I20" s="119"/>
      <c r="J20" s="119"/>
      <c r="K20" s="67"/>
    </row>
    <row r="21" spans="1:11" ht="12.75" customHeight="1">
      <c r="A21" s="6">
        <v>921</v>
      </c>
      <c r="B21" s="7" t="s">
        <v>131</v>
      </c>
      <c r="C21" s="113">
        <f>Dochody!E163</f>
        <v>211288</v>
      </c>
      <c r="D21" s="114">
        <f>Dochody!F163</f>
        <v>56895.12</v>
      </c>
      <c r="E21" s="67">
        <f t="shared" si="0"/>
        <v>26.927757373821514</v>
      </c>
      <c r="F21" s="120">
        <f>C21-I21</f>
        <v>56895</v>
      </c>
      <c r="G21" s="114">
        <f>D21</f>
        <v>56895.12</v>
      </c>
      <c r="H21" s="115">
        <f t="shared" si="3"/>
        <v>100.00021091484314</v>
      </c>
      <c r="I21" s="114">
        <f>Dochody!E166</f>
        <v>154393</v>
      </c>
      <c r="J21" s="121"/>
      <c r="K21" s="67"/>
    </row>
    <row r="22" spans="1:11" ht="12.75" customHeight="1">
      <c r="A22" s="27">
        <v>926</v>
      </c>
      <c r="B22" s="122" t="s">
        <v>105</v>
      </c>
      <c r="C22" s="101">
        <f>Dochody!E172</f>
        <v>153447</v>
      </c>
      <c r="D22" s="76">
        <f>Dochody!F172</f>
        <v>149304.05</v>
      </c>
      <c r="E22" s="69">
        <f t="shared" si="0"/>
        <v>97.3000775512066</v>
      </c>
      <c r="F22" s="104">
        <f t="shared" si="1"/>
        <v>153447</v>
      </c>
      <c r="G22" s="76">
        <f t="shared" si="2"/>
        <v>149304.05</v>
      </c>
      <c r="H22" s="69">
        <f t="shared" si="3"/>
        <v>97.3000775512066</v>
      </c>
      <c r="I22" s="120"/>
      <c r="J22" s="114"/>
      <c r="K22" s="115"/>
    </row>
    <row r="23" spans="1:11" s="9" customFormat="1" ht="15.75" customHeight="1">
      <c r="A23" s="16"/>
      <c r="B23" s="17" t="s">
        <v>39</v>
      </c>
      <c r="C23" s="102">
        <f>SUM(C7:C22)</f>
        <v>88165143</v>
      </c>
      <c r="D23" s="77">
        <f>SUM(D7:D22)</f>
        <v>85095905.30999999</v>
      </c>
      <c r="E23" s="77">
        <f>D23*100/C23</f>
        <v>96.51876287434818</v>
      </c>
      <c r="F23" s="105">
        <f>SUM(F7:F22)</f>
        <v>85786750</v>
      </c>
      <c r="G23" s="97">
        <f>SUM(G7:G22)</f>
        <v>84339995.30999999</v>
      </c>
      <c r="H23" s="98">
        <f>G23*100/F23</f>
        <v>98.31354528525675</v>
      </c>
      <c r="I23" s="105">
        <f>SUM(I7:I22)</f>
        <v>2378393</v>
      </c>
      <c r="J23" s="97">
        <f>SUM(J7:J22)</f>
        <v>755910</v>
      </c>
      <c r="K23" s="142">
        <f>J23*100/I23</f>
        <v>31.782384156024676</v>
      </c>
    </row>
  </sheetData>
  <sheetProtection/>
  <mergeCells count="11">
    <mergeCell ref="E4:E6"/>
    <mergeCell ref="D4:D6"/>
    <mergeCell ref="A1:C1"/>
    <mergeCell ref="A2:K2"/>
    <mergeCell ref="A3:K3"/>
    <mergeCell ref="I5:K5"/>
    <mergeCell ref="F5:H5"/>
    <mergeCell ref="C4:C6"/>
    <mergeCell ref="B4:B6"/>
    <mergeCell ref="A4:A6"/>
    <mergeCell ref="F4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0" max="10" width="12.125" style="0" customWidth="1"/>
    <col min="11" max="11" width="17.00390625" style="0" customWidth="1"/>
  </cols>
  <sheetData>
    <row r="2" spans="1:11" ht="12.75">
      <c r="A2" s="164"/>
      <c r="B2" s="165"/>
      <c r="C2" s="165"/>
      <c r="D2" s="165"/>
      <c r="E2" s="165"/>
      <c r="F2" s="165"/>
      <c r="G2" s="165"/>
      <c r="H2" s="165"/>
      <c r="I2" s="166"/>
      <c r="J2" s="167" t="s">
        <v>117</v>
      </c>
      <c r="K2" s="167" t="s">
        <v>92</v>
      </c>
    </row>
    <row r="3" spans="1:11" ht="18.75" customHeight="1">
      <c r="A3" s="198" t="s">
        <v>162</v>
      </c>
      <c r="B3" s="199"/>
      <c r="C3" s="199"/>
      <c r="D3" s="199"/>
      <c r="E3" s="199"/>
      <c r="F3" s="199"/>
      <c r="G3" s="199"/>
      <c r="H3" s="199"/>
      <c r="I3" s="200"/>
      <c r="J3" s="168">
        <f>SUM(J4:J8)</f>
        <v>6786884</v>
      </c>
      <c r="K3" s="169">
        <f>SUM(K4:K8)</f>
        <v>6943688.840000001</v>
      </c>
    </row>
    <row r="4" spans="1:11" ht="15.75" customHeight="1">
      <c r="A4" s="195" t="s">
        <v>163</v>
      </c>
      <c r="B4" s="196"/>
      <c r="C4" s="196"/>
      <c r="D4" s="196"/>
      <c r="E4" s="196"/>
      <c r="F4" s="196"/>
      <c r="G4" s="196"/>
      <c r="H4" s="196"/>
      <c r="I4" s="197"/>
      <c r="J4" s="162">
        <v>3326252</v>
      </c>
      <c r="K4" s="163">
        <v>3300230.24</v>
      </c>
    </row>
    <row r="5" spans="1:11" ht="24.75" customHeight="1">
      <c r="A5" s="201" t="s">
        <v>168</v>
      </c>
      <c r="B5" s="196"/>
      <c r="C5" s="196"/>
      <c r="D5" s="196"/>
      <c r="E5" s="196"/>
      <c r="F5" s="196"/>
      <c r="G5" s="196"/>
      <c r="H5" s="196"/>
      <c r="I5" s="197"/>
      <c r="J5" s="161">
        <v>0</v>
      </c>
      <c r="K5" s="161"/>
    </row>
    <row r="6" spans="1:11" ht="15" customHeight="1">
      <c r="A6" s="195" t="s">
        <v>164</v>
      </c>
      <c r="B6" s="196"/>
      <c r="C6" s="196"/>
      <c r="D6" s="196"/>
      <c r="E6" s="196"/>
      <c r="F6" s="196"/>
      <c r="G6" s="196"/>
      <c r="H6" s="196"/>
      <c r="I6" s="197"/>
      <c r="J6" s="162">
        <v>681266</v>
      </c>
      <c r="K6" s="162">
        <v>681266</v>
      </c>
    </row>
    <row r="7" spans="1:11" ht="15" customHeight="1">
      <c r="A7" s="195" t="s">
        <v>165</v>
      </c>
      <c r="B7" s="196"/>
      <c r="C7" s="196"/>
      <c r="D7" s="196"/>
      <c r="E7" s="196"/>
      <c r="F7" s="196"/>
      <c r="G7" s="196"/>
      <c r="H7" s="196"/>
      <c r="I7" s="197"/>
      <c r="J7" s="162">
        <v>2420000</v>
      </c>
      <c r="K7" s="163">
        <v>2769243.7</v>
      </c>
    </row>
    <row r="8" spans="1:11" ht="14.25" customHeight="1">
      <c r="A8" s="195" t="s">
        <v>166</v>
      </c>
      <c r="B8" s="196"/>
      <c r="C8" s="196"/>
      <c r="D8" s="196"/>
      <c r="E8" s="196"/>
      <c r="F8" s="196"/>
      <c r="G8" s="196"/>
      <c r="H8" s="196"/>
      <c r="I8" s="197"/>
      <c r="J8" s="162">
        <v>359366</v>
      </c>
      <c r="K8" s="163">
        <v>192948.9</v>
      </c>
    </row>
    <row r="9" spans="1:11" ht="15" customHeight="1">
      <c r="A9" s="195" t="s">
        <v>167</v>
      </c>
      <c r="B9" s="196"/>
      <c r="C9" s="196"/>
      <c r="D9" s="196"/>
      <c r="E9" s="196"/>
      <c r="F9" s="196"/>
      <c r="G9" s="196"/>
      <c r="H9" s="196"/>
      <c r="I9" s="197"/>
      <c r="J9" s="162">
        <v>320000</v>
      </c>
      <c r="K9" s="163">
        <v>351108.19</v>
      </c>
    </row>
    <row r="12" ht="12.75">
      <c r="C12" s="160"/>
    </row>
  </sheetData>
  <sheetProtection/>
  <mergeCells count="7">
    <mergeCell ref="A9:I9"/>
    <mergeCell ref="A3:I3"/>
    <mergeCell ref="A4:I4"/>
    <mergeCell ref="A5:I5"/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2011-04-05T16:35:45Z</cp:lastPrinted>
  <dcterms:created xsi:type="dcterms:W3CDTF">2002-11-06T08:41:21Z</dcterms:created>
  <dcterms:modified xsi:type="dcterms:W3CDTF">2013-04-03T10:55:35Z</dcterms:modified>
  <cp:category/>
  <cp:version/>
  <cp:contentType/>
  <cp:contentStatus/>
</cp:coreProperties>
</file>