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<sst xmlns="http://schemas.openxmlformats.org/spreadsheetml/2006/main" count="46" uniqueCount="37">
  <si>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</si>
  <si>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</si>
  <si>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</si>
  <si>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</si>
  <si>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</si>
  <si>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</si>
  <si>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</si>
  <si>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>(85*8+175*4/12)</t>
  </si>
  <si>
    <t>Grażyna Rosłon Nowa Iwiczna                                   ul. Krasickiego 27A               20 dzieci</t>
  </si>
  <si>
    <t>Punkt przdszkolny   Karolina Lęgowska                                     Mysiadło ul. Lipowa 21        15 dzieci</t>
  </si>
  <si>
    <t>Kwota na ucznia w niepublicznej szkole - 486,32 zł</t>
  </si>
  <si>
    <t>Punkt przedszkolny "CALINECZKA"                                           ul. Rolna 33b Łazy                  10 dzieci</t>
  </si>
  <si>
    <t>Razem szkoły podstawowe- 171 uczniów</t>
  </si>
  <si>
    <t xml:space="preserve">Razem punkty przedszkolne  - 45 dzieci </t>
  </si>
  <si>
    <t>OGÓŁEM</t>
  </si>
  <si>
    <t>Razem przedszkola     - 790 dzieci</t>
  </si>
  <si>
    <t>1 046 DZIECI</t>
  </si>
  <si>
    <t>Zmiany</t>
  </si>
  <si>
    <t>Plan po zmianach</t>
  </si>
  <si>
    <t>Niepubliczna Szkoła Podstawowa                                                i Gimanazjum w Jazgarzewszczyźnie  
ul. Okrężna 25 A 
 05-501 Jazgarzewszczyzna     88 uczniów</t>
  </si>
  <si>
    <t>Niepubliczna Integracyjna Szkoła Podstawowa  w Mysiadle 
ul. Krótka 11 B 
 05-500 Piaseczno                  83 uczniów</t>
  </si>
  <si>
    <t>Niepubliczna Szkoła Podstawowa                                                i Gimanazjum w Jazgarzewszczyźnie  
ul. Okrężna 25 A 
 05-501 Jazgarzewszczyzna     40 uczniów</t>
  </si>
  <si>
    <t>Niepubliczne Przedszkole "Pinokio"                                            w Nowej Iwicznej
ul. Krasickiego 8 A
05-500 Piaseczno                    115 dzieci</t>
  </si>
  <si>
    <t>Niepubliczne Przedszkole Muzyczne "Nutka"                                                    w Starej Iwicznej ul. Słoneczna 30
05-500 Piaseczno              180 dzieci</t>
  </si>
  <si>
    <t>Niepubliczne przedszkole "Mini Przedszkole"
Kolonia Mrokowska    ul. Rejonowa 84 C
05-552 Wólka Kosowska           95 dzieci</t>
  </si>
  <si>
    <t>Niepubliczne Przedszkole  "Pluszowy Miś"                                                    w Starej Iwicznej ul. Słoneczna 105
05-500 Piaseczno                     60 dzieci</t>
  </si>
  <si>
    <t>Kwota na dziecko w przedszkolu - 661,95 zł</t>
  </si>
  <si>
    <t>Kwota na dziecko w punkcie przedszkolnym - 353,04 zł</t>
  </si>
  <si>
    <t>Przedszkole Zgromadzenia Sióstr Matki Bożej Miłosierdzia "Jutrzenka" w Derdach 
ul. Łączności 158 
05-552 Wólka Kosowska         75 dzieci</t>
  </si>
  <si>
    <t>Niepubliczne Przedszkole "Miś"                                 w Nowej Iwicznej 
 ul. Krasickiego 2       
05-500 Piaseczno                      75 dzieci</t>
  </si>
  <si>
    <t>Niepubliczne Przedszkole NibyLandia                                         w Mysiadle  ul. Wiejska 1,        120 dzieci</t>
  </si>
  <si>
    <t>Niepubliczne przedszkole "Stokrotka"                      Janczewice ul. Jedności 56           50 dzieci</t>
  </si>
  <si>
    <t>Razem oddziały przedszkolne -                              40 uczniów</t>
  </si>
  <si>
    <t>Niepubliczne Przedszkole  "Kraina Marzeń"            Jazgarzewszczyzna ul. Okrężna 25 A                  20 dzieci</t>
  </si>
  <si>
    <t>Razem    - 835 dzieci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</si>
  <si>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0"/>
      </rPr>
      <t xml:space="preserve"> </t>
    </r>
    <r>
      <rPr>
        <b/>
        <sz val="12"/>
        <rFont val="Arial CE"/>
        <family val="0"/>
      </rPr>
      <t xml:space="preserve">Załącznik Nr  4 </t>
    </r>
    <r>
      <rPr>
        <b/>
        <sz val="10"/>
        <rFont val="Arial CE"/>
        <family val="2"/>
      </rPr>
      <t xml:space="preserve">                                                                                do Uchwały  Nr                                                                                                             Rady Gminy Lesznowola                                                                                              z dnia</t>
    </r>
  </si>
  <si>
    <t xml:space="preserve">DOTACJE PODMIOTOWE
dla niepublicznych jednostek systemu oświaty                                                                 mających siedzibę na terenie gminy Lesznowola - po zmianach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</si>
</sst>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" fontId="0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8">
      <selection activeCell="J7" sqref="J7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7.125" style="1" customWidth="1"/>
    <col min="4" max="4" width="5.125" style="1" customWidth="1"/>
    <col min="5" max="5" width="26.125" style="1" customWidth="1"/>
    <col min="6" max="6" width="10.125" style="1" customWidth="1"/>
    <col min="7" max="16384" width="9.125" style="1" customWidth="1"/>
  </cols>
  <sheetData>
    <row r="1" spans="3:9" ht="69.75" customHeight="1">
      <c r="C1" s="12"/>
      <c r="D1" s="12"/>
      <c r="E1" s="12"/>
      <c r="F1" s="45" t="s">
        <v>35</v>
      </c>
      <c r="G1" s="45"/>
      <c r="H1" s="45"/>
      <c r="I1" s="25"/>
    </row>
    <row r="2" ht="3.75" customHeight="1"/>
    <row r="3" spans="1:12" ht="52.5" customHeight="1">
      <c r="A3" s="69" t="s">
        <v>36</v>
      </c>
      <c r="B3" s="69"/>
      <c r="C3" s="69"/>
      <c r="D3" s="69"/>
      <c r="E3" s="69"/>
      <c r="F3" s="69"/>
      <c r="G3" s="69"/>
      <c r="H3" s="69"/>
      <c r="I3" s="69"/>
      <c r="K3" s="1">
        <v>661.95</v>
      </c>
      <c r="L3" s="1">
        <v>353.04</v>
      </c>
    </row>
    <row r="4" spans="1:12" ht="15" customHeight="1">
      <c r="A4" s="63" t="s">
        <v>1</v>
      </c>
      <c r="B4" s="64" t="s">
        <v>2</v>
      </c>
      <c r="C4" s="65"/>
      <c r="D4" s="65"/>
      <c r="E4" s="66" t="s">
        <v>5</v>
      </c>
      <c r="F4" s="67"/>
      <c r="G4" s="63" t="s">
        <v>6</v>
      </c>
      <c r="H4" s="61" t="s">
        <v>17</v>
      </c>
      <c r="I4" s="59" t="s">
        <v>18</v>
      </c>
      <c r="K4" s="38">
        <f>K3-K6</f>
        <v>29.5</v>
      </c>
      <c r="L4" s="1">
        <f>L3-L6</f>
        <v>15.730000000000018</v>
      </c>
    </row>
    <row r="5" spans="1:9" ht="15" customHeight="1">
      <c r="A5" s="63"/>
      <c r="B5" s="5" t="s">
        <v>3</v>
      </c>
      <c r="C5" s="5" t="s">
        <v>4</v>
      </c>
      <c r="D5" s="5" t="s">
        <v>0</v>
      </c>
      <c r="E5" s="66"/>
      <c r="F5" s="68"/>
      <c r="G5" s="63"/>
      <c r="H5" s="62"/>
      <c r="I5" s="60"/>
    </row>
    <row r="6" spans="1:13" ht="49.5" customHeight="1">
      <c r="A6" s="2">
        <v>1</v>
      </c>
      <c r="B6" s="3">
        <v>801</v>
      </c>
      <c r="C6" s="3">
        <v>80101</v>
      </c>
      <c r="D6" s="3">
        <v>2540</v>
      </c>
      <c r="E6" s="57" t="s">
        <v>20</v>
      </c>
      <c r="F6" s="58"/>
      <c r="G6" s="26">
        <f>J6*M6*12</f>
        <v>484374.72</v>
      </c>
      <c r="H6" s="26">
        <v>-12653</v>
      </c>
      <c r="I6" s="26">
        <f>G6+H6</f>
        <v>471721.72</v>
      </c>
      <c r="J6" s="1">
        <v>83</v>
      </c>
      <c r="K6" s="1">
        <v>632.45</v>
      </c>
      <c r="L6" s="1">
        <v>337.31</v>
      </c>
      <c r="M6" s="1">
        <v>486.32</v>
      </c>
    </row>
    <row r="7" spans="1:12" ht="57" customHeight="1">
      <c r="A7" s="2">
        <v>2</v>
      </c>
      <c r="B7" s="3">
        <v>801</v>
      </c>
      <c r="C7" s="3">
        <v>80101</v>
      </c>
      <c r="D7" s="3">
        <v>2540</v>
      </c>
      <c r="E7" s="50" t="s">
        <v>19</v>
      </c>
      <c r="F7" s="51"/>
      <c r="G7" s="26">
        <f>J7*12*M6</f>
        <v>513553.92</v>
      </c>
      <c r="H7" s="26">
        <v>-13415</v>
      </c>
      <c r="I7" s="26">
        <f>G7+H7</f>
        <v>500138.92</v>
      </c>
      <c r="J7" s="1">
        <v>88</v>
      </c>
      <c r="L7" s="14"/>
    </row>
    <row r="8" spans="1:10" ht="24.75" customHeight="1">
      <c r="A8" s="9"/>
      <c r="B8" s="10">
        <v>801</v>
      </c>
      <c r="C8" s="13">
        <v>80101</v>
      </c>
      <c r="D8" s="13">
        <v>2540</v>
      </c>
      <c r="E8" s="52" t="s">
        <v>12</v>
      </c>
      <c r="F8" s="53"/>
      <c r="G8" s="8">
        <f>G6+G7</f>
        <v>997928.6399999999</v>
      </c>
      <c r="H8" s="8">
        <f>H6+H7</f>
        <v>-26068</v>
      </c>
      <c r="I8" s="28">
        <f>G8+H8</f>
        <v>971860.6399999999</v>
      </c>
      <c r="J8" s="14">
        <f>SUM(I6:I7)</f>
        <v>971860.6399999999</v>
      </c>
    </row>
    <row r="9" spans="1:11" ht="54" customHeight="1">
      <c r="A9" s="2">
        <v>1</v>
      </c>
      <c r="B9" s="3">
        <v>801</v>
      </c>
      <c r="C9" s="3">
        <v>80103</v>
      </c>
      <c r="D9" s="3">
        <v>2540</v>
      </c>
      <c r="E9" s="50" t="s">
        <v>21</v>
      </c>
      <c r="F9" s="51"/>
      <c r="G9" s="26">
        <v>360639</v>
      </c>
      <c r="H9" s="26">
        <v>-100000</v>
      </c>
      <c r="I9" s="26">
        <f>G9+H9</f>
        <v>260639</v>
      </c>
      <c r="K9" s="1">
        <v>40</v>
      </c>
    </row>
    <row r="10" spans="1:12" ht="24.75" customHeight="1">
      <c r="A10" s="9"/>
      <c r="B10" s="10">
        <v>801</v>
      </c>
      <c r="C10" s="6">
        <v>80103</v>
      </c>
      <c r="D10" s="6">
        <v>2540</v>
      </c>
      <c r="E10" s="52" t="s">
        <v>32</v>
      </c>
      <c r="F10" s="53"/>
      <c r="G10" s="8">
        <f>G9</f>
        <v>360639</v>
      </c>
      <c r="H10" s="8">
        <f>H9</f>
        <v>-100000</v>
      </c>
      <c r="I10" s="8">
        <f>I9</f>
        <v>260639</v>
      </c>
      <c r="L10" s="1">
        <f>K9*K3*12</f>
        <v>317736</v>
      </c>
    </row>
    <row r="11" spans="1:11" ht="63.75" customHeight="1">
      <c r="A11" s="2">
        <v>1</v>
      </c>
      <c r="B11" s="3">
        <v>801</v>
      </c>
      <c r="C11" s="3">
        <v>80104</v>
      </c>
      <c r="D11" s="3">
        <v>2540</v>
      </c>
      <c r="E11" s="50" t="s">
        <v>28</v>
      </c>
      <c r="F11" s="51"/>
      <c r="G11" s="26">
        <v>595755</v>
      </c>
      <c r="H11" s="26"/>
      <c r="I11" s="26">
        <f aca="true" t="shared" si="0" ref="I11:I16">G11+H11</f>
        <v>595755</v>
      </c>
      <c r="K11" s="1">
        <v>75</v>
      </c>
    </row>
    <row r="12" spans="1:11" ht="61.5" customHeight="1">
      <c r="A12" s="2">
        <v>2</v>
      </c>
      <c r="B12" s="3">
        <v>801</v>
      </c>
      <c r="C12" s="3">
        <v>80104</v>
      </c>
      <c r="D12" s="3">
        <v>2540</v>
      </c>
      <c r="E12" s="50" t="s">
        <v>22</v>
      </c>
      <c r="F12" s="51"/>
      <c r="G12" s="26">
        <v>913491</v>
      </c>
      <c r="H12" s="26"/>
      <c r="I12" s="26">
        <f t="shared" si="0"/>
        <v>913491</v>
      </c>
      <c r="K12" s="1">
        <v>115</v>
      </c>
    </row>
    <row r="13" spans="1:11" ht="51.75" customHeight="1">
      <c r="A13" s="2">
        <v>3</v>
      </c>
      <c r="B13" s="3">
        <v>801</v>
      </c>
      <c r="C13" s="3">
        <v>80104</v>
      </c>
      <c r="D13" s="3">
        <v>2540</v>
      </c>
      <c r="E13" s="50" t="s">
        <v>29</v>
      </c>
      <c r="F13" s="54"/>
      <c r="G13" s="26">
        <v>595755</v>
      </c>
      <c r="H13" s="26"/>
      <c r="I13" s="26">
        <f t="shared" si="0"/>
        <v>595755</v>
      </c>
      <c r="K13" s="1">
        <v>75</v>
      </c>
    </row>
    <row r="14" spans="1:12" ht="56.25" customHeight="1">
      <c r="A14" s="2">
        <v>4</v>
      </c>
      <c r="B14" s="3">
        <v>801</v>
      </c>
      <c r="C14" s="3">
        <v>80104</v>
      </c>
      <c r="D14" s="3">
        <v>2540</v>
      </c>
      <c r="E14" s="50" t="s">
        <v>23</v>
      </c>
      <c r="F14" s="51"/>
      <c r="G14" s="26">
        <v>1429812</v>
      </c>
      <c r="H14" s="26">
        <v>-100000</v>
      </c>
      <c r="I14" s="26">
        <f t="shared" si="0"/>
        <v>1329812</v>
      </c>
      <c r="K14" s="1">
        <v>180</v>
      </c>
      <c r="L14" s="1" t="s">
        <v>7</v>
      </c>
    </row>
    <row r="15" spans="1:11" ht="51" customHeight="1">
      <c r="A15" s="2">
        <v>5</v>
      </c>
      <c r="B15" s="4">
        <v>801</v>
      </c>
      <c r="C15" s="4">
        <v>80104</v>
      </c>
      <c r="D15" s="4">
        <v>2540</v>
      </c>
      <c r="E15" s="50" t="s">
        <v>24</v>
      </c>
      <c r="F15" s="51"/>
      <c r="G15" s="26">
        <v>754623</v>
      </c>
      <c r="H15" s="26"/>
      <c r="I15" s="26">
        <f t="shared" si="0"/>
        <v>754623</v>
      </c>
      <c r="K15" s="1">
        <v>95</v>
      </c>
    </row>
    <row r="16" spans="1:11" ht="41.25" customHeight="1">
      <c r="A16" s="2">
        <v>6</v>
      </c>
      <c r="B16" s="15">
        <v>801</v>
      </c>
      <c r="C16" s="4">
        <v>80104</v>
      </c>
      <c r="D16" s="4">
        <v>2540</v>
      </c>
      <c r="E16" s="50" t="s">
        <v>30</v>
      </c>
      <c r="F16" s="51"/>
      <c r="G16" s="26">
        <v>953208</v>
      </c>
      <c r="H16" s="26">
        <v>-150000</v>
      </c>
      <c r="I16" s="26">
        <f t="shared" si="0"/>
        <v>803208</v>
      </c>
      <c r="K16" s="1">
        <v>120</v>
      </c>
    </row>
    <row r="17" spans="1:9" ht="41.25" customHeight="1">
      <c r="A17" s="29"/>
      <c r="B17" s="30"/>
      <c r="C17" s="30"/>
      <c r="D17" s="30"/>
      <c r="E17" s="31"/>
      <c r="F17" s="31"/>
      <c r="G17" s="32"/>
      <c r="H17" s="70"/>
      <c r="I17" s="70"/>
    </row>
    <row r="18" spans="1:9" ht="26.25" customHeight="1">
      <c r="A18" s="33"/>
      <c r="B18" s="34"/>
      <c r="C18" s="34"/>
      <c r="D18" s="34"/>
      <c r="E18" s="35"/>
      <c r="F18" s="35"/>
      <c r="G18" s="36"/>
      <c r="H18" s="36"/>
      <c r="I18" s="36"/>
    </row>
    <row r="19" spans="1:9" ht="14.25" customHeight="1">
      <c r="A19" s="63" t="s">
        <v>1</v>
      </c>
      <c r="B19" s="64" t="s">
        <v>2</v>
      </c>
      <c r="C19" s="65"/>
      <c r="D19" s="65"/>
      <c r="E19" s="66" t="s">
        <v>5</v>
      </c>
      <c r="F19" s="67"/>
      <c r="G19" s="63" t="s">
        <v>6</v>
      </c>
      <c r="H19" s="61" t="s">
        <v>17</v>
      </c>
      <c r="I19" s="59" t="s">
        <v>18</v>
      </c>
    </row>
    <row r="20" spans="1:9" ht="15" customHeight="1">
      <c r="A20" s="63"/>
      <c r="B20" s="5" t="s">
        <v>3</v>
      </c>
      <c r="C20" s="5" t="s">
        <v>4</v>
      </c>
      <c r="D20" s="5" t="s">
        <v>0</v>
      </c>
      <c r="E20" s="66"/>
      <c r="F20" s="68"/>
      <c r="G20" s="63"/>
      <c r="H20" s="62"/>
      <c r="I20" s="60"/>
    </row>
    <row r="21" spans="1:11" ht="36" customHeight="1">
      <c r="A21" s="2">
        <v>7</v>
      </c>
      <c r="B21" s="15">
        <v>801</v>
      </c>
      <c r="C21" s="4">
        <v>80104</v>
      </c>
      <c r="D21" s="4">
        <v>2540</v>
      </c>
      <c r="E21" s="50" t="s">
        <v>31</v>
      </c>
      <c r="F21" s="51"/>
      <c r="G21" s="26">
        <v>397170</v>
      </c>
      <c r="H21" s="26"/>
      <c r="I21" s="26">
        <f aca="true" t="shared" si="1" ref="I21:I27">G21+H21</f>
        <v>397170</v>
      </c>
      <c r="K21" s="1">
        <v>50</v>
      </c>
    </row>
    <row r="22" spans="1:11" ht="38.25" customHeight="1">
      <c r="A22" s="2">
        <v>8</v>
      </c>
      <c r="B22" s="15">
        <v>801</v>
      </c>
      <c r="C22" s="4">
        <v>80104</v>
      </c>
      <c r="D22" s="4">
        <v>2540</v>
      </c>
      <c r="E22" s="50" t="s">
        <v>33</v>
      </c>
      <c r="F22" s="51"/>
      <c r="G22" s="26">
        <v>158868</v>
      </c>
      <c r="H22" s="26">
        <v>-100000</v>
      </c>
      <c r="I22" s="26">
        <f t="shared" si="1"/>
        <v>58868</v>
      </c>
      <c r="K22" s="1">
        <v>20</v>
      </c>
    </row>
    <row r="23" spans="1:11" ht="42" customHeight="1">
      <c r="A23" s="2">
        <v>9</v>
      </c>
      <c r="B23" s="15">
        <v>801</v>
      </c>
      <c r="C23" s="4">
        <v>80104</v>
      </c>
      <c r="D23" s="4">
        <v>2540</v>
      </c>
      <c r="E23" s="50" t="s">
        <v>25</v>
      </c>
      <c r="F23" s="51"/>
      <c r="G23" s="26">
        <v>476604</v>
      </c>
      <c r="H23" s="26">
        <v>-200000</v>
      </c>
      <c r="I23" s="26">
        <f t="shared" si="1"/>
        <v>276604</v>
      </c>
      <c r="K23" s="1">
        <v>60</v>
      </c>
    </row>
    <row r="24" spans="1:12" ht="13.5" customHeight="1">
      <c r="A24" s="7"/>
      <c r="B24" s="7">
        <v>801</v>
      </c>
      <c r="C24" s="7">
        <v>80104</v>
      </c>
      <c r="D24" s="7">
        <v>2540</v>
      </c>
      <c r="E24" s="39" t="s">
        <v>15</v>
      </c>
      <c r="F24" s="40"/>
      <c r="G24" s="8">
        <f>SUM(G11:G16,G21:G23)</f>
        <v>6275286</v>
      </c>
      <c r="H24" s="8">
        <f>SUM(H11:H16,H21:H23)</f>
        <v>-550000</v>
      </c>
      <c r="I24" s="28">
        <f t="shared" si="1"/>
        <v>5725286</v>
      </c>
      <c r="J24" s="14">
        <f>SUM(I11:I16,I21:I23)</f>
        <v>5725286</v>
      </c>
      <c r="K24" s="1">
        <f>SUM(K11:K23)</f>
        <v>790</v>
      </c>
      <c r="L24" s="1">
        <f>K24*K3*12</f>
        <v>6275286.000000001</v>
      </c>
    </row>
    <row r="25" spans="1:11" ht="28.5" customHeight="1">
      <c r="A25" s="21">
        <v>1</v>
      </c>
      <c r="B25" s="19">
        <v>801</v>
      </c>
      <c r="C25" s="3">
        <v>80104</v>
      </c>
      <c r="D25" s="3">
        <v>2540</v>
      </c>
      <c r="E25" s="55" t="s">
        <v>11</v>
      </c>
      <c r="F25" s="56"/>
      <c r="G25" s="18">
        <v>42365</v>
      </c>
      <c r="H25" s="27"/>
      <c r="I25" s="27">
        <f t="shared" si="1"/>
        <v>42365</v>
      </c>
      <c r="K25" s="1">
        <v>10</v>
      </c>
    </row>
    <row r="26" spans="1:11" ht="32.25" customHeight="1">
      <c r="A26" s="22">
        <v>2</v>
      </c>
      <c r="B26" s="15">
        <v>801</v>
      </c>
      <c r="C26" s="4">
        <v>80104</v>
      </c>
      <c r="D26" s="4">
        <v>2540</v>
      </c>
      <c r="E26" s="48" t="s">
        <v>8</v>
      </c>
      <c r="F26" s="49"/>
      <c r="G26" s="18">
        <v>41826</v>
      </c>
      <c r="H26" s="27">
        <v>-10000</v>
      </c>
      <c r="I26" s="27">
        <f t="shared" si="1"/>
        <v>31826</v>
      </c>
      <c r="K26" s="1">
        <v>20</v>
      </c>
    </row>
    <row r="27" spans="1:11" ht="28.5" customHeight="1">
      <c r="A27" s="22">
        <v>3</v>
      </c>
      <c r="B27" s="15">
        <v>801</v>
      </c>
      <c r="C27" s="4">
        <v>80104</v>
      </c>
      <c r="D27" s="4">
        <v>2540</v>
      </c>
      <c r="E27" s="48" t="s">
        <v>9</v>
      </c>
      <c r="F27" s="49"/>
      <c r="G27" s="18">
        <v>63547</v>
      </c>
      <c r="H27" s="27">
        <v>-10000</v>
      </c>
      <c r="I27" s="27">
        <f t="shared" si="1"/>
        <v>53547</v>
      </c>
      <c r="K27" s="1">
        <v>15</v>
      </c>
    </row>
    <row r="28" spans="1:12" ht="13.5" customHeight="1">
      <c r="A28" s="17"/>
      <c r="B28" s="7">
        <v>801</v>
      </c>
      <c r="C28" s="7">
        <v>80104</v>
      </c>
      <c r="D28" s="7">
        <v>2540</v>
      </c>
      <c r="E28" s="46" t="s">
        <v>13</v>
      </c>
      <c r="F28" s="47"/>
      <c r="G28" s="20">
        <f>SUM(G25:G27)</f>
        <v>147738</v>
      </c>
      <c r="H28" s="20">
        <f>SUM(H25:H27)</f>
        <v>-20000</v>
      </c>
      <c r="I28" s="20">
        <f>SUM(I25:I27)</f>
        <v>127738</v>
      </c>
      <c r="J28" s="14">
        <f>G28+H28</f>
        <v>127738</v>
      </c>
      <c r="K28" s="1">
        <f>SUM(K25:K27)</f>
        <v>45</v>
      </c>
      <c r="L28" s="1">
        <f>K28*L3*12</f>
        <v>190641.6</v>
      </c>
    </row>
    <row r="29" spans="1:10" ht="13.5" customHeight="1">
      <c r="A29" s="7"/>
      <c r="B29" s="7"/>
      <c r="C29" s="7">
        <v>80104</v>
      </c>
      <c r="D29" s="7"/>
      <c r="E29" s="39" t="s">
        <v>34</v>
      </c>
      <c r="F29" s="40"/>
      <c r="G29" s="8">
        <f>G24+G28</f>
        <v>6423024</v>
      </c>
      <c r="H29" s="8">
        <f>H24+H28</f>
        <v>-570000</v>
      </c>
      <c r="I29" s="28">
        <f>G29+H29</f>
        <v>5853024</v>
      </c>
      <c r="J29" s="14"/>
    </row>
    <row r="30" spans="1:9" ht="13.5" customHeight="1">
      <c r="A30" s="11"/>
      <c r="B30" s="16"/>
      <c r="C30" s="16"/>
      <c r="D30" s="16"/>
      <c r="E30" s="16"/>
      <c r="F30" s="16"/>
      <c r="G30" s="8"/>
      <c r="H30" s="8"/>
      <c r="I30" s="8"/>
    </row>
    <row r="31" spans="1:10" ht="20.25" customHeight="1">
      <c r="A31" s="43" t="s">
        <v>14</v>
      </c>
      <c r="B31" s="44"/>
      <c r="C31" s="44"/>
      <c r="D31" s="44"/>
      <c r="E31" s="24" t="s">
        <v>16</v>
      </c>
      <c r="F31" s="42">
        <f>G24+G8+G10+G28</f>
        <v>7781591.64</v>
      </c>
      <c r="G31" s="42"/>
      <c r="H31" s="37">
        <f>H8+H10+H24+H28</f>
        <v>-696068</v>
      </c>
      <c r="I31" s="37">
        <f>I8+I10+I24+I28</f>
        <v>7085523.64</v>
      </c>
      <c r="J31" s="14">
        <f>F31+H31</f>
        <v>7085523.64</v>
      </c>
    </row>
    <row r="33" spans="2:9" ht="12.75">
      <c r="B33" s="41" t="s">
        <v>26</v>
      </c>
      <c r="C33" s="41"/>
      <c r="D33" s="41"/>
      <c r="E33" s="41"/>
      <c r="F33" s="41"/>
      <c r="G33" s="41"/>
      <c r="H33" s="23"/>
      <c r="I33" s="23"/>
    </row>
    <row r="34" spans="2:9" ht="12.75">
      <c r="B34" s="41" t="s">
        <v>27</v>
      </c>
      <c r="C34" s="41"/>
      <c r="D34" s="41"/>
      <c r="E34" s="41"/>
      <c r="F34" s="41"/>
      <c r="G34" s="23"/>
      <c r="H34" s="23"/>
      <c r="I34" s="23"/>
    </row>
    <row r="35" spans="2:9" ht="12.75">
      <c r="B35" s="41" t="s">
        <v>10</v>
      </c>
      <c r="C35" s="41"/>
      <c r="D35" s="41"/>
      <c r="E35" s="41"/>
      <c r="F35" s="41"/>
      <c r="G35" s="41"/>
      <c r="H35" s="23"/>
      <c r="I35" s="23"/>
    </row>
  </sheetData>
  <mergeCells count="42">
    <mergeCell ref="A3:I3"/>
    <mergeCell ref="A19:A20"/>
    <mergeCell ref="B19:D19"/>
    <mergeCell ref="E19:E20"/>
    <mergeCell ref="F19:F20"/>
    <mergeCell ref="H17:I17"/>
    <mergeCell ref="G19:G20"/>
    <mergeCell ref="H19:H20"/>
    <mergeCell ref="I19:I20"/>
    <mergeCell ref="I4:I5"/>
    <mergeCell ref="H4:H5"/>
    <mergeCell ref="G4:G5"/>
    <mergeCell ref="A4:A5"/>
    <mergeCell ref="B4:D4"/>
    <mergeCell ref="E4:E5"/>
    <mergeCell ref="F4:F5"/>
    <mergeCell ref="E6:F6"/>
    <mergeCell ref="E8:F8"/>
    <mergeCell ref="E7:F7"/>
    <mergeCell ref="E14:F14"/>
    <mergeCell ref="E15:F15"/>
    <mergeCell ref="E13:F13"/>
    <mergeCell ref="E25:F25"/>
    <mergeCell ref="E21:F21"/>
    <mergeCell ref="E22:F22"/>
    <mergeCell ref="E23:F23"/>
    <mergeCell ref="F1:H1"/>
    <mergeCell ref="E28:F28"/>
    <mergeCell ref="E27:F27"/>
    <mergeCell ref="E11:F11"/>
    <mergeCell ref="E12:F12"/>
    <mergeCell ref="E26:F26"/>
    <mergeCell ref="E9:F9"/>
    <mergeCell ref="E10:F10"/>
    <mergeCell ref="E24:F24"/>
    <mergeCell ref="E16:F16"/>
    <mergeCell ref="E29:F29"/>
    <mergeCell ref="B35:G35"/>
    <mergeCell ref="B34:F34"/>
    <mergeCell ref="F31:G31"/>
    <mergeCell ref="B33:G33"/>
    <mergeCell ref="A31:D31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2009-09-11T06:52:42Z</cp:lastPrinted>
  <dcterms:created xsi:type="dcterms:W3CDTF">2002-11-12T12:41:20Z</dcterms:created>
  <dcterms:modified xsi:type="dcterms:W3CDTF">2009-09-11T06:36:12Z</dcterms:modified>
  <cp:category/>
  <cp:version/>
  <cp:contentType/>
  <cp:contentStatus/>
</cp:coreProperties>
</file>