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240" windowHeight="8835" tabRatio="601" activeTab="0"/>
  </bookViews>
  <sheets>
    <sheet name="szczegolowe" sheetId="1" r:id="rId1"/>
    <sheet name="Arkusz1" sheetId="2" r:id="rId2"/>
    <sheet name="ogolne" sheetId="3" r:id="rId3"/>
  </sheets>
  <definedNames>
    <definedName name="_xlnm.Print_Area" localSheetId="0">'szczegolowe'!$A$1:$P$87</definedName>
    <definedName name="_xlnm.Print_Titles" localSheetId="0">'szczegolowe'!$8:$11</definedName>
  </definedNames>
  <calcPr fullCalcOnLoad="1"/>
</workbook>
</file>

<file path=xl/sharedStrings.xml><?xml version="1.0" encoding="utf-8"?>
<sst xmlns="http://schemas.openxmlformats.org/spreadsheetml/2006/main" count="513" uniqueCount="261">
  <si>
    <t>Zadania 
K-kont.
N-nowe</t>
  </si>
  <si>
    <t xml:space="preserve">Lp. </t>
  </si>
  <si>
    <t>K</t>
  </si>
  <si>
    <t xml:space="preserve">Wodociąg ul. Sadowa Mroków </t>
  </si>
  <si>
    <t xml:space="preserve">Spinka wodociągowa ul. Orna Nowa Wola </t>
  </si>
  <si>
    <t xml:space="preserve">Wymiana wodociągu w Mysiadle </t>
  </si>
  <si>
    <t>N</t>
  </si>
  <si>
    <t xml:space="preserve">Nazwa zadania / prog. Inwestycyjnego, jego cel i zadanie </t>
  </si>
  <si>
    <t xml:space="preserve">Okres realizacji  zadania / programu </t>
  </si>
  <si>
    <t>Łączne nakłady</t>
  </si>
  <si>
    <t xml:space="preserve">Pożyczki i kredyty </t>
  </si>
  <si>
    <t xml:space="preserve">Społeczne Komitety i inne źródła </t>
  </si>
  <si>
    <t xml:space="preserve">Środki do pozyskania </t>
  </si>
  <si>
    <t xml:space="preserve">w tym </t>
  </si>
  <si>
    <t xml:space="preserve">Środki własne </t>
  </si>
  <si>
    <t xml:space="preserve">Dotacje </t>
  </si>
  <si>
    <t xml:space="preserve">własne i inne źródła </t>
  </si>
  <si>
    <t>2001-2003</t>
  </si>
  <si>
    <t>2002-2003</t>
  </si>
  <si>
    <t xml:space="preserve">Budowa ul. Brzozowej Nowa Iwiczna </t>
  </si>
  <si>
    <t xml:space="preserve">Szkoła Łazy </t>
  </si>
  <si>
    <t xml:space="preserve">Boisko i parking przy szkole w Lesznowoli </t>
  </si>
  <si>
    <t>Razem dział 854 rozdz. 85404</t>
  </si>
  <si>
    <t>Razem dział 900 rozdz. 90015</t>
  </si>
  <si>
    <t>2001-2004</t>
  </si>
  <si>
    <t>OGÓŁEM</t>
  </si>
  <si>
    <t xml:space="preserve">K </t>
  </si>
  <si>
    <t xml:space="preserve">Kanalizacja Kosów i Wólka Kosowska I i II etap </t>
  </si>
  <si>
    <t xml:space="preserve">Kanalizacja Mroków </t>
  </si>
  <si>
    <t xml:space="preserve">Kanalizacja Łazy I etap </t>
  </si>
  <si>
    <t xml:space="preserve">Kanalizacja Magdalenka II etap </t>
  </si>
  <si>
    <t xml:space="preserve">Kanalizacja Magdalenka I etap </t>
  </si>
  <si>
    <t>2002-2004</t>
  </si>
  <si>
    <t xml:space="preserve">Projekt i budowa kanalizacji Wola Mrokowska Warszawianka </t>
  </si>
  <si>
    <t xml:space="preserve">Wodociąg Kolonia Warszawska ul. Ułanów  </t>
  </si>
  <si>
    <t xml:space="preserve">Wodociąg Stefanowo </t>
  </si>
  <si>
    <t xml:space="preserve">Rozbudowa oczyszczalni ścieków Kosów </t>
  </si>
  <si>
    <t xml:space="preserve">Budowa ul. Przyleśnej Wilcza Góra </t>
  </si>
  <si>
    <t xml:space="preserve">Budowa ul. Krótkiej i Pięknej Stara Iwiczna </t>
  </si>
  <si>
    <t xml:space="preserve">Budowa ul. Różanej Nowa Iwiczna </t>
  </si>
  <si>
    <t xml:space="preserve">Budowa ul. Mleczarskiej Nowa Iwiczna </t>
  </si>
  <si>
    <t xml:space="preserve">Budowa ul. Polnej Mysiadło </t>
  </si>
  <si>
    <t xml:space="preserve">Budowa ul. Stokrotki Nowa Iwiczna </t>
  </si>
  <si>
    <t xml:space="preserve">Budowa ul. Parkowej i Brzozowej Magdalenka </t>
  </si>
  <si>
    <t xml:space="preserve">Budowa ul. Ks. Słojewskiego i Rolnej Łazy </t>
  </si>
  <si>
    <t>2003-2004</t>
  </si>
  <si>
    <t>Budowa ul. Malinowej Stefanowo</t>
  </si>
  <si>
    <t xml:space="preserve">Budowa chodnika ul. Postępu Nowa Wola </t>
  </si>
  <si>
    <t xml:space="preserve">Budowa chodnika ul. Nadrzeczna Jabłonowo </t>
  </si>
  <si>
    <t xml:space="preserve">Budowa ul. Krótkiej Lesznowola </t>
  </si>
  <si>
    <t xml:space="preserve">Budowa chodnika Janczewice </t>
  </si>
  <si>
    <t xml:space="preserve">Budowa ul. Wiejskiej Łazy </t>
  </si>
  <si>
    <t>2003-2005</t>
  </si>
  <si>
    <t xml:space="preserve">Hala sportowa Łazy </t>
  </si>
  <si>
    <t>2001-2005</t>
  </si>
  <si>
    <t xml:space="preserve">Projekt oświetlenia ul. Żytnia Kosów </t>
  </si>
  <si>
    <t xml:space="preserve">Projekt oświetlenia ul. Jedności Lesznowola </t>
  </si>
  <si>
    <t xml:space="preserve">Budowa oświetlenia ul. Zakręt Mysiadło </t>
  </si>
  <si>
    <t xml:space="preserve">Budowa oświetlenia ul. Szkolna Nowa Iwiczna </t>
  </si>
  <si>
    <t xml:space="preserve">Budowa oświetlenia ul. Różana Nowa Iwiczna </t>
  </si>
  <si>
    <t xml:space="preserve">Budowa oświetlenia ul. Przyleśna Wilcza Góra </t>
  </si>
  <si>
    <t>Budowa oświetlenia ul. Malinowa Stefanowo</t>
  </si>
  <si>
    <t xml:space="preserve">Spinka wodociągowa Warszawianka </t>
  </si>
  <si>
    <t xml:space="preserve">Budowa ul. Poprzecznej Mysiadło </t>
  </si>
  <si>
    <t xml:space="preserve">Budowa ul. Różanej Mysiadło </t>
  </si>
  <si>
    <t xml:space="preserve">Budowa ul. Kuropatwy Mysiadło II etap </t>
  </si>
  <si>
    <t xml:space="preserve">Budowa chodnika Stara Iwiczna i Lesznowola II etap </t>
  </si>
  <si>
    <t xml:space="preserve">Wykonanie zatok i przystanków autobusowych </t>
  </si>
  <si>
    <t xml:space="preserve">Budowa chodnika ul. Łączności Łazy </t>
  </si>
  <si>
    <t xml:space="preserve">Modernizacja budynku szkoły Lesznowola </t>
  </si>
  <si>
    <t>Zakup gruntów przy szkole Nowa Iwiczna</t>
  </si>
  <si>
    <t xml:space="preserve">Budowa oświetlenia ulicznego I etap ul. Postępu Garbatka </t>
  </si>
  <si>
    <t xml:space="preserve">Budowa oświetlenia ul. Zdrowotna Marysin </t>
  </si>
  <si>
    <t xml:space="preserve">Budowa oświetlenia ul. Rolna Łazy </t>
  </si>
  <si>
    <t xml:space="preserve">Budowa oświetlenia ul. Jasna Łazy </t>
  </si>
  <si>
    <t xml:space="preserve">Budowa garażu - budynek komunalny na samochód bojowy OSP Mroków </t>
  </si>
  <si>
    <t>SAPARD</t>
  </si>
  <si>
    <t xml:space="preserve">Budowa parkingu UG </t>
  </si>
  <si>
    <t>UKFiS</t>
  </si>
  <si>
    <t>Urząd Woj.</t>
  </si>
  <si>
    <t xml:space="preserve">W/w zadania i programy realizowane będą przez Urząd Gminy  </t>
  </si>
  <si>
    <t xml:space="preserve">N </t>
  </si>
  <si>
    <t xml:space="preserve">Budowa chodnika ul. Okrąg Mysiadło </t>
  </si>
  <si>
    <t>Pozyskanie gruntów na cele oświaty w Mysiadle</t>
  </si>
  <si>
    <t xml:space="preserve">Modernizacja boiska sportowego w Nowej Woli </t>
  </si>
  <si>
    <t>Razem dział 926 rozdz. 92605</t>
  </si>
  <si>
    <t xml:space="preserve">WYSOKOŚĆ WYDATKÓW W LATACH </t>
  </si>
  <si>
    <t xml:space="preserve">Budowa oświetlenia ul. Stokrotki Nowa Iwiczna </t>
  </si>
  <si>
    <t>Budowa SUW w Wólce Kosowskiej i odwiert</t>
  </si>
  <si>
    <t xml:space="preserve">Budowa budynków komunalno-socjalnych Zamienie, Łazy  </t>
  </si>
  <si>
    <t xml:space="preserve">Projekt i budowa przedszkola w Mysiadle </t>
  </si>
  <si>
    <t xml:space="preserve">Spinka wodociągowa Mysiadło </t>
  </si>
  <si>
    <t>Zakup wyposażenia do 2-ch samochodów strażackich</t>
  </si>
  <si>
    <t>WYDATKI INWESTYCYJNE na 2003 rok - po zmianach</t>
  </si>
  <si>
    <t xml:space="preserve"> </t>
  </si>
  <si>
    <t>Plan nakładów 
9 do 12</t>
  </si>
  <si>
    <t>Nakłady 
roku 2003 przed zmianami</t>
  </si>
  <si>
    <t>Razem dział 851 rozdz. 85121</t>
  </si>
  <si>
    <t xml:space="preserve">Zmiany uchwałą Rady Gminy </t>
  </si>
  <si>
    <t>Zakup komputerów, kserokopiarki, skaneru, kosiarki</t>
  </si>
  <si>
    <t>Zestaw ratownictwa drogowego</t>
  </si>
  <si>
    <t>Zakup sprzętu medycznego - elektrokardiograf, rentgen</t>
  </si>
  <si>
    <t>Zakup komputerów, kasy pancernej, kserokopiarki</t>
  </si>
  <si>
    <t xml:space="preserve">Budowa oświetlenia ul. Ks. Słojewskiego i ul. Wiejska Magdalenka </t>
  </si>
  <si>
    <t xml:space="preserve">Kanalizacja Mroków - koszty obsługi inwestycji </t>
  </si>
  <si>
    <t>Kanalizacja Kosów i Wólka Kosowska III etap - zadanie I</t>
  </si>
  <si>
    <t>Zakup inwestycyjny - kosiarka</t>
  </si>
  <si>
    <t>Kanalizacja Kosów i Wólka Kosowska III etap - zadanie II, ul. Żytnia</t>
  </si>
  <si>
    <t>2002-2005</t>
  </si>
  <si>
    <t xml:space="preserve">Budowa ul. Środkowej Magdalenka </t>
  </si>
  <si>
    <t>Zakup komputera dla KRPA</t>
  </si>
  <si>
    <t>Razem dział 851 rozdz. 85154</t>
  </si>
  <si>
    <t>Załącznik Nr 3</t>
  </si>
  <si>
    <t>do Uchwały Nr ... Rady Gminy Lesznowola</t>
  </si>
  <si>
    <t>z dnia ........</t>
  </si>
  <si>
    <t>1)</t>
  </si>
  <si>
    <t>1999-2004</t>
  </si>
  <si>
    <t>4)</t>
  </si>
  <si>
    <t>gmina 4)</t>
  </si>
  <si>
    <t>WFOŚ 3)</t>
  </si>
  <si>
    <t>SAPARD 2)</t>
  </si>
  <si>
    <t xml:space="preserve">1) </t>
  </si>
  <si>
    <t xml:space="preserve">środki funduszy strukturalnych 7.170.000,- zl </t>
  </si>
  <si>
    <t xml:space="preserve">2) </t>
  </si>
  <si>
    <t xml:space="preserve">SAPARD 1.700.000,- zł </t>
  </si>
  <si>
    <t xml:space="preserve">3) </t>
  </si>
  <si>
    <t xml:space="preserve">pożyczka 1.700.000,- zł </t>
  </si>
  <si>
    <t xml:space="preserve">4) </t>
  </si>
  <si>
    <t xml:space="preserve">środki ludności 2.270.000,- zł </t>
  </si>
  <si>
    <t xml:space="preserve">2004 r. </t>
  </si>
  <si>
    <t>ogolne</t>
  </si>
  <si>
    <t>Dział 010:</t>
  </si>
  <si>
    <t>ROLNICTWO I ŁOWIECTWO</t>
  </si>
  <si>
    <t xml:space="preserve">Rozdz. 01010: </t>
  </si>
  <si>
    <t xml:space="preserve">Infrastruktura wodociągowa i sanitacyjna wsi </t>
  </si>
  <si>
    <t>Dział 600:</t>
  </si>
  <si>
    <t>Rozdz. 60016</t>
  </si>
  <si>
    <t xml:space="preserve">TRANSPORT I ŁĄCZNOŚĆ </t>
  </si>
  <si>
    <t>Drogi publiczne gminne</t>
  </si>
  <si>
    <t xml:space="preserve">Dział 700: </t>
  </si>
  <si>
    <t>GOSPODARKA MIESZKANIOWA</t>
  </si>
  <si>
    <t xml:space="preserve">Rozdz. 70005: </t>
  </si>
  <si>
    <t>Gospodarka gruntami i nieruchomościami</t>
  </si>
  <si>
    <t xml:space="preserve">Dział 750: </t>
  </si>
  <si>
    <t>ADMINISTRACJA PUBLICZNA</t>
  </si>
  <si>
    <t xml:space="preserve">Rozdz. 75023: </t>
  </si>
  <si>
    <t>Urzędy gmin</t>
  </si>
  <si>
    <t xml:space="preserve">Dział 754: </t>
  </si>
  <si>
    <t>Rozdz. 75412</t>
  </si>
  <si>
    <t>Ochotnicze straże pożarne</t>
  </si>
  <si>
    <t xml:space="preserve">Dział 801: </t>
  </si>
  <si>
    <t>OŚWIATA I WYCHOWANIE</t>
  </si>
  <si>
    <t>Rozdz. 80101</t>
  </si>
  <si>
    <t>Szkoły podstawowe</t>
  </si>
  <si>
    <t>Rozdz. 80114</t>
  </si>
  <si>
    <t xml:space="preserve">Zespoły ekonomiczno-administracyjne szkół </t>
  </si>
  <si>
    <t xml:space="preserve">Dział 851: </t>
  </si>
  <si>
    <t xml:space="preserve">OCHRONA ZDROWIA </t>
  </si>
  <si>
    <t xml:space="preserve">Rozdział </t>
  </si>
  <si>
    <t>Nazwa programu inwestycyjnego</t>
  </si>
  <si>
    <t>Łączne nakłady inwestycyjne</t>
  </si>
  <si>
    <t xml:space="preserve">§ </t>
  </si>
  <si>
    <t>Razem dział 600</t>
  </si>
  <si>
    <t>Razem dział 801</t>
  </si>
  <si>
    <t>Razem dział 750</t>
  </si>
  <si>
    <t>Razem dział 700</t>
  </si>
  <si>
    <t>I</t>
  </si>
  <si>
    <t>Dochody własne</t>
  </si>
  <si>
    <t>z tego</t>
  </si>
  <si>
    <t xml:space="preserve"> Dotacje</t>
  </si>
  <si>
    <t>Razem dział 900</t>
  </si>
  <si>
    <t>II</t>
  </si>
  <si>
    <t>Środki o których mowa w art.5 ust.1 pkt 2 i 3 uofp</t>
  </si>
  <si>
    <t>Razem dział 926</t>
  </si>
  <si>
    <t xml:space="preserve">Łazy II - Projekt chodnika ul. Przyszłości </t>
  </si>
  <si>
    <t>Wola Mrokowska - Projekt przebudowy drogi powiatowej (Nr 2849 W ) ul. Ogrodowa</t>
  </si>
  <si>
    <t xml:space="preserve">Zamienie - Projekt budowy oświetlenia ul. Arakowej </t>
  </si>
  <si>
    <t>Kol. Lesznowola - Budowa oświetlenia ul. Fabryczna i Postępu (pkt świetlne)</t>
  </si>
  <si>
    <t>Marysin - Projekt budowy oświetlenia ul. Pogodnej, Krzywej i Złocistej</t>
  </si>
  <si>
    <t>Podolszyn - Projekt i budowa  ul.Zielonej wraz z wytyczeniem geodezyjnym przebiegu drogi</t>
  </si>
  <si>
    <t>Łazy -Budowa oświetlenia ul. Sasanki (pkt świetlne)</t>
  </si>
  <si>
    <t>Magdalenka - Budowa oświetlenia ul. Koniecznej  (pkt świetlne)</t>
  </si>
  <si>
    <t>Wola Mrokowska -Budowa oświetlenia ul. Malowniczej (pkt świetlne)</t>
  </si>
  <si>
    <t>Magdalenka  - Aktualizacja projektu budowy ul.Kaczeńców</t>
  </si>
  <si>
    <t>Zakup kserokopiarki i serwera dla ZOPO</t>
  </si>
  <si>
    <t>RAZEM WYDATKI INWESTYCYJNE</t>
  </si>
  <si>
    <t>RAZEM WYDATKI INWESTYCYJNE (DOTACJE)</t>
  </si>
  <si>
    <t>Nowa Iwiczna - Budowa chodnika ul. Migdałowa</t>
  </si>
  <si>
    <t>Razem dział 010</t>
  </si>
  <si>
    <t>01010</t>
  </si>
  <si>
    <t>Łazy - Budowa wodociągu i kanalizacji ul. Lokalna  od Łączności</t>
  </si>
  <si>
    <t xml:space="preserve">Łoziska - Budowa wodociągu z przyłączami ul. Złotych Łanów </t>
  </si>
  <si>
    <t xml:space="preserve">Podolszyn - Modernizacja zbiornika retencyjnego </t>
  </si>
  <si>
    <t xml:space="preserve">Mroków - Projekt nadbudowy szkoły </t>
  </si>
  <si>
    <t>Mysiadło - Projekt budowy oświetlenia ul. Poprzecznej</t>
  </si>
  <si>
    <t>Razem dział 754</t>
  </si>
  <si>
    <t>Mroków - Projekt budowy strażnicy dla OSP</t>
  </si>
  <si>
    <t>Nowa Iwiczna- Budowa oświetlenia ul. Poziomki (pkt świetlne)</t>
  </si>
  <si>
    <t>Stara Iwiczna - Budowa oświetlenia ul. Rekreacyjna (pkt świetlne)  dz. Nr 160/18, 160/27</t>
  </si>
  <si>
    <t>Wola Mrokowska - Budowa  drogi powiatowej  (Nr 2846 W ) ul. Rejonowa</t>
  </si>
  <si>
    <t>Razem dział 852</t>
  </si>
  <si>
    <t>Zamienie - Projekt budowy strażnicy dla OSP</t>
  </si>
  <si>
    <t>Kosów - Budowa oświetlenia PAN Kosów ul. Łąkowa (pkt świetlne)</t>
  </si>
  <si>
    <t>Władysławów, PGR Lesznowola  -Budowa oświetlenia ul. Wojska Polskiego  (pkt świetlne)</t>
  </si>
  <si>
    <t>Nowa Iwiczna- Projekt budowy oświetlenia ul. Pięknej (połączenie ze Starą Iwiczną)</t>
  </si>
  <si>
    <t>Mysiadło - Aktualizacja projektu budowy ul. Miłej</t>
  </si>
  <si>
    <t>Zakup dwóch samochodów osobowych</t>
  </si>
  <si>
    <t>Kosów - Budowa oświetlenia ul. Podleśna i Żytnia  (pkt świetlne)</t>
  </si>
  <si>
    <t>Stara Iwiczna - Budowa ścieżki pieszo-rowerowej na odcinku od ul. Krótkiej do torów PKP  - pomoc rzeczowa dla Samorządu Woj. Mazow.</t>
  </si>
  <si>
    <t>Wola Mrokowska - Rozbudowa gminnej sieci wodociągowej dz. nr ew. 26/7 i 26/43</t>
  </si>
  <si>
    <t>Wilcza Góra - Budowa sieci kanalizacji z przyłączami ul. Lokalna od Żwirowej dz. nr ew. 217/1, 155/12, 155/4, 155/13, 155/14, 155/15, 155/16, 155/17, 155/18, 155/19, 155/20 oraz działki Nr 52 (Kol. Lesznowola)</t>
  </si>
  <si>
    <t>Środki trwałe wybudowane przez gminę z zakresu gospodarki wodno-ściekowej i kanalizacji deszczowej przekazane zostaną docelowo do Lesznowolskiego Przedsiębiorstwa Komunalnego Sp. z.oo. w formie kapitału zakładowego. Spólka będzie  pobierać opłaty.</t>
  </si>
  <si>
    <t>Magdalenka- Zakup działki zabudowanej budynkiem</t>
  </si>
  <si>
    <t>Zgorzała - Budowa oświetlenia do działki Nr 300 - teren pod świetlicę  (pkt świetlne)</t>
  </si>
  <si>
    <t>Łazy - Modernizacja placu zabaw</t>
  </si>
  <si>
    <t>Magdalenka - Budowa oświetlenia ul.Bukowa, Jesionowa, Kalinowa i Leszczynowa  (pkt świetlne)</t>
  </si>
  <si>
    <t>Stefanowo - Zakup gruntów  pod ulicę  Graniczną, dz. nr 59/10 i 59/17</t>
  </si>
  <si>
    <t>Zakup systemu /programu  "gospodarka odpadami"</t>
  </si>
  <si>
    <t>Zakup serwera - "gospodarka odpadami"</t>
  </si>
  <si>
    <t>Zakup komputerów, drukarek, kserokopiarek</t>
  </si>
  <si>
    <t>Lesznowola  - Zakup gruntów  pod ulicę  Okrężną od ul. Słonecznej do dz. Nr 267/10</t>
  </si>
  <si>
    <t>Łazy - Zakup sprzętu na plac zabaw</t>
  </si>
  <si>
    <t>Stara Iwiczna  - Budowa wodociągu i kanalizacji wraz z przyłączami ul. Wiśniowa (działki nr 142/2, 142/3, 142/4, 143/5, 143/4, 145/22)</t>
  </si>
  <si>
    <t>Warszawianka - Budowa kanalizacji sanitarnej i wodociągu  ul. Nutki i ul. Alpejska</t>
  </si>
  <si>
    <t>Łazy  - Zakup gruntów  pod  drogę gminną -dz. nr 138/2</t>
  </si>
  <si>
    <t>Łazy  - Zakup gruntów  pod  drogę gminną - dz. nr 136/2 i 137/2</t>
  </si>
  <si>
    <t>Łazy II - Projekt i budowa oświetlenia ulicznego, w tym złącza pomiarowo-sterowniczego, linii kablowanej nN-0,4kV i słupów oświetleniowych dz. nr. 42, 43, 44/21 i 44/53  (przy ul. Przyszłości-pkt świetlne)</t>
  </si>
  <si>
    <t>Mysiadło- Projekt i budowa oświetlenia ulicznego, w tym  linii kablowanej nN-0,4kV i słupów oświetleniowych dz. nr.15/9, 20/17, 20/34, 22 i 31/6  (pkt świetlne)</t>
  </si>
  <si>
    <t>Zakup maszyny sprzątającej do hali w Łazach i kontenera na boisko w Nowej Woli</t>
  </si>
  <si>
    <t>Mysiadło, Zgorzała - Projekt i budowa oświetlenia ulicznego, w tym linii kablowej nN-0,4kV, złącza pomiarowo-sterowniczego i słupów oświetleniowych dz. nr. 15/9, 15/10, 15/21 16/2 i 194/3  (pkt świetlne)</t>
  </si>
  <si>
    <t xml:space="preserve">Stachowo - Projekt budowy oświetlenia ul. Sadowa </t>
  </si>
  <si>
    <t>III</t>
  </si>
  <si>
    <t>Mysiadło- Zakup działki pod drogę dz. nr 30/21</t>
  </si>
  <si>
    <t>Zgorzała, Mysiadło - Projekt i budowa odwodnienia ul. Gogolińskiej</t>
  </si>
  <si>
    <t>Nowa Iwiczna- Projekt i budowa oświetlenia na działce nr 31/7 przy ulicy Szkolnej (pkt świetlne)</t>
  </si>
  <si>
    <t>Nowa Iwiczna - Projekt budowy ulicy na działce Nr 38/32, 38/33 i 101</t>
  </si>
  <si>
    <t xml:space="preserve"> WYDATKI MAJĄTKOWE WIELOLETNIE (WPF)</t>
  </si>
  <si>
    <t>Rady Gminy Lesznowola</t>
  </si>
  <si>
    <t>Nowa Iwiczna- Budowa przyłącza kanalizacji deszczowej w ul. Owocowej i Granicznej</t>
  </si>
  <si>
    <t xml:space="preserve">          </t>
  </si>
  <si>
    <t xml:space="preserve">Nowa Iwiczna i Zgorzała - Projekt budowy oświetlenia ul. Al. Zgody </t>
  </si>
  <si>
    <t>Zakup patelni do szkoły w Mrokowie, zakup bemara, rejestratora , macierzy dyskowej do pracowni informatycznej, urządzenia do wykonywanie kopii -dziennik elektryczny i drukarki do szkoły w Nowej Iwicznej,  obieraczki do ziemniaków, urządzenia do dziennika elektronicznego do szkoły w Łazach i zakup zestawu sprawnościowego na plac zabaw w Mysiadle</t>
  </si>
  <si>
    <t xml:space="preserve"> WYDATKI MAJĄTKOWE  ROCZNE</t>
  </si>
  <si>
    <t>IV</t>
  </si>
  <si>
    <t>OGÓŁEM    (III+IV )</t>
  </si>
  <si>
    <t>Nakłady w roku 2012</t>
  </si>
  <si>
    <t>WYKONANIE</t>
  </si>
  <si>
    <t>w tym:</t>
  </si>
  <si>
    <t>RAZEM</t>
  </si>
  <si>
    <t>Wykonanie 2012 r.</t>
  </si>
  <si>
    <t>Wykonanie do 2011 r.</t>
  </si>
  <si>
    <t xml:space="preserve">    </t>
  </si>
  <si>
    <t>Zakup serwera z oprogramowaniem - GOPS</t>
  </si>
  <si>
    <t>WYKONANIE ZADAŃ  MAJĄTKOWYCH   W  2012 ROKU</t>
  </si>
  <si>
    <t>K-konty  Z-zakoń</t>
  </si>
  <si>
    <t>Z-zakoń</t>
  </si>
  <si>
    <t>kredyty</t>
  </si>
  <si>
    <t>% wykonania 12/6</t>
  </si>
  <si>
    <t>Do Zarzadzenia Nr 25/2013</t>
  </si>
  <si>
    <t>z dnia  27 marca 2013 r.</t>
  </si>
  <si>
    <t>Załacznik  Nr 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</si>
</sst>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</numFmts>
  <fonts count="60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2"/>
      <name val="Arial CE"/>
      <family val="2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Cambria"/>
      <family val="1"/>
    </font>
    <font>
      <b/>
      <u val="single"/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6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b/>
      <sz val="7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dashed"/>
    </border>
    <border>
      <left/>
      <right style="thin"/>
      <top/>
      <bottom style="dashed"/>
    </border>
    <border>
      <left style="thin"/>
      <right style="thin"/>
      <top style="thin"/>
      <bottom style="dashed"/>
    </border>
    <border>
      <left/>
      <right/>
      <top style="thin"/>
      <bottom/>
    </border>
    <border>
      <left style="thin"/>
      <right style="thin"/>
      <top/>
      <bottom style="dashed"/>
    </border>
    <border>
      <left/>
      <right/>
      <top/>
      <bottom style="thin"/>
    </border>
    <border>
      <left/>
      <right/>
      <top style="thin"/>
      <bottom style="dashed"/>
    </border>
    <border>
      <left/>
      <right/>
      <top/>
      <bottom style="dashed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/>
      <top style="thin"/>
      <bottom/>
    </border>
    <border>
      <left style="medium"/>
      <right/>
      <top style="thin"/>
      <bottom style="dashed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 style="thin"/>
      <top style="dashed"/>
      <bottom style="thin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medium"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medium"/>
      <right/>
      <top/>
      <bottom style="dashed"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 style="thin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 style="thin"/>
      <bottom style="thin"/>
    </border>
    <border>
      <left/>
      <right style="medium"/>
      <top style="thin"/>
      <bottom style="double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dashed"/>
      <bottom style="thin"/>
    </border>
    <border>
      <left/>
      <right/>
      <top/>
      <bottom style="double"/>
    </border>
    <border>
      <left/>
      <right style="thin"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5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3" fontId="3" fillId="0" borderId="12" xfId="0" applyNumberFormat="1" applyFont="1" applyBorder="1" applyAlignment="1">
      <alignment horizontal="left" vertical="center"/>
    </xf>
    <xf numFmtId="3" fontId="3" fillId="0" borderId="21" xfId="0" applyNumberFormat="1" applyFont="1" applyBorder="1" applyAlignment="1">
      <alignment horizontal="left" vertical="center" wrapText="1"/>
    </xf>
    <xf numFmtId="3" fontId="3" fillId="0" borderId="19" xfId="0" applyNumberFormat="1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3" fontId="3" fillId="0" borderId="30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3" fontId="3" fillId="0" borderId="31" xfId="0" applyNumberFormat="1" applyFont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3" fontId="9" fillId="33" borderId="18" xfId="0" applyNumberFormat="1" applyFont="1" applyFill="1" applyBorder="1" applyAlignment="1">
      <alignment vertical="center"/>
    </xf>
    <xf numFmtId="3" fontId="9" fillId="33" borderId="24" xfId="0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vertical="center"/>
    </xf>
    <xf numFmtId="0" fontId="8" fillId="33" borderId="32" xfId="0" applyFont="1" applyFill="1" applyBorder="1" applyAlignment="1">
      <alignment vertical="center"/>
    </xf>
    <xf numFmtId="0" fontId="8" fillId="33" borderId="33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35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3" fontId="3" fillId="0" borderId="37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3" borderId="37" xfId="0" applyFont="1" applyFill="1" applyBorder="1" applyAlignment="1">
      <alignment vertical="center"/>
    </xf>
    <xf numFmtId="3" fontId="3" fillId="33" borderId="14" xfId="0" applyNumberFormat="1" applyFont="1" applyFill="1" applyBorder="1" applyAlignment="1">
      <alignment vertical="center"/>
    </xf>
    <xf numFmtId="3" fontId="3" fillId="33" borderId="15" xfId="0" applyNumberFormat="1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3" fontId="4" fillId="34" borderId="16" xfId="0" applyNumberFormat="1" applyFont="1" applyFill="1" applyBorder="1" applyAlignment="1">
      <alignment vertical="center"/>
    </xf>
    <xf numFmtId="3" fontId="4" fillId="34" borderId="13" xfId="0" applyNumberFormat="1" applyFont="1" applyFill="1" applyBorder="1" applyAlignment="1">
      <alignment vertical="center"/>
    </xf>
    <xf numFmtId="3" fontId="4" fillId="34" borderId="38" xfId="0" applyNumberFormat="1" applyFont="1" applyFill="1" applyBorder="1" applyAlignment="1">
      <alignment vertical="center"/>
    </xf>
    <xf numFmtId="3" fontId="4" fillId="34" borderId="40" xfId="0" applyNumberFormat="1" applyFont="1" applyFill="1" applyBorder="1" applyAlignment="1">
      <alignment vertical="center"/>
    </xf>
    <xf numFmtId="3" fontId="4" fillId="34" borderId="41" xfId="0" applyNumberFormat="1" applyFont="1" applyFill="1" applyBorder="1" applyAlignment="1">
      <alignment vertical="center"/>
    </xf>
    <xf numFmtId="3" fontId="4" fillId="34" borderId="22" xfId="0" applyNumberFormat="1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4" borderId="37" xfId="0" applyFont="1" applyFill="1" applyBorder="1" applyAlignment="1">
      <alignment vertical="center"/>
    </xf>
    <xf numFmtId="0" fontId="3" fillId="34" borderId="32" xfId="0" applyFont="1" applyFill="1" applyBorder="1" applyAlignment="1">
      <alignment vertical="center"/>
    </xf>
    <xf numFmtId="0" fontId="3" fillId="34" borderId="33" xfId="0" applyFont="1" applyFill="1" applyBorder="1" applyAlignment="1">
      <alignment vertical="center"/>
    </xf>
    <xf numFmtId="0" fontId="3" fillId="34" borderId="34" xfId="0" applyFont="1" applyFill="1" applyBorder="1" applyAlignment="1">
      <alignment vertical="center"/>
    </xf>
    <xf numFmtId="0" fontId="3" fillId="34" borderId="35" xfId="0" applyFont="1" applyFill="1" applyBorder="1" applyAlignment="1">
      <alignment vertical="center"/>
    </xf>
    <xf numFmtId="3" fontId="3" fillId="34" borderId="14" xfId="0" applyNumberFormat="1" applyFont="1" applyFill="1" applyBorder="1" applyAlignment="1">
      <alignment vertical="center"/>
    </xf>
    <xf numFmtId="3" fontId="4" fillId="34" borderId="39" xfId="0" applyNumberFormat="1" applyFont="1" applyFill="1" applyBorder="1" applyAlignment="1">
      <alignment vertical="center"/>
    </xf>
    <xf numFmtId="0" fontId="3" fillId="34" borderId="15" xfId="0" applyFont="1" applyFill="1" applyBorder="1" applyAlignment="1">
      <alignment horizontal="center" vertical="center"/>
    </xf>
    <xf numFmtId="3" fontId="4" fillId="34" borderId="0" xfId="0" applyNumberFormat="1" applyFont="1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3" fontId="3" fillId="33" borderId="13" xfId="0" applyNumberFormat="1" applyFont="1" applyFill="1" applyBorder="1" applyAlignment="1">
      <alignment vertical="center"/>
    </xf>
    <xf numFmtId="3" fontId="3" fillId="33" borderId="33" xfId="0" applyNumberFormat="1" applyFont="1" applyFill="1" applyBorder="1" applyAlignment="1">
      <alignment vertical="center"/>
    </xf>
    <xf numFmtId="3" fontId="3" fillId="0" borderId="42" xfId="0" applyNumberFormat="1" applyFont="1" applyBorder="1" applyAlignment="1">
      <alignment vertical="center"/>
    </xf>
    <xf numFmtId="3" fontId="9" fillId="33" borderId="0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3" fontId="3" fillId="0" borderId="44" xfId="0" applyNumberFormat="1" applyFont="1" applyFill="1" applyBorder="1" applyAlignment="1">
      <alignment vertical="center"/>
    </xf>
    <xf numFmtId="3" fontId="3" fillId="0" borderId="45" xfId="0" applyNumberFormat="1" applyFont="1" applyFill="1" applyBorder="1" applyAlignment="1">
      <alignment vertical="center"/>
    </xf>
    <xf numFmtId="3" fontId="3" fillId="0" borderId="46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47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48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49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3" fontId="9" fillId="34" borderId="18" xfId="0" applyNumberFormat="1" applyFont="1" applyFill="1" applyBorder="1" applyAlignment="1">
      <alignment vertical="center"/>
    </xf>
    <xf numFmtId="0" fontId="8" fillId="34" borderId="33" xfId="0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 wrapText="1"/>
    </xf>
    <xf numFmtId="3" fontId="3" fillId="34" borderId="5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3" fontId="3" fillId="0" borderId="32" xfId="0" applyNumberFormat="1" applyFont="1" applyFill="1" applyBorder="1" applyAlignment="1">
      <alignment vertical="center"/>
    </xf>
    <xf numFmtId="3" fontId="3" fillId="0" borderId="33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3" fillId="0" borderId="35" xfId="0" applyNumberFormat="1" applyFont="1" applyFill="1" applyBorder="1" applyAlignment="1">
      <alignment vertical="center"/>
    </xf>
    <xf numFmtId="3" fontId="9" fillId="33" borderId="39" xfId="0" applyNumberFormat="1" applyFont="1" applyFill="1" applyBorder="1" applyAlignment="1">
      <alignment vertical="center"/>
    </xf>
    <xf numFmtId="0" fontId="3" fillId="34" borderId="51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vertical="center"/>
    </xf>
    <xf numFmtId="0" fontId="3" fillId="34" borderId="51" xfId="0" applyFont="1" applyFill="1" applyBorder="1" applyAlignment="1">
      <alignment vertical="center"/>
    </xf>
    <xf numFmtId="0" fontId="3" fillId="34" borderId="53" xfId="0" applyFont="1" applyFill="1" applyBorder="1" applyAlignment="1">
      <alignment vertical="center"/>
    </xf>
    <xf numFmtId="0" fontId="3" fillId="34" borderId="54" xfId="0" applyFont="1" applyFill="1" applyBorder="1" applyAlignment="1">
      <alignment vertical="center"/>
    </xf>
    <xf numFmtId="0" fontId="3" fillId="34" borderId="55" xfId="0" applyFont="1" applyFill="1" applyBorder="1" applyAlignment="1">
      <alignment vertical="center"/>
    </xf>
    <xf numFmtId="3" fontId="3" fillId="34" borderId="51" xfId="0" applyNumberFormat="1" applyFont="1" applyFill="1" applyBorder="1" applyAlignment="1">
      <alignment vertical="center"/>
    </xf>
    <xf numFmtId="3" fontId="3" fillId="0" borderId="56" xfId="0" applyNumberFormat="1" applyFont="1" applyBorder="1" applyAlignment="1">
      <alignment vertical="center"/>
    </xf>
    <xf numFmtId="3" fontId="4" fillId="34" borderId="57" xfId="0" applyNumberFormat="1" applyFont="1" applyFill="1" applyBorder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0" fillId="34" borderId="23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25" xfId="0" applyFont="1" applyBorder="1" applyAlignment="1">
      <alignment horizontal="center" vertical="center"/>
    </xf>
    <xf numFmtId="3" fontId="3" fillId="0" borderId="47" xfId="0" applyNumberFormat="1" applyFont="1" applyBorder="1" applyAlignment="1">
      <alignment vertical="center"/>
    </xf>
    <xf numFmtId="0" fontId="4" fillId="34" borderId="15" xfId="0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vertical="center"/>
    </xf>
    <xf numFmtId="3" fontId="4" fillId="34" borderId="15" xfId="0" applyNumberFormat="1" applyFont="1" applyFill="1" applyBorder="1" applyAlignment="1">
      <alignment vertical="center"/>
    </xf>
    <xf numFmtId="3" fontId="4" fillId="34" borderId="24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3" fontId="30" fillId="0" borderId="0" xfId="0" applyNumberFormat="1" applyFont="1" applyAlignment="1">
      <alignment vertical="center"/>
    </xf>
    <xf numFmtId="0" fontId="33" fillId="0" borderId="0" xfId="0" applyFont="1" applyAlignment="1">
      <alignment horizontal="center" vertical="top"/>
    </xf>
    <xf numFmtId="0" fontId="33" fillId="0" borderId="0" xfId="0" applyFont="1" applyAlignment="1">
      <alignment horizontal="center" vertical="top" wrapText="1"/>
    </xf>
    <xf numFmtId="3" fontId="33" fillId="0" borderId="0" xfId="0" applyNumberFormat="1" applyFont="1" applyAlignment="1">
      <alignment horizontal="center" vertical="top"/>
    </xf>
    <xf numFmtId="0" fontId="34" fillId="0" borderId="13" xfId="0" applyFont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/>
    </xf>
    <xf numFmtId="3" fontId="35" fillId="33" borderId="10" xfId="0" applyNumberFormat="1" applyFont="1" applyFill="1" applyBorder="1" applyAlignment="1">
      <alignment horizontal="right" vertical="center"/>
    </xf>
    <xf numFmtId="3" fontId="35" fillId="33" borderId="10" xfId="0" applyNumberFormat="1" applyFont="1" applyFill="1" applyBorder="1" applyAlignment="1">
      <alignment vertical="center"/>
    </xf>
    <xf numFmtId="0" fontId="36" fillId="35" borderId="58" xfId="0" applyFont="1" applyFill="1" applyBorder="1" applyAlignment="1">
      <alignment horizontal="center" vertical="center"/>
    </xf>
    <xf numFmtId="0" fontId="36" fillId="35" borderId="10" xfId="0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horizontal="left" vertical="center" wrapText="1"/>
    </xf>
    <xf numFmtId="3" fontId="36" fillId="35" borderId="10" xfId="0" applyNumberFormat="1" applyFont="1" applyFill="1" applyBorder="1" applyAlignment="1">
      <alignment horizontal="right" vertical="center"/>
    </xf>
    <xf numFmtId="3" fontId="36" fillId="35" borderId="10" xfId="0" applyNumberFormat="1" applyFont="1" applyFill="1" applyBorder="1" applyAlignment="1">
      <alignment vertical="center"/>
    </xf>
    <xf numFmtId="3" fontId="35" fillId="35" borderId="10" xfId="0" applyNumberFormat="1" applyFont="1" applyFill="1" applyBorder="1" applyAlignment="1">
      <alignment vertical="center"/>
    </xf>
    <xf numFmtId="3" fontId="36" fillId="35" borderId="10" xfId="0" applyNumberFormat="1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 wrapText="1"/>
    </xf>
    <xf numFmtId="3" fontId="36" fillId="0" borderId="10" xfId="0" applyNumberFormat="1" applyFont="1" applyBorder="1" applyAlignment="1">
      <alignment horizontal="right" vertical="center"/>
    </xf>
    <xf numFmtId="3" fontId="36" fillId="0" borderId="10" xfId="0" applyNumberFormat="1" applyFont="1" applyFill="1" applyBorder="1" applyAlignment="1">
      <alignment horizontal="right" vertical="center"/>
    </xf>
    <xf numFmtId="0" fontId="30" fillId="33" borderId="58" xfId="0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vertical="center"/>
    </xf>
    <xf numFmtId="0" fontId="32" fillId="33" borderId="10" xfId="0" applyFont="1" applyFill="1" applyBorder="1" applyAlignment="1">
      <alignment horizontal="center" vertical="center"/>
    </xf>
    <xf numFmtId="3" fontId="35" fillId="0" borderId="10" xfId="0" applyNumberFormat="1" applyFont="1" applyFill="1" applyBorder="1" applyAlignment="1">
      <alignment vertical="center"/>
    </xf>
    <xf numFmtId="0" fontId="30" fillId="33" borderId="16" xfId="0" applyFont="1" applyFill="1" applyBorder="1" applyAlignment="1">
      <alignment horizontal="center" vertical="center"/>
    </xf>
    <xf numFmtId="0" fontId="36" fillId="0" borderId="58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3" fontId="36" fillId="35" borderId="14" xfId="0" applyNumberFormat="1" applyFont="1" applyFill="1" applyBorder="1" applyAlignment="1">
      <alignment horizontal="right" vertical="center"/>
    </xf>
    <xf numFmtId="3" fontId="36" fillId="35" borderId="14" xfId="0" applyNumberFormat="1" applyFont="1" applyFill="1" applyBorder="1" applyAlignment="1">
      <alignment vertical="center"/>
    </xf>
    <xf numFmtId="3" fontId="36" fillId="0" borderId="14" xfId="0" applyNumberFormat="1" applyFont="1" applyFill="1" applyBorder="1" applyAlignment="1">
      <alignment vertical="center"/>
    </xf>
    <xf numFmtId="0" fontId="36" fillId="33" borderId="10" xfId="0" applyFont="1" applyFill="1" applyBorder="1" applyAlignment="1">
      <alignment horizontal="center" vertical="center"/>
    </xf>
    <xf numFmtId="3" fontId="36" fillId="0" borderId="13" xfId="0" applyNumberFormat="1" applyFont="1" applyBorder="1" applyAlignment="1">
      <alignment horizontal="right" vertical="center"/>
    </xf>
    <xf numFmtId="0" fontId="36" fillId="0" borderId="17" xfId="0" applyFont="1" applyBorder="1" applyAlignment="1">
      <alignment horizontal="center" vertical="center"/>
    </xf>
    <xf numFmtId="0" fontId="3" fillId="36" borderId="0" xfId="0" applyFont="1" applyFill="1" applyAlignment="1">
      <alignment vertical="center"/>
    </xf>
    <xf numFmtId="0" fontId="33" fillId="0" borderId="0" xfId="0" applyFont="1" applyAlignment="1">
      <alignment horizontal="center" vertical="top"/>
    </xf>
    <xf numFmtId="0" fontId="3" fillId="0" borderId="10" xfId="0" applyFont="1" applyBorder="1" applyAlignment="1">
      <alignment vertical="center" wrapText="1"/>
    </xf>
    <xf numFmtId="0" fontId="33" fillId="6" borderId="58" xfId="0" applyFont="1" applyFill="1" applyBorder="1" applyAlignment="1">
      <alignment horizontal="center" vertical="center"/>
    </xf>
    <xf numFmtId="3" fontId="36" fillId="6" borderId="10" xfId="0" applyNumberFormat="1" applyFont="1" applyFill="1" applyBorder="1" applyAlignment="1">
      <alignment horizontal="right" vertical="center"/>
    </xf>
    <xf numFmtId="3" fontId="35" fillId="6" borderId="10" xfId="0" applyNumberFormat="1" applyFont="1" applyFill="1" applyBorder="1" applyAlignment="1">
      <alignment horizontal="right" vertical="center"/>
    </xf>
    <xf numFmtId="3" fontId="36" fillId="6" borderId="13" xfId="0" applyNumberFormat="1" applyFont="1" applyFill="1" applyBorder="1" applyAlignment="1">
      <alignment horizontal="right" vertical="center"/>
    </xf>
    <xf numFmtId="0" fontId="33" fillId="6" borderId="58" xfId="0" applyFont="1" applyFill="1" applyBorder="1" applyAlignment="1">
      <alignment vertical="center"/>
    </xf>
    <xf numFmtId="0" fontId="33" fillId="6" borderId="59" xfId="0" applyFont="1" applyFill="1" applyBorder="1" applyAlignment="1">
      <alignment vertical="center"/>
    </xf>
    <xf numFmtId="0" fontId="33" fillId="6" borderId="60" xfId="0" applyFont="1" applyFill="1" applyBorder="1" applyAlignment="1">
      <alignment vertical="center"/>
    </xf>
    <xf numFmtId="3" fontId="35" fillId="6" borderId="10" xfId="0" applyNumberFormat="1" applyFont="1" applyFill="1" applyBorder="1" applyAlignment="1">
      <alignment vertical="center"/>
    </xf>
    <xf numFmtId="3" fontId="36" fillId="6" borderId="14" xfId="0" applyNumberFormat="1" applyFont="1" applyFill="1" applyBorder="1" applyAlignment="1">
      <alignment horizontal="right" vertical="center"/>
    </xf>
    <xf numFmtId="0" fontId="36" fillId="33" borderId="17" xfId="0" applyFont="1" applyFill="1" applyBorder="1" applyAlignment="1">
      <alignment horizontal="center" vertical="center"/>
    </xf>
    <xf numFmtId="0" fontId="33" fillId="33" borderId="14" xfId="0" applyFont="1" applyFill="1" applyBorder="1" applyAlignment="1">
      <alignment horizontal="center" vertical="center"/>
    </xf>
    <xf numFmtId="0" fontId="32" fillId="33" borderId="14" xfId="0" applyFont="1" applyFill="1" applyBorder="1" applyAlignment="1">
      <alignment horizontal="left" vertical="center"/>
    </xf>
    <xf numFmtId="3" fontId="35" fillId="33" borderId="14" xfId="0" applyNumberFormat="1" applyFont="1" applyFill="1" applyBorder="1" applyAlignment="1">
      <alignment horizontal="right" vertical="center"/>
    </xf>
    <xf numFmtId="3" fontId="35" fillId="33" borderId="14" xfId="0" applyNumberFormat="1" applyFont="1" applyFill="1" applyBorder="1" applyAlignment="1">
      <alignment vertical="center"/>
    </xf>
    <xf numFmtId="0" fontId="33" fillId="6" borderId="61" xfId="0" applyFont="1" applyFill="1" applyBorder="1" applyAlignment="1">
      <alignment horizontal="center" vertical="center"/>
    </xf>
    <xf numFmtId="0" fontId="34" fillId="6" borderId="62" xfId="0" applyFont="1" applyFill="1" applyBorder="1" applyAlignment="1">
      <alignment horizontal="center" vertical="center"/>
    </xf>
    <xf numFmtId="0" fontId="37" fillId="6" borderId="62" xfId="0" applyFont="1" applyFill="1" applyBorder="1" applyAlignment="1">
      <alignment horizontal="left" vertical="center"/>
    </xf>
    <xf numFmtId="0" fontId="35" fillId="6" borderId="62" xfId="0" applyFont="1" applyFill="1" applyBorder="1" applyAlignment="1">
      <alignment horizontal="center" vertical="center"/>
    </xf>
    <xf numFmtId="3" fontId="35" fillId="6" borderId="62" xfId="0" applyNumberFormat="1" applyFont="1" applyFill="1" applyBorder="1" applyAlignment="1">
      <alignment horizontal="center" vertical="center"/>
    </xf>
    <xf numFmtId="0" fontId="36" fillId="35" borderId="58" xfId="0" applyFont="1" applyFill="1" applyBorder="1" applyAlignment="1">
      <alignment horizontal="center" vertical="center"/>
    </xf>
    <xf numFmtId="0" fontId="36" fillId="12" borderId="58" xfId="0" applyFont="1" applyFill="1" applyBorder="1" applyAlignment="1">
      <alignment horizontal="center" vertical="center"/>
    </xf>
    <xf numFmtId="0" fontId="36" fillId="35" borderId="10" xfId="0" applyFont="1" applyFill="1" applyBorder="1" applyAlignment="1" quotePrefix="1">
      <alignment horizontal="center" vertical="center"/>
    </xf>
    <xf numFmtId="0" fontId="36" fillId="36" borderId="17" xfId="0" applyFont="1" applyFill="1" applyBorder="1" applyAlignment="1">
      <alignment horizontal="center" vertical="center"/>
    </xf>
    <xf numFmtId="0" fontId="36" fillId="0" borderId="58" xfId="0" applyFont="1" applyBorder="1" applyAlignment="1">
      <alignment horizontal="center" vertical="center"/>
    </xf>
    <xf numFmtId="0" fontId="30" fillId="0" borderId="13" xfId="0" applyFont="1" applyBorder="1" applyAlignment="1">
      <alignment vertical="center" wrapText="1"/>
    </xf>
    <xf numFmtId="0" fontId="36" fillId="0" borderId="13" xfId="0" applyFont="1" applyBorder="1" applyAlignment="1">
      <alignment horizontal="center" vertical="center"/>
    </xf>
    <xf numFmtId="3" fontId="35" fillId="12" borderId="10" xfId="0" applyNumberFormat="1" applyFont="1" applyFill="1" applyBorder="1" applyAlignment="1">
      <alignment horizontal="right" vertical="center"/>
    </xf>
    <xf numFmtId="0" fontId="32" fillId="12" borderId="10" xfId="0" applyFont="1" applyFill="1" applyBorder="1" applyAlignment="1">
      <alignment vertical="center"/>
    </xf>
    <xf numFmtId="0" fontId="30" fillId="12" borderId="58" xfId="0" applyFont="1" applyFill="1" applyBorder="1" applyAlignment="1">
      <alignment horizontal="center" vertical="center"/>
    </xf>
    <xf numFmtId="0" fontId="33" fillId="12" borderId="10" xfId="0" applyFont="1" applyFill="1" applyBorder="1" applyAlignment="1">
      <alignment horizontal="center" vertical="center"/>
    </xf>
    <xf numFmtId="3" fontId="35" fillId="12" borderId="10" xfId="0" applyNumberFormat="1" applyFont="1" applyFill="1" applyBorder="1" applyAlignment="1">
      <alignment vertical="center"/>
    </xf>
    <xf numFmtId="0" fontId="32" fillId="12" borderId="10" xfId="0" applyFont="1" applyFill="1" applyBorder="1" applyAlignment="1">
      <alignment horizontal="center" vertical="center"/>
    </xf>
    <xf numFmtId="0" fontId="30" fillId="6" borderId="58" xfId="0" applyFont="1" applyFill="1" applyBorder="1" applyAlignment="1">
      <alignment horizontal="center" vertical="center"/>
    </xf>
    <xf numFmtId="0" fontId="33" fillId="6" borderId="10" xfId="0" applyFont="1" applyFill="1" applyBorder="1" applyAlignment="1">
      <alignment horizontal="center" vertical="center"/>
    </xf>
    <xf numFmtId="0" fontId="32" fillId="6" borderId="10" xfId="0" applyFont="1" applyFill="1" applyBorder="1" applyAlignment="1">
      <alignment vertical="center"/>
    </xf>
    <xf numFmtId="0" fontId="32" fillId="6" borderId="10" xfId="0" applyFont="1" applyFill="1" applyBorder="1" applyAlignment="1">
      <alignment horizontal="center" vertical="center"/>
    </xf>
    <xf numFmtId="0" fontId="36" fillId="0" borderId="58" xfId="0" applyFont="1" applyBorder="1" applyAlignment="1">
      <alignment horizontal="center" vertical="center"/>
    </xf>
    <xf numFmtId="0" fontId="30" fillId="0" borderId="13" xfId="0" applyFont="1" applyBorder="1" applyAlignment="1">
      <alignment vertical="center" wrapText="1"/>
    </xf>
    <xf numFmtId="0" fontId="36" fillId="0" borderId="13" xfId="0" applyFont="1" applyBorder="1" applyAlignment="1">
      <alignment horizontal="center" vertical="center"/>
    </xf>
    <xf numFmtId="0" fontId="36" fillId="0" borderId="58" xfId="0" applyFont="1" applyBorder="1" applyAlignment="1">
      <alignment horizontal="center" vertical="center"/>
    </xf>
    <xf numFmtId="0" fontId="30" fillId="0" borderId="13" xfId="0" applyFont="1" applyBorder="1" applyAlignment="1">
      <alignment vertical="center" wrapText="1"/>
    </xf>
    <xf numFmtId="0" fontId="36" fillId="0" borderId="13" xfId="0" applyFont="1" applyBorder="1" applyAlignment="1">
      <alignment horizontal="center" vertical="center"/>
    </xf>
    <xf numFmtId="0" fontId="32" fillId="36" borderId="63" xfId="0" applyFont="1" applyFill="1" applyBorder="1" applyAlignment="1">
      <alignment horizontal="center" vertical="center" wrapText="1"/>
    </xf>
    <xf numFmtId="3" fontId="37" fillId="36" borderId="63" xfId="0" applyNumberFormat="1" applyFont="1" applyFill="1" applyBorder="1" applyAlignment="1">
      <alignment horizontal="right" vertical="center"/>
    </xf>
    <xf numFmtId="3" fontId="37" fillId="36" borderId="63" xfId="0" applyNumberFormat="1" applyFont="1" applyFill="1" applyBorder="1" applyAlignment="1">
      <alignment vertical="center"/>
    </xf>
    <xf numFmtId="0" fontId="32" fillId="36" borderId="0" xfId="0" applyFont="1" applyFill="1" applyBorder="1" applyAlignment="1">
      <alignment horizontal="center" vertical="center" wrapText="1"/>
    </xf>
    <xf numFmtId="3" fontId="37" fillId="36" borderId="0" xfId="0" applyNumberFormat="1" applyFont="1" applyFill="1" applyBorder="1" applyAlignment="1">
      <alignment horizontal="right" vertical="center"/>
    </xf>
    <xf numFmtId="3" fontId="37" fillId="36" borderId="0" xfId="0" applyNumberFormat="1" applyFont="1" applyFill="1" applyBorder="1" applyAlignment="1">
      <alignment vertical="center"/>
    </xf>
    <xf numFmtId="0" fontId="30" fillId="0" borderId="13" xfId="0" applyFont="1" applyBorder="1" applyAlignment="1">
      <alignment vertical="center" wrapText="1"/>
    </xf>
    <xf numFmtId="0" fontId="36" fillId="0" borderId="58" xfId="0" applyFont="1" applyBorder="1" applyAlignment="1">
      <alignment horizontal="center" vertical="center"/>
    </xf>
    <xf numFmtId="3" fontId="36" fillId="2" borderId="10" xfId="0" applyNumberFormat="1" applyFont="1" applyFill="1" applyBorder="1" applyAlignment="1">
      <alignment horizontal="right" vertical="center"/>
    </xf>
    <xf numFmtId="3" fontId="36" fillId="0" borderId="10" xfId="0" applyNumberFormat="1" applyFont="1" applyFill="1" applyBorder="1" applyAlignment="1">
      <alignment vertical="center"/>
    </xf>
    <xf numFmtId="0" fontId="36" fillId="35" borderId="58" xfId="0" applyFont="1" applyFill="1" applyBorder="1" applyAlignment="1">
      <alignment horizontal="center" vertical="center"/>
    </xf>
    <xf numFmtId="0" fontId="30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6" fillId="0" borderId="58" xfId="0" applyFont="1" applyBorder="1" applyAlignment="1">
      <alignment horizontal="center" vertical="center"/>
    </xf>
    <xf numFmtId="0" fontId="30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3" fillId="6" borderId="29" xfId="0" applyFont="1" applyFill="1" applyBorder="1" applyAlignment="1">
      <alignment horizontal="center" vertical="center"/>
    </xf>
    <xf numFmtId="0" fontId="33" fillId="6" borderId="29" xfId="0" applyFont="1" applyFill="1" applyBorder="1" applyAlignment="1">
      <alignment vertical="center"/>
    </xf>
    <xf numFmtId="0" fontId="33" fillId="6" borderId="36" xfId="0" applyFont="1" applyFill="1" applyBorder="1" applyAlignment="1">
      <alignment vertical="center"/>
    </xf>
    <xf numFmtId="0" fontId="33" fillId="6" borderId="64" xfId="0" applyFont="1" applyFill="1" applyBorder="1" applyAlignment="1">
      <alignment vertical="center"/>
    </xf>
    <xf numFmtId="3" fontId="35" fillId="6" borderId="28" xfId="0" applyNumberFormat="1" applyFont="1" applyFill="1" applyBorder="1" applyAlignment="1">
      <alignment horizontal="right" vertical="center"/>
    </xf>
    <xf numFmtId="3" fontId="35" fillId="6" borderId="28" xfId="0" applyNumberFormat="1" applyFont="1" applyFill="1" applyBorder="1" applyAlignment="1">
      <alignment vertical="center"/>
    </xf>
    <xf numFmtId="3" fontId="35" fillId="18" borderId="65" xfId="0" applyNumberFormat="1" applyFont="1" applyFill="1" applyBorder="1" applyAlignment="1">
      <alignment horizontal="right" vertical="center"/>
    </xf>
    <xf numFmtId="3" fontId="35" fillId="18" borderId="65" xfId="0" applyNumberFormat="1" applyFont="1" applyFill="1" applyBorder="1" applyAlignment="1">
      <alignment vertical="center"/>
    </xf>
    <xf numFmtId="3" fontId="38" fillId="6" borderId="28" xfId="0" applyNumberFormat="1" applyFont="1" applyFill="1" applyBorder="1" applyAlignment="1">
      <alignment vertical="center"/>
    </xf>
    <xf numFmtId="3" fontId="38" fillId="18" borderId="65" xfId="0" applyNumberFormat="1" applyFont="1" applyFill="1" applyBorder="1" applyAlignment="1">
      <alignment horizontal="right" vertical="center"/>
    </xf>
    <xf numFmtId="0" fontId="36" fillId="35" borderId="58" xfId="0" applyFont="1" applyFill="1" applyBorder="1" applyAlignment="1">
      <alignment horizontal="center" vertical="center"/>
    </xf>
    <xf numFmtId="3" fontId="30" fillId="35" borderId="10" xfId="0" applyNumberFormat="1" applyFont="1" applyFill="1" applyBorder="1" applyAlignment="1">
      <alignment vertical="center"/>
    </xf>
    <xf numFmtId="3" fontId="38" fillId="33" borderId="14" xfId="0" applyNumberFormat="1" applyFont="1" applyFill="1" applyBorder="1" applyAlignment="1">
      <alignment horizontal="right" vertical="center"/>
    </xf>
    <xf numFmtId="3" fontId="38" fillId="6" borderId="62" xfId="0" applyNumberFormat="1" applyFont="1" applyFill="1" applyBorder="1" applyAlignment="1">
      <alignment horizontal="center" vertical="center"/>
    </xf>
    <xf numFmtId="0" fontId="39" fillId="12" borderId="58" xfId="0" applyFont="1" applyFill="1" applyBorder="1" applyAlignment="1">
      <alignment horizontal="center" vertical="center"/>
    </xf>
    <xf numFmtId="0" fontId="33" fillId="12" borderId="58" xfId="0" applyFont="1" applyFill="1" applyBorder="1" applyAlignment="1">
      <alignment vertical="center"/>
    </xf>
    <xf numFmtId="0" fontId="33" fillId="12" borderId="59" xfId="0" applyFont="1" applyFill="1" applyBorder="1" applyAlignment="1">
      <alignment vertical="center"/>
    </xf>
    <xf numFmtId="0" fontId="33" fillId="12" borderId="60" xfId="0" applyFont="1" applyFill="1" applyBorder="1" applyAlignment="1">
      <alignment vertical="center"/>
    </xf>
    <xf numFmtId="0" fontId="30" fillId="12" borderId="13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top"/>
    </xf>
    <xf numFmtId="0" fontId="30" fillId="0" borderId="14" xfId="0" applyFont="1" applyBorder="1" applyAlignment="1">
      <alignment horizontal="center" vertical="center" wrapText="1"/>
    </xf>
    <xf numFmtId="3" fontId="36" fillId="0" borderId="13" xfId="0" applyNumberFormat="1" applyFont="1" applyFill="1" applyBorder="1" applyAlignment="1">
      <alignment horizontal="right" vertical="center"/>
    </xf>
    <xf numFmtId="4" fontId="36" fillId="35" borderId="10" xfId="0" applyNumberFormat="1" applyFont="1" applyFill="1" applyBorder="1" applyAlignment="1">
      <alignment horizontal="right" vertical="center"/>
    </xf>
    <xf numFmtId="4" fontId="36" fillId="35" borderId="10" xfId="0" applyNumberFormat="1" applyFont="1" applyFill="1" applyBorder="1" applyAlignment="1">
      <alignment vertical="center"/>
    </xf>
    <xf numFmtId="4" fontId="36" fillId="0" borderId="10" xfId="0" applyNumberFormat="1" applyFont="1" applyFill="1" applyBorder="1" applyAlignment="1">
      <alignment horizontal="right" vertical="center"/>
    </xf>
    <xf numFmtId="4" fontId="35" fillId="33" borderId="14" xfId="0" applyNumberFormat="1" applyFont="1" applyFill="1" applyBorder="1" applyAlignment="1">
      <alignment horizontal="right" vertical="center"/>
    </xf>
    <xf numFmtId="4" fontId="35" fillId="35" borderId="10" xfId="0" applyNumberFormat="1" applyFont="1" applyFill="1" applyBorder="1" applyAlignment="1">
      <alignment vertical="center"/>
    </xf>
    <xf numFmtId="4" fontId="36" fillId="0" borderId="14" xfId="0" applyNumberFormat="1" applyFont="1" applyFill="1" applyBorder="1" applyAlignment="1">
      <alignment vertical="center"/>
    </xf>
    <xf numFmtId="4" fontId="36" fillId="35" borderId="14" xfId="0" applyNumberFormat="1" applyFont="1" applyFill="1" applyBorder="1" applyAlignment="1">
      <alignment horizontal="right" vertical="center"/>
    </xf>
    <xf numFmtId="4" fontId="36" fillId="0" borderId="13" xfId="0" applyNumberFormat="1" applyFont="1" applyFill="1" applyBorder="1" applyAlignment="1">
      <alignment horizontal="right" vertical="center"/>
    </xf>
    <xf numFmtId="4" fontId="35" fillId="33" borderId="10" xfId="0" applyNumberFormat="1" applyFont="1" applyFill="1" applyBorder="1" applyAlignment="1">
      <alignment vertical="center"/>
    </xf>
    <xf numFmtId="4" fontId="35" fillId="6" borderId="10" xfId="0" applyNumberFormat="1" applyFont="1" applyFill="1" applyBorder="1" applyAlignment="1">
      <alignment vertical="center"/>
    </xf>
    <xf numFmtId="4" fontId="35" fillId="12" borderId="10" xfId="0" applyNumberFormat="1" applyFont="1" applyFill="1" applyBorder="1" applyAlignment="1">
      <alignment vertical="center"/>
    </xf>
    <xf numFmtId="4" fontId="35" fillId="6" borderId="62" xfId="0" applyNumberFormat="1" applyFont="1" applyFill="1" applyBorder="1" applyAlignment="1">
      <alignment horizontal="right" vertical="center"/>
    </xf>
    <xf numFmtId="4" fontId="36" fillId="0" borderId="10" xfId="0" applyNumberFormat="1" applyFont="1" applyFill="1" applyBorder="1" applyAlignment="1">
      <alignment vertical="center"/>
    </xf>
    <xf numFmtId="4" fontId="35" fillId="12" borderId="13" xfId="0" applyNumberFormat="1" applyFont="1" applyFill="1" applyBorder="1" applyAlignment="1">
      <alignment vertical="center"/>
    </xf>
    <xf numFmtId="4" fontId="35" fillId="6" borderId="28" xfId="0" applyNumberFormat="1" applyFont="1" applyFill="1" applyBorder="1" applyAlignment="1">
      <alignment vertical="center"/>
    </xf>
    <xf numFmtId="4" fontId="35" fillId="18" borderId="65" xfId="0" applyNumberFormat="1" applyFont="1" applyFill="1" applyBorder="1" applyAlignment="1">
      <alignment horizontal="right" vertical="center"/>
    </xf>
    <xf numFmtId="3" fontId="35" fillId="18" borderId="65" xfId="0" applyNumberFormat="1" applyFont="1" applyFill="1" applyBorder="1" applyAlignment="1">
      <alignment horizontal="center" vertical="center"/>
    </xf>
    <xf numFmtId="0" fontId="36" fillId="35" borderId="58" xfId="0" applyFont="1" applyFill="1" applyBorder="1" applyAlignment="1">
      <alignment horizontal="center" vertical="center"/>
    </xf>
    <xf numFmtId="3" fontId="35" fillId="6" borderId="62" xfId="0" applyNumberFormat="1" applyFont="1" applyFill="1" applyBorder="1" applyAlignment="1">
      <alignment horizontal="right" vertical="center"/>
    </xf>
    <xf numFmtId="168" fontId="35" fillId="33" borderId="10" xfId="0" applyNumberFormat="1" applyFont="1" applyFill="1" applyBorder="1" applyAlignment="1">
      <alignment vertical="center"/>
    </xf>
    <xf numFmtId="168" fontId="36" fillId="0" borderId="10" xfId="0" applyNumberFormat="1" applyFont="1" applyFill="1" applyBorder="1" applyAlignment="1">
      <alignment horizontal="right" vertical="center"/>
    </xf>
    <xf numFmtId="168" fontId="35" fillId="6" borderId="10" xfId="0" applyNumberFormat="1" applyFont="1" applyFill="1" applyBorder="1" applyAlignment="1">
      <alignment vertical="center"/>
    </xf>
    <xf numFmtId="168" fontId="35" fillId="12" borderId="10" xfId="0" applyNumberFormat="1" applyFont="1" applyFill="1" applyBorder="1" applyAlignment="1">
      <alignment vertical="center"/>
    </xf>
    <xf numFmtId="0" fontId="36" fillId="0" borderId="58" xfId="0" applyFont="1" applyBorder="1" applyAlignment="1">
      <alignment horizontal="center" vertical="center"/>
    </xf>
    <xf numFmtId="0" fontId="36" fillId="35" borderId="5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 wrapText="1"/>
    </xf>
    <xf numFmtId="0" fontId="40" fillId="0" borderId="0" xfId="0" applyFont="1" applyBorder="1" applyAlignment="1">
      <alignment horizontal="left" vertical="center" wrapText="1"/>
    </xf>
    <xf numFmtId="0" fontId="36" fillId="35" borderId="58" xfId="0" applyFont="1" applyFill="1" applyBorder="1" applyAlignment="1">
      <alignment horizontal="center" vertical="center"/>
    </xf>
    <xf numFmtId="0" fontId="36" fillId="35" borderId="60" xfId="0" applyFont="1" applyFill="1" applyBorder="1" applyAlignment="1">
      <alignment horizontal="center" vertical="center"/>
    </xf>
    <xf numFmtId="0" fontId="36" fillId="0" borderId="58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32" fillId="18" borderId="66" xfId="0" applyFont="1" applyFill="1" applyBorder="1" applyAlignment="1">
      <alignment horizontal="center" vertical="center" wrapText="1"/>
    </xf>
    <xf numFmtId="0" fontId="32" fillId="18" borderId="67" xfId="0" applyFont="1" applyFill="1" applyBorder="1" applyAlignment="1">
      <alignment horizontal="center" vertical="center" wrapText="1"/>
    </xf>
    <xf numFmtId="0" fontId="32" fillId="18" borderId="68" xfId="0" applyFont="1" applyFill="1" applyBorder="1" applyAlignment="1">
      <alignment horizontal="center" vertical="center" wrapText="1"/>
    </xf>
    <xf numFmtId="0" fontId="39" fillId="33" borderId="58" xfId="0" applyFont="1" applyFill="1" applyBorder="1" applyAlignment="1">
      <alignment vertical="center"/>
    </xf>
    <xf numFmtId="0" fontId="39" fillId="33" borderId="60" xfId="0" applyFont="1" applyFill="1" applyBorder="1" applyAlignment="1">
      <alignment vertical="center"/>
    </xf>
    <xf numFmtId="0" fontId="40" fillId="36" borderId="0" xfId="0" applyFont="1" applyFill="1" applyBorder="1" applyAlignment="1">
      <alignment horizontal="left" vertical="center" wrapText="1"/>
    </xf>
    <xf numFmtId="0" fontId="36" fillId="0" borderId="60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0" fillId="33" borderId="17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39" fillId="6" borderId="58" xfId="0" applyFont="1" applyFill="1" applyBorder="1" applyAlignment="1">
      <alignment vertical="center"/>
    </xf>
    <xf numFmtId="0" fontId="39" fillId="6" borderId="60" xfId="0" applyFont="1" applyFill="1" applyBorder="1" applyAlignment="1">
      <alignment vertical="center"/>
    </xf>
    <xf numFmtId="0" fontId="39" fillId="12" borderId="58" xfId="0" applyFont="1" applyFill="1" applyBorder="1" applyAlignment="1">
      <alignment vertical="center"/>
    </xf>
    <xf numFmtId="0" fontId="39" fillId="12" borderId="60" xfId="0" applyFont="1" applyFill="1" applyBorder="1" applyAlignment="1">
      <alignment vertical="center"/>
    </xf>
    <xf numFmtId="0" fontId="30" fillId="0" borderId="13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6" fillId="33" borderId="58" xfId="0" applyFont="1" applyFill="1" applyBorder="1" applyAlignment="1">
      <alignment horizontal="center" vertical="center"/>
    </xf>
    <xf numFmtId="0" fontId="36" fillId="33" borderId="6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0" fillId="0" borderId="58" xfId="0" applyFont="1" applyBorder="1" applyAlignment="1">
      <alignment horizontal="left" vertical="center" wrapText="1"/>
    </xf>
    <xf numFmtId="0" fontId="30" fillId="0" borderId="60" xfId="0" applyFont="1" applyBorder="1" applyAlignment="1">
      <alignment horizontal="left" vertical="center" wrapText="1"/>
    </xf>
    <xf numFmtId="0" fontId="34" fillId="6" borderId="61" xfId="0" applyFont="1" applyFill="1" applyBorder="1" applyAlignment="1">
      <alignment horizontal="center" vertical="center"/>
    </xf>
    <xf numFmtId="0" fontId="34" fillId="6" borderId="69" xfId="0" applyFont="1" applyFill="1" applyBorder="1" applyAlignment="1">
      <alignment horizontal="center" vertical="center"/>
    </xf>
    <xf numFmtId="0" fontId="30" fillId="35" borderId="13" xfId="0" applyFont="1" applyFill="1" applyBorder="1" applyAlignment="1">
      <alignment horizontal="center" vertical="center" wrapText="1"/>
    </xf>
    <xf numFmtId="0" fontId="30" fillId="35" borderId="14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 vertical="top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4" borderId="70" xfId="0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 wrapText="1"/>
    </xf>
    <xf numFmtId="0" fontId="3" fillId="34" borderId="72" xfId="0" applyFont="1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4" fillId="34" borderId="41" xfId="0" applyNumberFormat="1" applyFont="1" applyFill="1" applyBorder="1" applyAlignment="1">
      <alignment vertical="center"/>
    </xf>
    <xf numFmtId="3" fontId="4" fillId="34" borderId="81" xfId="0" applyNumberFormat="1" applyFont="1" applyFill="1" applyBorder="1" applyAlignment="1">
      <alignment vertical="center"/>
    </xf>
    <xf numFmtId="3" fontId="4" fillId="34" borderId="27" xfId="0" applyNumberFormat="1" applyFont="1" applyFill="1" applyBorder="1" applyAlignment="1">
      <alignment vertical="center"/>
    </xf>
    <xf numFmtId="3" fontId="4" fillId="34" borderId="21" xfId="0" applyNumberFormat="1" applyFont="1" applyFill="1" applyBorder="1" applyAlignment="1">
      <alignment vertical="center"/>
    </xf>
    <xf numFmtId="3" fontId="4" fillId="34" borderId="82" xfId="0" applyNumberFormat="1" applyFont="1" applyFill="1" applyBorder="1" applyAlignment="1">
      <alignment vertical="center"/>
    </xf>
    <xf numFmtId="3" fontId="4" fillId="34" borderId="83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34" borderId="11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left" vertical="center"/>
    </xf>
    <xf numFmtId="0" fontId="3" fillId="34" borderId="23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0" fontId="3" fillId="34" borderId="25" xfId="0" applyFont="1" applyFill="1" applyBorder="1" applyAlignment="1">
      <alignment horizontal="left" vertical="center"/>
    </xf>
    <xf numFmtId="3" fontId="4" fillId="34" borderId="84" xfId="0" applyNumberFormat="1" applyFont="1" applyFill="1" applyBorder="1" applyAlignment="1">
      <alignment vertical="center"/>
    </xf>
    <xf numFmtId="3" fontId="4" fillId="34" borderId="85" xfId="0" applyNumberFormat="1" applyFont="1" applyFill="1" applyBorder="1" applyAlignment="1">
      <alignment vertical="center"/>
    </xf>
    <xf numFmtId="3" fontId="4" fillId="34" borderId="24" xfId="0" applyNumberFormat="1" applyFont="1" applyFill="1" applyBorder="1" applyAlignment="1">
      <alignment vertical="center"/>
    </xf>
    <xf numFmtId="3" fontId="3" fillId="34" borderId="25" xfId="0" applyNumberFormat="1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3" fontId="3" fillId="34" borderId="86" xfId="0" applyNumberFormat="1" applyFont="1" applyFill="1" applyBorder="1" applyAlignment="1">
      <alignment vertical="center"/>
    </xf>
    <xf numFmtId="0" fontId="0" fillId="34" borderId="83" xfId="0" applyFill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3" fontId="4" fillId="34" borderId="20" xfId="0" applyNumberFormat="1" applyFont="1" applyFill="1" applyBorder="1" applyAlignment="1">
      <alignment vertical="center"/>
    </xf>
    <xf numFmtId="3" fontId="4" fillId="34" borderId="22" xfId="0" applyNumberFormat="1" applyFont="1" applyFill="1" applyBorder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0" fillId="34" borderId="23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34" borderId="18" xfId="0" applyFont="1" applyFill="1" applyBorder="1" applyAlignment="1">
      <alignment vertical="center" wrapText="1"/>
    </xf>
    <xf numFmtId="0" fontId="4" fillId="34" borderId="19" xfId="0" applyFont="1" applyFill="1" applyBorder="1" applyAlignment="1">
      <alignment vertical="center" wrapText="1"/>
    </xf>
    <xf numFmtId="0" fontId="4" fillId="34" borderId="17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0" fontId="3" fillId="34" borderId="19" xfId="0" applyFont="1" applyFill="1" applyBorder="1" applyAlignment="1">
      <alignment vertical="center" wrapText="1"/>
    </xf>
    <xf numFmtId="0" fontId="0" fillId="34" borderId="52" xfId="0" applyFill="1" applyBorder="1" applyAlignment="1">
      <alignment vertical="center"/>
    </xf>
    <xf numFmtId="0" fontId="0" fillId="34" borderId="87" xfId="0" applyFill="1" applyBorder="1" applyAlignment="1">
      <alignment vertical="center"/>
    </xf>
    <xf numFmtId="0" fontId="0" fillId="34" borderId="88" xfId="0" applyFill="1" applyBorder="1" applyAlignment="1">
      <alignment vertical="center"/>
    </xf>
    <xf numFmtId="3" fontId="3" fillId="34" borderId="87" xfId="0" applyNumberFormat="1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3" fontId="9" fillId="33" borderId="15" xfId="0" applyNumberFormat="1" applyFont="1" applyFill="1" applyBorder="1" applyAlignment="1">
      <alignment vertical="center"/>
    </xf>
    <xf numFmtId="3" fontId="9" fillId="33" borderId="39" xfId="0" applyNumberFormat="1" applyFont="1" applyFill="1" applyBorder="1" applyAlignment="1">
      <alignment vertical="center"/>
    </xf>
    <xf numFmtId="3" fontId="9" fillId="33" borderId="21" xfId="0" applyNumberFormat="1" applyFont="1" applyFill="1" applyBorder="1" applyAlignment="1">
      <alignment vertical="center"/>
    </xf>
    <xf numFmtId="3" fontId="9" fillId="33" borderId="24" xfId="0" applyNumberFormat="1" applyFont="1" applyFill="1" applyBorder="1" applyAlignment="1">
      <alignment vertical="center"/>
    </xf>
    <xf numFmtId="3" fontId="9" fillId="33" borderId="25" xfId="0" applyNumberFormat="1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showZeros="0" tabSelected="1" zoomScaleSheetLayoutView="100" zoomScalePageLayoutView="0" workbookViewId="0" topLeftCell="A73">
      <selection activeCell="Q12" sqref="Q12:S12"/>
    </sheetView>
  </sheetViews>
  <sheetFormatPr defaultColWidth="9.00390625" defaultRowHeight="12.75"/>
  <cols>
    <col min="1" max="1" width="2.625" style="1" customWidth="1"/>
    <col min="2" max="2" width="5.75390625" style="1" customWidth="1"/>
    <col min="3" max="3" width="4.25390625" style="1" customWidth="1"/>
    <col min="4" max="4" width="1.25" style="1" customWidth="1"/>
    <col min="5" max="5" width="32.75390625" style="1" customWidth="1"/>
    <col min="6" max="6" width="10.75390625" style="1" customWidth="1"/>
    <col min="7" max="7" width="10.125" style="1" customWidth="1"/>
    <col min="8" max="8" width="10.00390625" style="1" customWidth="1"/>
    <col min="9" max="9" width="7.625" style="1" customWidth="1"/>
    <col min="10" max="10" width="6.625" style="1" customWidth="1"/>
    <col min="11" max="11" width="7.125" style="1" customWidth="1"/>
    <col min="12" max="12" width="12.00390625" style="1" customWidth="1"/>
    <col min="13" max="13" width="12.125" style="1" customWidth="1"/>
    <col min="14" max="14" width="11.75390625" style="1" customWidth="1"/>
    <col min="15" max="15" width="7.00390625" style="1" customWidth="1"/>
    <col min="16" max="16" width="6.125" style="1" customWidth="1"/>
    <col min="17" max="16384" width="9.125" style="1" customWidth="1"/>
  </cols>
  <sheetData>
    <row r="1" spans="1:16" ht="11.25" customHeight="1">
      <c r="A1" s="155"/>
      <c r="B1" s="155"/>
      <c r="C1" s="155"/>
      <c r="D1" s="155"/>
      <c r="E1" s="155"/>
      <c r="F1" s="155"/>
      <c r="G1" s="155"/>
      <c r="H1" s="156"/>
      <c r="I1" s="156" t="s">
        <v>260</v>
      </c>
      <c r="J1" s="156"/>
      <c r="K1" s="156"/>
      <c r="L1" s="156"/>
      <c r="M1" s="156"/>
      <c r="N1" s="156"/>
      <c r="O1" s="156"/>
      <c r="P1" s="157"/>
    </row>
    <row r="2" spans="1:16" ht="3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8"/>
      <c r="L2" s="158"/>
      <c r="M2" s="158"/>
      <c r="N2" s="158"/>
      <c r="O2" s="158"/>
      <c r="P2" s="158"/>
    </row>
    <row r="3" spans="1:16" ht="10.5" customHeight="1">
      <c r="A3" s="155"/>
      <c r="B3" s="155"/>
      <c r="C3" s="155"/>
      <c r="D3" s="155"/>
      <c r="E3" s="155"/>
      <c r="F3" s="155"/>
      <c r="G3" s="155"/>
      <c r="H3" s="158"/>
      <c r="I3" s="158" t="s">
        <v>258</v>
      </c>
      <c r="J3" s="158"/>
      <c r="K3" s="158"/>
      <c r="L3" s="158"/>
      <c r="M3" s="158"/>
      <c r="N3" s="158"/>
      <c r="O3" s="158"/>
      <c r="P3" s="158"/>
    </row>
    <row r="4" spans="1:16" ht="11.25" customHeight="1">
      <c r="A4" s="155"/>
      <c r="B4" s="155"/>
      <c r="C4" s="155"/>
      <c r="D4" s="155"/>
      <c r="E4" s="159"/>
      <c r="F4" s="155"/>
      <c r="G4" s="155"/>
      <c r="H4" s="158"/>
      <c r="I4" s="158" t="s">
        <v>237</v>
      </c>
      <c r="J4" s="158"/>
      <c r="K4" s="158"/>
      <c r="L4" s="158"/>
      <c r="M4" s="158"/>
      <c r="N4" s="158"/>
      <c r="O4" s="158"/>
      <c r="P4" s="158"/>
    </row>
    <row r="5" spans="1:16" ht="13.5" customHeight="1">
      <c r="A5" s="155"/>
      <c r="B5" s="155"/>
      <c r="C5" s="155"/>
      <c r="D5" s="155"/>
      <c r="E5" s="159"/>
      <c r="F5" s="155"/>
      <c r="G5" s="155"/>
      <c r="H5" s="158"/>
      <c r="I5" s="158" t="s">
        <v>259</v>
      </c>
      <c r="J5" s="158"/>
      <c r="K5" s="158"/>
      <c r="L5" s="158"/>
      <c r="M5" s="158"/>
      <c r="N5" s="158"/>
      <c r="O5" s="158"/>
      <c r="P5" s="158"/>
    </row>
    <row r="6" spans="1:16" ht="16.5" customHeight="1">
      <c r="A6" s="345" t="s">
        <v>253</v>
      </c>
      <c r="B6" s="345"/>
      <c r="C6" s="346"/>
      <c r="D6" s="346"/>
      <c r="E6" s="346"/>
      <c r="F6" s="346"/>
      <c r="G6" s="346"/>
      <c r="H6" s="346"/>
      <c r="I6" s="346"/>
      <c r="J6" s="346"/>
      <c r="K6" s="346"/>
      <c r="L6" s="272"/>
      <c r="M6" s="272"/>
      <c r="N6" s="272"/>
      <c r="O6" s="272"/>
      <c r="P6" s="160"/>
    </row>
    <row r="7" spans="1:16" ht="6" customHeight="1">
      <c r="A7" s="161"/>
      <c r="B7" s="161"/>
      <c r="C7" s="160"/>
      <c r="D7" s="193"/>
      <c r="E7" s="162"/>
      <c r="F7" s="160"/>
      <c r="G7" s="160"/>
      <c r="H7" s="160"/>
      <c r="I7" s="160"/>
      <c r="J7" s="160"/>
      <c r="K7" s="160"/>
      <c r="L7" s="272"/>
      <c r="M7" s="272"/>
      <c r="N7" s="272"/>
      <c r="O7" s="272"/>
      <c r="P7" s="160"/>
    </row>
    <row r="8" spans="1:16" s="2" customFormat="1" ht="11.25" customHeight="1">
      <c r="A8" s="349" t="s">
        <v>1</v>
      </c>
      <c r="B8" s="320" t="s">
        <v>158</v>
      </c>
      <c r="C8" s="323" t="s">
        <v>161</v>
      </c>
      <c r="D8" s="324"/>
      <c r="E8" s="336" t="s">
        <v>159</v>
      </c>
      <c r="F8" s="336" t="s">
        <v>160</v>
      </c>
      <c r="G8" s="329" t="s">
        <v>168</v>
      </c>
      <c r="H8" s="330"/>
      <c r="I8" s="330"/>
      <c r="J8" s="330"/>
      <c r="K8" s="331"/>
      <c r="L8" s="329" t="s">
        <v>246</v>
      </c>
      <c r="M8" s="330"/>
      <c r="N8" s="331"/>
      <c r="O8" s="320" t="s">
        <v>257</v>
      </c>
      <c r="P8" s="320" t="s">
        <v>254</v>
      </c>
    </row>
    <row r="9" spans="1:16" s="2" customFormat="1" ht="9.75" customHeight="1">
      <c r="A9" s="349"/>
      <c r="B9" s="321"/>
      <c r="C9" s="325"/>
      <c r="D9" s="326"/>
      <c r="E9" s="336"/>
      <c r="F9" s="336"/>
      <c r="G9" s="332" t="s">
        <v>245</v>
      </c>
      <c r="H9" s="343" t="s">
        <v>167</v>
      </c>
      <c r="I9" s="343" t="s">
        <v>256</v>
      </c>
      <c r="J9" s="347" t="s">
        <v>172</v>
      </c>
      <c r="K9" s="320" t="s">
        <v>169</v>
      </c>
      <c r="L9" s="320" t="s">
        <v>248</v>
      </c>
      <c r="M9" s="339" t="s">
        <v>247</v>
      </c>
      <c r="N9" s="340"/>
      <c r="O9" s="321"/>
      <c r="P9" s="321"/>
    </row>
    <row r="10" spans="1:16" s="2" customFormat="1" ht="34.5" customHeight="1">
      <c r="A10" s="349"/>
      <c r="B10" s="322"/>
      <c r="C10" s="327"/>
      <c r="D10" s="328"/>
      <c r="E10" s="336"/>
      <c r="F10" s="336"/>
      <c r="G10" s="333"/>
      <c r="H10" s="344"/>
      <c r="I10" s="344"/>
      <c r="J10" s="348"/>
      <c r="K10" s="322"/>
      <c r="L10" s="322"/>
      <c r="M10" s="273" t="s">
        <v>249</v>
      </c>
      <c r="N10" s="273" t="s">
        <v>250</v>
      </c>
      <c r="O10" s="322"/>
      <c r="P10" s="322"/>
    </row>
    <row r="11" spans="1:16" s="2" customFormat="1" ht="8.25" customHeight="1" thickBot="1">
      <c r="A11" s="163">
        <v>1</v>
      </c>
      <c r="B11" s="163">
        <v>2</v>
      </c>
      <c r="C11" s="337">
        <v>3</v>
      </c>
      <c r="D11" s="338"/>
      <c r="E11" s="163">
        <v>4</v>
      </c>
      <c r="F11" s="163">
        <v>5</v>
      </c>
      <c r="G11" s="163">
        <v>6</v>
      </c>
      <c r="H11" s="163">
        <v>7</v>
      </c>
      <c r="I11" s="163">
        <v>8</v>
      </c>
      <c r="J11" s="163">
        <v>9</v>
      </c>
      <c r="K11" s="163">
        <v>10</v>
      </c>
      <c r="L11" s="163">
        <v>11</v>
      </c>
      <c r="M11" s="163">
        <v>12</v>
      </c>
      <c r="N11" s="163">
        <v>13</v>
      </c>
      <c r="O11" s="163">
        <v>14</v>
      </c>
      <c r="P11" s="163">
        <v>15</v>
      </c>
    </row>
    <row r="12" spans="1:16" s="2" customFormat="1" ht="18" customHeight="1" thickBot="1">
      <c r="A12" s="209" t="s">
        <v>166</v>
      </c>
      <c r="B12" s="210"/>
      <c r="C12" s="341"/>
      <c r="D12" s="342"/>
      <c r="E12" s="211" t="s">
        <v>185</v>
      </c>
      <c r="F12" s="293">
        <f aca="true" t="shared" si="0" ref="F12:K12">F20+F32+F34+F40+F48+F75+F13+F37+F46</f>
        <v>8191432</v>
      </c>
      <c r="G12" s="293">
        <f t="shared" si="0"/>
        <v>8191432</v>
      </c>
      <c r="H12" s="293">
        <f t="shared" si="0"/>
        <v>8191432</v>
      </c>
      <c r="I12" s="266">
        <f t="shared" si="0"/>
        <v>0</v>
      </c>
      <c r="J12" s="213">
        <f t="shared" si="0"/>
        <v>0</v>
      </c>
      <c r="K12" s="213">
        <f t="shared" si="0"/>
        <v>0</v>
      </c>
      <c r="L12" s="286">
        <f>L13+L20+L32+L34+L37+L40+L46+L48+L75</f>
        <v>8087472.24</v>
      </c>
      <c r="M12" s="286">
        <f>M13+M20+M32+M34+M37+M40+M46+M48+M75</f>
        <v>8000416.24</v>
      </c>
      <c r="N12" s="286">
        <f>N13+N20+N32+N34+N37+N40+N46+N48+N75</f>
        <v>87056</v>
      </c>
      <c r="O12" s="286">
        <f>M12*100/G12</f>
        <v>97.66810296417037</v>
      </c>
      <c r="P12" s="212"/>
    </row>
    <row r="13" spans="1:16" s="2" customFormat="1" ht="17.25" customHeight="1">
      <c r="A13" s="204"/>
      <c r="B13" s="205" t="s">
        <v>94</v>
      </c>
      <c r="C13" s="314"/>
      <c r="D13" s="315"/>
      <c r="E13" s="206" t="s">
        <v>188</v>
      </c>
      <c r="F13" s="207">
        <f>SUM(F14:F19)</f>
        <v>756210</v>
      </c>
      <c r="G13" s="207">
        <f>SUM(G14:G19)</f>
        <v>756210</v>
      </c>
      <c r="H13" s="207">
        <f>SUM(H14:H19)</f>
        <v>756210</v>
      </c>
      <c r="I13" s="207"/>
      <c r="J13" s="207">
        <f>SUM(J14:J22)</f>
        <v>0</v>
      </c>
      <c r="K13" s="207">
        <f>SUM(K14:K22)</f>
        <v>0</v>
      </c>
      <c r="L13" s="278">
        <f aca="true" t="shared" si="1" ref="L13:L20">M13+N13</f>
        <v>636642.64</v>
      </c>
      <c r="M13" s="278">
        <f>SUM(M14:M19)</f>
        <v>613026.64</v>
      </c>
      <c r="N13" s="278">
        <f>SUM(N14:N19)</f>
        <v>23616</v>
      </c>
      <c r="O13" s="278">
        <f aca="true" t="shared" si="2" ref="O13:O20">M13/G13*100</f>
        <v>81.06566165483133</v>
      </c>
      <c r="P13" s="208"/>
    </row>
    <row r="14" spans="1:16" s="2" customFormat="1" ht="19.5" customHeight="1">
      <c r="A14" s="214">
        <v>1</v>
      </c>
      <c r="B14" s="216" t="s">
        <v>189</v>
      </c>
      <c r="C14" s="302">
        <v>6050</v>
      </c>
      <c r="D14" s="303"/>
      <c r="E14" s="170" t="s">
        <v>190</v>
      </c>
      <c r="F14" s="171">
        <v>98271</v>
      </c>
      <c r="G14" s="196">
        <v>98271</v>
      </c>
      <c r="H14" s="171">
        <v>98271</v>
      </c>
      <c r="I14" s="172"/>
      <c r="J14" s="173"/>
      <c r="K14" s="173"/>
      <c r="L14" s="276">
        <f t="shared" si="1"/>
        <v>79896.9</v>
      </c>
      <c r="M14" s="275">
        <v>79896.9</v>
      </c>
      <c r="N14" s="279"/>
      <c r="O14" s="276">
        <f t="shared" si="2"/>
        <v>81.30262234026314</v>
      </c>
      <c r="P14" s="174" t="s">
        <v>255</v>
      </c>
    </row>
    <row r="15" spans="1:20" s="2" customFormat="1" ht="19.5" customHeight="1">
      <c r="A15" s="214">
        <v>2</v>
      </c>
      <c r="B15" s="216" t="s">
        <v>189</v>
      </c>
      <c r="C15" s="302">
        <v>6050</v>
      </c>
      <c r="D15" s="313"/>
      <c r="E15" s="170" t="s">
        <v>191</v>
      </c>
      <c r="F15" s="171">
        <v>64049</v>
      </c>
      <c r="G15" s="196">
        <v>64049</v>
      </c>
      <c r="H15" s="171">
        <v>64049</v>
      </c>
      <c r="I15" s="172"/>
      <c r="J15" s="173"/>
      <c r="K15" s="173"/>
      <c r="L15" s="276">
        <f t="shared" si="1"/>
        <v>52072</v>
      </c>
      <c r="M15" s="275">
        <v>52072</v>
      </c>
      <c r="N15" s="279"/>
      <c r="O15" s="276">
        <f t="shared" si="2"/>
        <v>81.30025449265406</v>
      </c>
      <c r="P15" s="174" t="s">
        <v>255</v>
      </c>
      <c r="T15" s="2" t="s">
        <v>251</v>
      </c>
    </row>
    <row r="16" spans="1:16" s="2" customFormat="1" ht="32.25" customHeight="1">
      <c r="A16" s="247">
        <v>3</v>
      </c>
      <c r="B16" s="216" t="s">
        <v>189</v>
      </c>
      <c r="C16" s="302">
        <v>6050</v>
      </c>
      <c r="D16" s="313"/>
      <c r="E16" s="170" t="s">
        <v>222</v>
      </c>
      <c r="F16" s="171">
        <f>H16</f>
        <v>59697</v>
      </c>
      <c r="G16" s="196">
        <v>59697</v>
      </c>
      <c r="H16" s="171">
        <v>59697</v>
      </c>
      <c r="I16" s="172"/>
      <c r="J16" s="173"/>
      <c r="K16" s="173"/>
      <c r="L16" s="276">
        <f t="shared" si="1"/>
        <v>48535.34</v>
      </c>
      <c r="M16" s="275">
        <v>48535.34</v>
      </c>
      <c r="N16" s="279"/>
      <c r="O16" s="276">
        <f t="shared" si="2"/>
        <v>81.30281253664337</v>
      </c>
      <c r="P16" s="174" t="s">
        <v>255</v>
      </c>
    </row>
    <row r="17" spans="1:16" s="2" customFormat="1" ht="21.75" customHeight="1">
      <c r="A17" s="247">
        <v>4</v>
      </c>
      <c r="B17" s="216" t="s">
        <v>189</v>
      </c>
      <c r="C17" s="302">
        <v>6050</v>
      </c>
      <c r="D17" s="313"/>
      <c r="E17" s="170" t="s">
        <v>223</v>
      </c>
      <c r="F17" s="171">
        <f>H17</f>
        <v>314989</v>
      </c>
      <c r="G17" s="196">
        <v>314989</v>
      </c>
      <c r="H17" s="171">
        <v>314989</v>
      </c>
      <c r="I17" s="172"/>
      <c r="J17" s="173"/>
      <c r="K17" s="173"/>
      <c r="L17" s="276">
        <f t="shared" si="1"/>
        <v>277917.8</v>
      </c>
      <c r="M17" s="276">
        <v>254301.8</v>
      </c>
      <c r="N17" s="276">
        <v>23616</v>
      </c>
      <c r="O17" s="276">
        <f t="shared" si="2"/>
        <v>80.73354942553549</v>
      </c>
      <c r="P17" s="174" t="s">
        <v>255</v>
      </c>
    </row>
    <row r="18" spans="1:16" s="2" customFormat="1" ht="23.25" customHeight="1">
      <c r="A18" s="247">
        <v>5</v>
      </c>
      <c r="B18" s="216" t="s">
        <v>189</v>
      </c>
      <c r="C18" s="304">
        <v>6050</v>
      </c>
      <c r="D18" s="312"/>
      <c r="E18" s="176" t="s">
        <v>209</v>
      </c>
      <c r="F18" s="171">
        <f>H18</f>
        <v>72519</v>
      </c>
      <c r="G18" s="196">
        <v>72519</v>
      </c>
      <c r="H18" s="178">
        <v>72519</v>
      </c>
      <c r="I18" s="172"/>
      <c r="J18" s="173"/>
      <c r="K18" s="173"/>
      <c r="L18" s="276">
        <f t="shared" si="1"/>
        <v>58959.65</v>
      </c>
      <c r="M18" s="277">
        <v>58959.65</v>
      </c>
      <c r="N18" s="279"/>
      <c r="O18" s="276">
        <f t="shared" si="2"/>
        <v>81.30234835008756</v>
      </c>
      <c r="P18" s="174" t="s">
        <v>255</v>
      </c>
    </row>
    <row r="19" spans="1:16" s="2" customFormat="1" ht="46.5" customHeight="1">
      <c r="A19" s="247">
        <v>6</v>
      </c>
      <c r="B19" s="216" t="s">
        <v>189</v>
      </c>
      <c r="C19" s="304">
        <v>6050</v>
      </c>
      <c r="D19" s="312"/>
      <c r="E19" s="176" t="s">
        <v>210</v>
      </c>
      <c r="F19" s="171">
        <f>H19</f>
        <v>146685</v>
      </c>
      <c r="G19" s="196">
        <v>146685</v>
      </c>
      <c r="H19" s="178">
        <v>146685</v>
      </c>
      <c r="I19" s="172"/>
      <c r="J19" s="173"/>
      <c r="K19" s="173"/>
      <c r="L19" s="276">
        <f t="shared" si="1"/>
        <v>119260.95</v>
      </c>
      <c r="M19" s="277">
        <v>119260.95</v>
      </c>
      <c r="N19" s="279"/>
      <c r="O19" s="276">
        <f t="shared" si="2"/>
        <v>81.30412107577462</v>
      </c>
      <c r="P19" s="174" t="s">
        <v>255</v>
      </c>
    </row>
    <row r="20" spans="1:16" s="3" customFormat="1" ht="22.5" customHeight="1">
      <c r="A20" s="204"/>
      <c r="B20" s="205" t="s">
        <v>94</v>
      </c>
      <c r="C20" s="314"/>
      <c r="D20" s="315"/>
      <c r="E20" s="206" t="s">
        <v>162</v>
      </c>
      <c r="F20" s="207">
        <f>SUM(F21:F31)</f>
        <v>1603647</v>
      </c>
      <c r="G20" s="207">
        <f>SUM(G21:G31)</f>
        <v>1603647</v>
      </c>
      <c r="H20" s="207">
        <f>SUM(H21:H31)</f>
        <v>1603647</v>
      </c>
      <c r="I20" s="265">
        <f>SUM(I21:I26)</f>
        <v>0</v>
      </c>
      <c r="J20" s="207">
        <f>SUM(J21:J26)</f>
        <v>0</v>
      </c>
      <c r="K20" s="207">
        <f>SUM(K21:K26)</f>
        <v>0</v>
      </c>
      <c r="L20" s="278">
        <f t="shared" si="1"/>
        <v>1648025.02</v>
      </c>
      <c r="M20" s="278">
        <f>SUM(M21:M31)</f>
        <v>1584585.02</v>
      </c>
      <c r="N20" s="278">
        <f>SUM(N21:N31)</f>
        <v>63440</v>
      </c>
      <c r="O20" s="278">
        <f t="shared" si="2"/>
        <v>98.81133566177594</v>
      </c>
      <c r="P20" s="208"/>
    </row>
    <row r="21" spans="1:16" s="3" customFormat="1" ht="35.25" customHeight="1">
      <c r="A21" s="168">
        <v>7</v>
      </c>
      <c r="B21" s="169">
        <v>60013</v>
      </c>
      <c r="C21" s="302">
        <v>6050</v>
      </c>
      <c r="D21" s="303"/>
      <c r="E21" s="170" t="s">
        <v>208</v>
      </c>
      <c r="F21" s="171">
        <f>H21</f>
        <v>2337</v>
      </c>
      <c r="G21" s="196">
        <v>2337</v>
      </c>
      <c r="H21" s="171">
        <v>2337</v>
      </c>
      <c r="I21" s="172"/>
      <c r="J21" s="173"/>
      <c r="K21" s="173"/>
      <c r="L21" s="276">
        <f>M21+N21</f>
        <v>65777</v>
      </c>
      <c r="M21" s="275">
        <v>2337</v>
      </c>
      <c r="N21" s="276">
        <v>63440</v>
      </c>
      <c r="O21" s="276">
        <f>M21*100/G21</f>
        <v>100</v>
      </c>
      <c r="P21" s="174" t="s">
        <v>255</v>
      </c>
    </row>
    <row r="22" spans="1:16" s="3" customFormat="1" ht="17.25" customHeight="1">
      <c r="A22" s="263">
        <v>8</v>
      </c>
      <c r="B22" s="175">
        <v>60016</v>
      </c>
      <c r="C22" s="304">
        <v>6050</v>
      </c>
      <c r="D22" s="312"/>
      <c r="E22" s="176" t="s">
        <v>183</v>
      </c>
      <c r="F22" s="177">
        <v>13592</v>
      </c>
      <c r="G22" s="196">
        <v>13592</v>
      </c>
      <c r="H22" s="178">
        <v>13592</v>
      </c>
      <c r="I22" s="172"/>
      <c r="J22" s="173"/>
      <c r="K22" s="173"/>
      <c r="L22" s="276">
        <f aca="true" t="shared" si="3" ref="L22:L31">M22+N22</f>
        <v>12300</v>
      </c>
      <c r="M22" s="276">
        <v>12300</v>
      </c>
      <c r="N22" s="276"/>
      <c r="O22" s="276">
        <f aca="true" t="shared" si="4" ref="O22:O31">M22*100/G22</f>
        <v>90.49440847557386</v>
      </c>
      <c r="P22" s="174" t="s">
        <v>255</v>
      </c>
    </row>
    <row r="23" spans="1:16" s="3" customFormat="1" ht="17.25" customHeight="1">
      <c r="A23" s="292">
        <v>9</v>
      </c>
      <c r="B23" s="175">
        <v>60016</v>
      </c>
      <c r="C23" s="304">
        <v>6050</v>
      </c>
      <c r="D23" s="312"/>
      <c r="E23" s="176" t="s">
        <v>205</v>
      </c>
      <c r="F23" s="177">
        <v>15000</v>
      </c>
      <c r="G23" s="196">
        <v>15000</v>
      </c>
      <c r="H23" s="178">
        <v>15000</v>
      </c>
      <c r="I23" s="172"/>
      <c r="J23" s="173"/>
      <c r="K23" s="173"/>
      <c r="L23" s="276">
        <f t="shared" si="3"/>
        <v>0</v>
      </c>
      <c r="M23" s="276">
        <v>0</v>
      </c>
      <c r="N23" s="172"/>
      <c r="O23" s="276">
        <f t="shared" si="4"/>
        <v>0</v>
      </c>
      <c r="P23" s="174"/>
    </row>
    <row r="24" spans="1:16" s="3" customFormat="1" ht="17.25" customHeight="1">
      <c r="A24" s="292">
        <v>10</v>
      </c>
      <c r="B24" s="175">
        <v>60016</v>
      </c>
      <c r="C24" s="304">
        <v>6050</v>
      </c>
      <c r="D24" s="312"/>
      <c r="E24" s="176" t="s">
        <v>187</v>
      </c>
      <c r="F24" s="177">
        <f>H24</f>
        <v>61500</v>
      </c>
      <c r="G24" s="196">
        <v>61500</v>
      </c>
      <c r="H24" s="178">
        <v>61500</v>
      </c>
      <c r="I24" s="172"/>
      <c r="J24" s="173"/>
      <c r="K24" s="173"/>
      <c r="L24" s="276">
        <f t="shared" si="3"/>
        <v>61500</v>
      </c>
      <c r="M24" s="276">
        <v>61500</v>
      </c>
      <c r="N24" s="172"/>
      <c r="O24" s="276">
        <f t="shared" si="4"/>
        <v>100</v>
      </c>
      <c r="P24" s="174" t="s">
        <v>255</v>
      </c>
    </row>
    <row r="25" spans="1:16" s="3" customFormat="1" ht="30" customHeight="1">
      <c r="A25" s="292">
        <v>11</v>
      </c>
      <c r="B25" s="175">
        <v>60016</v>
      </c>
      <c r="C25" s="304">
        <v>6050</v>
      </c>
      <c r="D25" s="312"/>
      <c r="E25" s="176" t="s">
        <v>235</v>
      </c>
      <c r="F25" s="177">
        <v>30000</v>
      </c>
      <c r="G25" s="196">
        <v>30000</v>
      </c>
      <c r="H25" s="178">
        <v>30000</v>
      </c>
      <c r="I25" s="172"/>
      <c r="J25" s="173"/>
      <c r="K25" s="173"/>
      <c r="L25" s="276">
        <f t="shared" si="3"/>
        <v>28290</v>
      </c>
      <c r="M25" s="276">
        <v>28290</v>
      </c>
      <c r="N25" s="172"/>
      <c r="O25" s="276">
        <f t="shared" si="4"/>
        <v>94.3</v>
      </c>
      <c r="P25" s="174" t="s">
        <v>255</v>
      </c>
    </row>
    <row r="26" spans="1:16" s="3" customFormat="1" ht="25.5" customHeight="1">
      <c r="A26" s="292">
        <v>12</v>
      </c>
      <c r="B26" s="175">
        <v>60016</v>
      </c>
      <c r="C26" s="304">
        <v>6050</v>
      </c>
      <c r="D26" s="312"/>
      <c r="E26" s="176" t="s">
        <v>179</v>
      </c>
      <c r="F26" s="177">
        <v>1296110</v>
      </c>
      <c r="G26" s="196">
        <v>1296110</v>
      </c>
      <c r="H26" s="178">
        <v>1296110</v>
      </c>
      <c r="I26" s="264"/>
      <c r="J26" s="173"/>
      <c r="K26" s="173"/>
      <c r="L26" s="276">
        <f t="shared" si="3"/>
        <v>1296109.9</v>
      </c>
      <c r="M26" s="276">
        <v>1296109.9</v>
      </c>
      <c r="N26" s="276"/>
      <c r="O26" s="276">
        <f t="shared" si="4"/>
        <v>99.99999228460547</v>
      </c>
      <c r="P26" s="174" t="s">
        <v>255</v>
      </c>
    </row>
    <row r="27" spans="1:16" s="3" customFormat="1" ht="20.25" customHeight="1">
      <c r="A27" s="292">
        <v>13</v>
      </c>
      <c r="B27" s="175">
        <v>60016</v>
      </c>
      <c r="C27" s="304">
        <v>6060</v>
      </c>
      <c r="D27" s="313"/>
      <c r="E27" s="176" t="s">
        <v>220</v>
      </c>
      <c r="F27" s="177">
        <v>46723</v>
      </c>
      <c r="G27" s="196">
        <v>46723</v>
      </c>
      <c r="H27" s="178">
        <v>46723</v>
      </c>
      <c r="I27" s="172"/>
      <c r="J27" s="173"/>
      <c r="K27" s="173"/>
      <c r="L27" s="276">
        <f t="shared" si="3"/>
        <v>46722.98</v>
      </c>
      <c r="M27" s="276">
        <v>46722.98</v>
      </c>
      <c r="N27" s="172"/>
      <c r="O27" s="276">
        <f t="shared" si="4"/>
        <v>99.99995719452946</v>
      </c>
      <c r="P27" s="174" t="s">
        <v>255</v>
      </c>
    </row>
    <row r="28" spans="1:16" s="3" customFormat="1" ht="18" customHeight="1">
      <c r="A28" s="299">
        <v>14</v>
      </c>
      <c r="B28" s="175">
        <v>60016</v>
      </c>
      <c r="C28" s="304">
        <v>6060</v>
      </c>
      <c r="D28" s="313"/>
      <c r="E28" s="176" t="s">
        <v>224</v>
      </c>
      <c r="F28" s="177">
        <v>24037</v>
      </c>
      <c r="G28" s="196">
        <v>24037</v>
      </c>
      <c r="H28" s="178">
        <v>24037</v>
      </c>
      <c r="I28" s="172"/>
      <c r="J28" s="173"/>
      <c r="K28" s="173"/>
      <c r="L28" s="276">
        <f t="shared" si="3"/>
        <v>24036.2</v>
      </c>
      <c r="M28" s="276">
        <v>24036.2</v>
      </c>
      <c r="N28" s="172"/>
      <c r="O28" s="276">
        <f t="shared" si="4"/>
        <v>99.99667179764529</v>
      </c>
      <c r="P28" s="174" t="s">
        <v>255</v>
      </c>
    </row>
    <row r="29" spans="1:16" s="3" customFormat="1" ht="17.25" customHeight="1">
      <c r="A29" s="292">
        <v>15</v>
      </c>
      <c r="B29" s="175">
        <v>60016</v>
      </c>
      <c r="C29" s="304">
        <v>6060</v>
      </c>
      <c r="D29" s="313"/>
      <c r="E29" s="176" t="s">
        <v>225</v>
      </c>
      <c r="F29" s="177">
        <v>16963</v>
      </c>
      <c r="G29" s="196">
        <v>16963</v>
      </c>
      <c r="H29" s="178">
        <v>16963</v>
      </c>
      <c r="I29" s="172"/>
      <c r="J29" s="173"/>
      <c r="K29" s="173"/>
      <c r="L29" s="276">
        <f t="shared" si="3"/>
        <v>16564.36</v>
      </c>
      <c r="M29" s="276">
        <v>16564.36</v>
      </c>
      <c r="N29" s="172"/>
      <c r="O29" s="276">
        <f t="shared" si="4"/>
        <v>97.64994399575546</v>
      </c>
      <c r="P29" s="174" t="s">
        <v>255</v>
      </c>
    </row>
    <row r="30" spans="1:16" s="3" customFormat="1" ht="17.25" customHeight="1">
      <c r="A30" s="292">
        <v>16</v>
      </c>
      <c r="B30" s="175">
        <v>60016</v>
      </c>
      <c r="C30" s="304">
        <v>6060</v>
      </c>
      <c r="D30" s="313"/>
      <c r="E30" s="176" t="s">
        <v>232</v>
      </c>
      <c r="F30" s="177">
        <v>8700</v>
      </c>
      <c r="G30" s="196">
        <v>8700</v>
      </c>
      <c r="H30" s="178">
        <v>8700</v>
      </c>
      <c r="I30" s="172"/>
      <c r="J30" s="173"/>
      <c r="K30" s="173"/>
      <c r="L30" s="276">
        <f t="shared" si="3"/>
        <v>8039.6</v>
      </c>
      <c r="M30" s="276">
        <v>8039.6</v>
      </c>
      <c r="N30" s="172"/>
      <c r="O30" s="276">
        <f t="shared" si="4"/>
        <v>92.40919540229885</v>
      </c>
      <c r="P30" s="174" t="s">
        <v>255</v>
      </c>
    </row>
    <row r="31" spans="1:16" s="3" customFormat="1" ht="17.25" customHeight="1">
      <c r="A31" s="292">
        <v>17</v>
      </c>
      <c r="B31" s="175">
        <v>60016</v>
      </c>
      <c r="C31" s="304">
        <v>6060</v>
      </c>
      <c r="D31" s="313"/>
      <c r="E31" s="176" t="s">
        <v>216</v>
      </c>
      <c r="F31" s="177">
        <v>88685</v>
      </c>
      <c r="G31" s="196">
        <v>88685</v>
      </c>
      <c r="H31" s="178">
        <v>88685</v>
      </c>
      <c r="I31" s="172"/>
      <c r="J31" s="173"/>
      <c r="K31" s="173"/>
      <c r="L31" s="276">
        <f t="shared" si="3"/>
        <v>88684.98</v>
      </c>
      <c r="M31" s="276">
        <v>88684.98</v>
      </c>
      <c r="N31" s="172"/>
      <c r="O31" s="276">
        <f t="shared" si="4"/>
        <v>99.99997744827198</v>
      </c>
      <c r="P31" s="174" t="s">
        <v>255</v>
      </c>
    </row>
    <row r="32" spans="1:16" ht="15" customHeight="1">
      <c r="A32" s="179"/>
      <c r="B32" s="164"/>
      <c r="C32" s="309"/>
      <c r="D32" s="310"/>
      <c r="E32" s="180" t="s">
        <v>165</v>
      </c>
      <c r="F32" s="166">
        <f>SUM(F33:F33)</f>
        <v>3933990</v>
      </c>
      <c r="G32" s="166">
        <f>SUM(G33:G33)</f>
        <v>3933990</v>
      </c>
      <c r="H32" s="166">
        <f>SUM(H33:H33)</f>
        <v>3933990</v>
      </c>
      <c r="I32" s="167"/>
      <c r="J32" s="167"/>
      <c r="K32" s="167"/>
      <c r="L32" s="283">
        <f aca="true" t="shared" si="5" ref="L32:L45">M32+N32</f>
        <v>3933989.26</v>
      </c>
      <c r="M32" s="283">
        <f>M33</f>
        <v>3933989.26</v>
      </c>
      <c r="N32" s="167"/>
      <c r="O32" s="294">
        <f aca="true" t="shared" si="6" ref="O32:O45">M32*100/G32</f>
        <v>99.99998118958106</v>
      </c>
      <c r="P32" s="181"/>
    </row>
    <row r="33" spans="1:16" ht="15.75" customHeight="1">
      <c r="A33" s="175">
        <v>18</v>
      </c>
      <c r="B33" s="175">
        <v>70005</v>
      </c>
      <c r="C33" s="304">
        <v>6060</v>
      </c>
      <c r="D33" s="312"/>
      <c r="E33" s="176" t="s">
        <v>212</v>
      </c>
      <c r="F33" s="177">
        <v>3933990</v>
      </c>
      <c r="G33" s="196">
        <v>3933990</v>
      </c>
      <c r="H33" s="171">
        <v>3933990</v>
      </c>
      <c r="I33" s="172"/>
      <c r="J33" s="182"/>
      <c r="K33" s="178"/>
      <c r="L33" s="277">
        <f t="shared" si="5"/>
        <v>3933989.26</v>
      </c>
      <c r="M33" s="277">
        <v>3933989.26</v>
      </c>
      <c r="N33" s="178"/>
      <c r="O33" s="277">
        <f t="shared" si="6"/>
        <v>99.99998118958106</v>
      </c>
      <c r="P33" s="174" t="s">
        <v>255</v>
      </c>
    </row>
    <row r="34" spans="1:16" ht="15" customHeight="1">
      <c r="A34" s="227"/>
      <c r="B34" s="228"/>
      <c r="C34" s="316"/>
      <c r="D34" s="317"/>
      <c r="E34" s="229" t="s">
        <v>164</v>
      </c>
      <c r="F34" s="197">
        <f>SUM(F35:F36)</f>
        <v>191116</v>
      </c>
      <c r="G34" s="197">
        <f>SUM(G35:G36)</f>
        <v>191116</v>
      </c>
      <c r="H34" s="197">
        <f>SUM(H35:H36)</f>
        <v>191116</v>
      </c>
      <c r="I34" s="202">
        <f>SUM(I35:I35)</f>
        <v>0</v>
      </c>
      <c r="J34" s="202"/>
      <c r="K34" s="202"/>
      <c r="L34" s="284">
        <f t="shared" si="5"/>
        <v>186358.1</v>
      </c>
      <c r="M34" s="284">
        <f>SUM(M35:M36)</f>
        <v>186358.1</v>
      </c>
      <c r="N34" s="202"/>
      <c r="O34" s="284">
        <f t="shared" si="6"/>
        <v>97.51046484857365</v>
      </c>
      <c r="P34" s="230"/>
    </row>
    <row r="35" spans="1:16" ht="14.25" customHeight="1">
      <c r="A35" s="184">
        <v>19</v>
      </c>
      <c r="B35" s="185">
        <v>75023</v>
      </c>
      <c r="C35" s="304">
        <v>6060</v>
      </c>
      <c r="D35" s="305"/>
      <c r="E35" s="248" t="s">
        <v>219</v>
      </c>
      <c r="F35" s="177">
        <v>50000</v>
      </c>
      <c r="G35" s="196">
        <v>50000</v>
      </c>
      <c r="H35" s="186">
        <v>50000</v>
      </c>
      <c r="I35" s="187"/>
      <c r="J35" s="188"/>
      <c r="K35" s="188"/>
      <c r="L35" s="280">
        <f t="shared" si="5"/>
        <v>45242.32</v>
      </c>
      <c r="M35" s="280">
        <v>45242.32</v>
      </c>
      <c r="N35" s="188"/>
      <c r="O35" s="280">
        <f t="shared" si="6"/>
        <v>90.48464</v>
      </c>
      <c r="P35" s="174" t="s">
        <v>255</v>
      </c>
    </row>
    <row r="36" spans="1:16" ht="14.25" customHeight="1">
      <c r="A36" s="234">
        <v>20</v>
      </c>
      <c r="B36" s="236">
        <v>75023</v>
      </c>
      <c r="C36" s="304">
        <v>6060</v>
      </c>
      <c r="D36" s="305"/>
      <c r="E36" s="235" t="s">
        <v>206</v>
      </c>
      <c r="F36" s="177">
        <v>141116</v>
      </c>
      <c r="G36" s="196">
        <v>141116</v>
      </c>
      <c r="H36" s="186">
        <v>141116</v>
      </c>
      <c r="I36" s="187"/>
      <c r="J36" s="188"/>
      <c r="K36" s="188"/>
      <c r="L36" s="280">
        <f t="shared" si="5"/>
        <v>141115.78</v>
      </c>
      <c r="M36" s="280">
        <v>141115.78</v>
      </c>
      <c r="N36" s="188"/>
      <c r="O36" s="280">
        <f t="shared" si="6"/>
        <v>99.99984409988946</v>
      </c>
      <c r="P36" s="174" t="s">
        <v>255</v>
      </c>
    </row>
    <row r="37" spans="1:16" ht="15" customHeight="1">
      <c r="A37" s="179"/>
      <c r="B37" s="164"/>
      <c r="C37" s="309"/>
      <c r="D37" s="310"/>
      <c r="E37" s="180" t="s">
        <v>195</v>
      </c>
      <c r="F37" s="166">
        <f>SUM(F38:F39)</f>
        <v>133190</v>
      </c>
      <c r="G37" s="166">
        <f>SUM(G38:G39)</f>
        <v>133190</v>
      </c>
      <c r="H37" s="166">
        <f>SUM(H38:H39)</f>
        <v>133190</v>
      </c>
      <c r="I37" s="167">
        <f>SUM(I38:I38)</f>
        <v>0</v>
      </c>
      <c r="J37" s="167"/>
      <c r="K37" s="167"/>
      <c r="L37" s="283">
        <f t="shared" si="5"/>
        <v>132404.5</v>
      </c>
      <c r="M37" s="283">
        <f>SUM(M38:M39)</f>
        <v>132404.5</v>
      </c>
      <c r="N37" s="167"/>
      <c r="O37" s="283">
        <f t="shared" si="6"/>
        <v>99.41024100908477</v>
      </c>
      <c r="P37" s="181"/>
    </row>
    <row r="38" spans="1:16" ht="15" customHeight="1">
      <c r="A38" s="218">
        <v>21</v>
      </c>
      <c r="B38" s="220">
        <v>75412</v>
      </c>
      <c r="C38" s="304">
        <v>6050</v>
      </c>
      <c r="D38" s="305"/>
      <c r="E38" s="219" t="s">
        <v>196</v>
      </c>
      <c r="F38" s="177">
        <v>65190</v>
      </c>
      <c r="G38" s="203">
        <v>65190</v>
      </c>
      <c r="H38" s="186">
        <v>65190</v>
      </c>
      <c r="I38" s="187"/>
      <c r="J38" s="188"/>
      <c r="K38" s="188"/>
      <c r="L38" s="280">
        <f t="shared" si="5"/>
        <v>65190</v>
      </c>
      <c r="M38" s="280">
        <v>65190</v>
      </c>
      <c r="N38" s="188"/>
      <c r="O38" s="280">
        <f t="shared" si="6"/>
        <v>100</v>
      </c>
      <c r="P38" s="174" t="s">
        <v>255</v>
      </c>
    </row>
    <row r="39" spans="1:16" ht="15.75" customHeight="1">
      <c r="A39" s="231">
        <v>22</v>
      </c>
      <c r="B39" s="233">
        <v>75412</v>
      </c>
      <c r="C39" s="304">
        <v>6050</v>
      </c>
      <c r="D39" s="305"/>
      <c r="E39" s="232" t="s">
        <v>201</v>
      </c>
      <c r="F39" s="177">
        <v>68000</v>
      </c>
      <c r="G39" s="203">
        <v>68000</v>
      </c>
      <c r="H39" s="186">
        <v>68000</v>
      </c>
      <c r="I39" s="187"/>
      <c r="J39" s="188"/>
      <c r="K39" s="188"/>
      <c r="L39" s="280">
        <f t="shared" si="5"/>
        <v>67214.5</v>
      </c>
      <c r="M39" s="280">
        <v>67214.5</v>
      </c>
      <c r="N39" s="188"/>
      <c r="O39" s="280">
        <f t="shared" si="6"/>
        <v>98.84485294117647</v>
      </c>
      <c r="P39" s="174" t="s">
        <v>255</v>
      </c>
    </row>
    <row r="40" spans="1:16" ht="15" customHeight="1">
      <c r="A40" s="189"/>
      <c r="B40" s="189"/>
      <c r="C40" s="334"/>
      <c r="D40" s="335"/>
      <c r="E40" s="180" t="s">
        <v>163</v>
      </c>
      <c r="F40" s="166">
        <f>SUM(F41:F45)</f>
        <v>274923</v>
      </c>
      <c r="G40" s="166">
        <f>SUM(G41:G45)</f>
        <v>274923</v>
      </c>
      <c r="H40" s="166">
        <f>SUM(H41:H45)</f>
        <v>274923</v>
      </c>
      <c r="I40" s="167"/>
      <c r="J40" s="167"/>
      <c r="K40" s="167"/>
      <c r="L40" s="283">
        <f t="shared" si="5"/>
        <v>265774.15</v>
      </c>
      <c r="M40" s="283">
        <f>SUM(M41:M45)</f>
        <v>265774.15</v>
      </c>
      <c r="N40" s="167"/>
      <c r="O40" s="283">
        <f t="shared" si="6"/>
        <v>96.67221367437429</v>
      </c>
      <c r="P40" s="165"/>
    </row>
    <row r="41" spans="1:16" ht="15" customHeight="1">
      <c r="A41" s="217">
        <v>23</v>
      </c>
      <c r="B41" s="175">
        <v>80101</v>
      </c>
      <c r="C41" s="304">
        <v>6050</v>
      </c>
      <c r="D41" s="312"/>
      <c r="E41" s="176" t="s">
        <v>193</v>
      </c>
      <c r="F41" s="177">
        <v>56211</v>
      </c>
      <c r="G41" s="196">
        <v>56211</v>
      </c>
      <c r="H41" s="178">
        <v>56211</v>
      </c>
      <c r="I41" s="187"/>
      <c r="J41" s="187"/>
      <c r="K41" s="186"/>
      <c r="L41" s="281">
        <f t="shared" si="5"/>
        <v>56211</v>
      </c>
      <c r="M41" s="281">
        <v>56211</v>
      </c>
      <c r="N41" s="186"/>
      <c r="O41" s="281">
        <f t="shared" si="6"/>
        <v>100</v>
      </c>
      <c r="P41" s="174" t="s">
        <v>255</v>
      </c>
    </row>
    <row r="42" spans="1:16" ht="15" customHeight="1">
      <c r="A42" s="217">
        <v>24</v>
      </c>
      <c r="B42" s="175">
        <v>80101</v>
      </c>
      <c r="C42" s="304">
        <v>6050</v>
      </c>
      <c r="D42" s="312"/>
      <c r="E42" s="176" t="s">
        <v>214</v>
      </c>
      <c r="F42" s="177">
        <f>H42</f>
        <v>61500</v>
      </c>
      <c r="G42" s="196">
        <v>61500</v>
      </c>
      <c r="H42" s="178">
        <v>61500</v>
      </c>
      <c r="I42" s="187"/>
      <c r="J42" s="187"/>
      <c r="K42" s="186"/>
      <c r="L42" s="281">
        <f t="shared" si="5"/>
        <v>61500</v>
      </c>
      <c r="M42" s="281">
        <v>61500</v>
      </c>
      <c r="N42" s="186"/>
      <c r="O42" s="281">
        <f t="shared" si="6"/>
        <v>100</v>
      </c>
      <c r="P42" s="174" t="s">
        <v>255</v>
      </c>
    </row>
    <row r="43" spans="1:16" ht="14.25" customHeight="1">
      <c r="A43" s="217">
        <v>25</v>
      </c>
      <c r="B43" s="175">
        <v>80101</v>
      </c>
      <c r="C43" s="304">
        <v>6060</v>
      </c>
      <c r="D43" s="312"/>
      <c r="E43" s="176" t="s">
        <v>221</v>
      </c>
      <c r="F43" s="177">
        <f>H43</f>
        <v>22212</v>
      </c>
      <c r="G43" s="196">
        <v>22212</v>
      </c>
      <c r="H43" s="178">
        <v>22212</v>
      </c>
      <c r="I43" s="187"/>
      <c r="J43" s="187"/>
      <c r="K43" s="186"/>
      <c r="L43" s="281">
        <f t="shared" si="5"/>
        <v>13265.55</v>
      </c>
      <c r="M43" s="281">
        <v>13265.55</v>
      </c>
      <c r="N43" s="186"/>
      <c r="O43" s="281">
        <f t="shared" si="6"/>
        <v>59.722447325769856</v>
      </c>
      <c r="P43" s="174" t="s">
        <v>255</v>
      </c>
    </row>
    <row r="44" spans="1:16" ht="71.25" customHeight="1">
      <c r="A44" s="217">
        <v>26</v>
      </c>
      <c r="B44" s="175">
        <v>80101</v>
      </c>
      <c r="C44" s="304">
        <v>6060</v>
      </c>
      <c r="D44" s="312"/>
      <c r="E44" s="176" t="s">
        <v>241</v>
      </c>
      <c r="F44" s="177">
        <v>107800</v>
      </c>
      <c r="G44" s="196">
        <v>107800</v>
      </c>
      <c r="H44" s="178">
        <v>107800</v>
      </c>
      <c r="I44" s="187"/>
      <c r="J44" s="187"/>
      <c r="K44" s="186"/>
      <c r="L44" s="281">
        <f t="shared" si="5"/>
        <v>107737.6</v>
      </c>
      <c r="M44" s="281">
        <v>107737.6</v>
      </c>
      <c r="N44" s="186"/>
      <c r="O44" s="281">
        <f t="shared" si="6"/>
        <v>99.94211502782932</v>
      </c>
      <c r="P44" s="174" t="s">
        <v>255</v>
      </c>
    </row>
    <row r="45" spans="1:16" ht="15" customHeight="1">
      <c r="A45" s="217">
        <v>27</v>
      </c>
      <c r="B45" s="175">
        <v>80114</v>
      </c>
      <c r="C45" s="304">
        <v>6060</v>
      </c>
      <c r="D45" s="312"/>
      <c r="E45" s="176" t="s">
        <v>184</v>
      </c>
      <c r="F45" s="177">
        <v>27200</v>
      </c>
      <c r="G45" s="196">
        <v>27200</v>
      </c>
      <c r="H45" s="178">
        <v>27200</v>
      </c>
      <c r="I45" s="187"/>
      <c r="J45" s="187"/>
      <c r="K45" s="186"/>
      <c r="L45" s="281">
        <f t="shared" si="5"/>
        <v>27060</v>
      </c>
      <c r="M45" s="281">
        <v>27060</v>
      </c>
      <c r="N45" s="186"/>
      <c r="O45" s="281">
        <f t="shared" si="6"/>
        <v>99.48529411764706</v>
      </c>
      <c r="P45" s="174" t="s">
        <v>255</v>
      </c>
    </row>
    <row r="46" spans="1:16" ht="15" customHeight="1">
      <c r="A46" s="223"/>
      <c r="B46" s="224"/>
      <c r="C46" s="318"/>
      <c r="D46" s="319"/>
      <c r="E46" s="222" t="s">
        <v>200</v>
      </c>
      <c r="F46" s="221">
        <f>SUM(F47:F47)</f>
        <v>14883</v>
      </c>
      <c r="G46" s="221">
        <f>G47</f>
        <v>14883</v>
      </c>
      <c r="H46" s="221">
        <f>SUM(H47:H47)</f>
        <v>14883</v>
      </c>
      <c r="I46" s="225">
        <f>SUM(I47:I47)</f>
        <v>0</v>
      </c>
      <c r="J46" s="225"/>
      <c r="K46" s="225"/>
      <c r="L46" s="285">
        <f>M46</f>
        <v>14883</v>
      </c>
      <c r="M46" s="285">
        <f>M47</f>
        <v>14883</v>
      </c>
      <c r="N46" s="225"/>
      <c r="O46" s="297">
        <f>O47</f>
        <v>100</v>
      </c>
      <c r="P46" s="226"/>
    </row>
    <row r="47" spans="1:16" ht="15" customHeight="1">
      <c r="A47" s="250">
        <v>28</v>
      </c>
      <c r="B47" s="175">
        <v>85219</v>
      </c>
      <c r="C47" s="304">
        <v>6060</v>
      </c>
      <c r="D47" s="312"/>
      <c r="E47" s="176" t="s">
        <v>252</v>
      </c>
      <c r="F47" s="177">
        <v>14883</v>
      </c>
      <c r="G47" s="196">
        <v>14883</v>
      </c>
      <c r="H47" s="171">
        <v>14883</v>
      </c>
      <c r="I47" s="172"/>
      <c r="J47" s="246"/>
      <c r="K47" s="246"/>
      <c r="L47" s="287">
        <f>M47</f>
        <v>14883</v>
      </c>
      <c r="M47" s="287">
        <v>14883</v>
      </c>
      <c r="N47" s="246"/>
      <c r="O47" s="287">
        <f>M47*100/G47</f>
        <v>100</v>
      </c>
      <c r="P47" s="174" t="s">
        <v>255</v>
      </c>
    </row>
    <row r="48" spans="1:16" ht="15.75" customHeight="1">
      <c r="A48" s="215"/>
      <c r="B48" s="224"/>
      <c r="C48" s="318"/>
      <c r="D48" s="319"/>
      <c r="E48" s="222" t="s">
        <v>170</v>
      </c>
      <c r="F48" s="221">
        <f>SUM(F49:F74)</f>
        <v>1255997</v>
      </c>
      <c r="G48" s="221">
        <f>SUM(G49:G74)</f>
        <v>1255997</v>
      </c>
      <c r="H48" s="221">
        <f>SUM(H49:H74)</f>
        <v>1255997</v>
      </c>
      <c r="I48" s="225"/>
      <c r="J48" s="225"/>
      <c r="K48" s="225"/>
      <c r="L48" s="285">
        <f>M48+N48</f>
        <v>1241919.8299999998</v>
      </c>
      <c r="M48" s="285">
        <f>SUM(M49:M74)</f>
        <v>1241919.8299999998</v>
      </c>
      <c r="N48" s="225"/>
      <c r="O48" s="285">
        <f>M48*100/G48</f>
        <v>98.87920353312944</v>
      </c>
      <c r="P48" s="226"/>
    </row>
    <row r="49" spans="1:16" ht="21" customHeight="1">
      <c r="A49" s="191">
        <v>29</v>
      </c>
      <c r="B49" s="175">
        <v>90001</v>
      </c>
      <c r="C49" s="304">
        <v>6050</v>
      </c>
      <c r="D49" s="305"/>
      <c r="E49" s="176" t="s">
        <v>238</v>
      </c>
      <c r="F49" s="177">
        <v>69000</v>
      </c>
      <c r="G49" s="196">
        <v>69000</v>
      </c>
      <c r="H49" s="171">
        <v>69000</v>
      </c>
      <c r="I49" s="172"/>
      <c r="J49" s="182"/>
      <c r="K49" s="178"/>
      <c r="L49" s="277">
        <f>M49+N49</f>
        <v>56097.56</v>
      </c>
      <c r="M49" s="277">
        <v>56097.56</v>
      </c>
      <c r="N49" s="178"/>
      <c r="O49" s="295">
        <f>M49*100/G49</f>
        <v>81.3008115942029</v>
      </c>
      <c r="P49" s="174" t="s">
        <v>255</v>
      </c>
    </row>
    <row r="50" spans="1:16" ht="12.75" customHeight="1">
      <c r="A50" s="191">
        <v>30</v>
      </c>
      <c r="B50" s="175">
        <v>90001</v>
      </c>
      <c r="C50" s="304">
        <v>6050</v>
      </c>
      <c r="D50" s="305"/>
      <c r="E50" s="176" t="s">
        <v>192</v>
      </c>
      <c r="F50" s="177">
        <v>70000</v>
      </c>
      <c r="G50" s="196">
        <v>70000</v>
      </c>
      <c r="H50" s="171">
        <v>70000</v>
      </c>
      <c r="I50" s="172"/>
      <c r="J50" s="182"/>
      <c r="K50" s="178"/>
      <c r="L50" s="277">
        <f aca="true" t="shared" si="7" ref="L50:L74">M50+N50</f>
        <v>69796.52</v>
      </c>
      <c r="M50" s="277">
        <v>69796.52</v>
      </c>
      <c r="N50" s="178"/>
      <c r="O50" s="277">
        <f aca="true" t="shared" si="8" ref="O50:O74">M50*100/G50</f>
        <v>99.70931428571429</v>
      </c>
      <c r="P50" s="174" t="s">
        <v>255</v>
      </c>
    </row>
    <row r="51" spans="1:16" ht="23.25" customHeight="1">
      <c r="A51" s="191">
        <v>31</v>
      </c>
      <c r="B51" s="175">
        <v>90001</v>
      </c>
      <c r="C51" s="304">
        <v>6050</v>
      </c>
      <c r="D51" s="305"/>
      <c r="E51" s="194" t="s">
        <v>233</v>
      </c>
      <c r="F51" s="177">
        <f>H51</f>
        <v>75000</v>
      </c>
      <c r="G51" s="196">
        <v>75000</v>
      </c>
      <c r="H51" s="171">
        <v>75000</v>
      </c>
      <c r="I51" s="172"/>
      <c r="J51" s="182"/>
      <c r="K51" s="178"/>
      <c r="L51" s="277">
        <f t="shared" si="7"/>
        <v>74784</v>
      </c>
      <c r="M51" s="277">
        <v>74784</v>
      </c>
      <c r="N51" s="178"/>
      <c r="O51" s="277">
        <f t="shared" si="8"/>
        <v>99.712</v>
      </c>
      <c r="P51" s="174" t="s">
        <v>255</v>
      </c>
    </row>
    <row r="52" spans="1:16" ht="14.25" customHeight="1">
      <c r="A52" s="191">
        <v>32</v>
      </c>
      <c r="B52" s="175">
        <v>90003</v>
      </c>
      <c r="C52" s="304">
        <v>6060</v>
      </c>
      <c r="D52" s="305"/>
      <c r="E52" s="194" t="s">
        <v>217</v>
      </c>
      <c r="F52" s="177">
        <v>42000</v>
      </c>
      <c r="G52" s="196">
        <v>42000</v>
      </c>
      <c r="H52" s="171">
        <v>42000</v>
      </c>
      <c r="I52" s="172"/>
      <c r="J52" s="182"/>
      <c r="K52" s="178"/>
      <c r="L52" s="277">
        <f t="shared" si="7"/>
        <v>42000</v>
      </c>
      <c r="M52" s="277">
        <v>42000</v>
      </c>
      <c r="N52" s="178"/>
      <c r="O52" s="295">
        <f t="shared" si="8"/>
        <v>100</v>
      </c>
      <c r="P52" s="174" t="s">
        <v>255</v>
      </c>
    </row>
    <row r="53" spans="1:16" ht="15" customHeight="1">
      <c r="A53" s="191">
        <v>33</v>
      </c>
      <c r="B53" s="175">
        <v>90003</v>
      </c>
      <c r="C53" s="304">
        <v>6060</v>
      </c>
      <c r="D53" s="305"/>
      <c r="E53" s="249" t="s">
        <v>218</v>
      </c>
      <c r="F53" s="190">
        <v>24000</v>
      </c>
      <c r="G53" s="198">
        <v>24000</v>
      </c>
      <c r="H53" s="171">
        <v>24000</v>
      </c>
      <c r="I53" s="172"/>
      <c r="J53" s="182"/>
      <c r="K53" s="178"/>
      <c r="L53" s="277">
        <f t="shared" si="7"/>
        <v>23999.76</v>
      </c>
      <c r="M53" s="282">
        <v>23999.76</v>
      </c>
      <c r="N53" s="274"/>
      <c r="O53" s="295">
        <f t="shared" si="8"/>
        <v>99.999</v>
      </c>
      <c r="P53" s="174" t="s">
        <v>255</v>
      </c>
    </row>
    <row r="54" spans="1:16" ht="24" customHeight="1">
      <c r="A54" s="298">
        <v>34</v>
      </c>
      <c r="B54" s="175">
        <v>90015</v>
      </c>
      <c r="C54" s="304">
        <v>6050</v>
      </c>
      <c r="D54" s="305"/>
      <c r="E54" s="176" t="s">
        <v>177</v>
      </c>
      <c r="F54" s="177">
        <v>78192</v>
      </c>
      <c r="G54" s="196">
        <v>78192</v>
      </c>
      <c r="H54" s="171">
        <v>78192</v>
      </c>
      <c r="I54" s="172"/>
      <c r="J54" s="182"/>
      <c r="K54" s="178"/>
      <c r="L54" s="277">
        <f t="shared" si="7"/>
        <v>78191.1</v>
      </c>
      <c r="M54" s="277">
        <v>78191.1</v>
      </c>
      <c r="N54" s="277"/>
      <c r="O54" s="295">
        <f t="shared" si="8"/>
        <v>99.99884898710867</v>
      </c>
      <c r="P54" s="174" t="s">
        <v>255</v>
      </c>
    </row>
    <row r="55" spans="1:16" ht="22.5" customHeight="1">
      <c r="A55" s="191">
        <v>35</v>
      </c>
      <c r="B55" s="175">
        <v>90015</v>
      </c>
      <c r="C55" s="304">
        <v>6050</v>
      </c>
      <c r="D55" s="305"/>
      <c r="E55" s="243" t="s">
        <v>202</v>
      </c>
      <c r="F55" s="190">
        <v>94470</v>
      </c>
      <c r="G55" s="198">
        <v>94470</v>
      </c>
      <c r="H55" s="171">
        <v>94470</v>
      </c>
      <c r="I55" s="172"/>
      <c r="J55" s="182"/>
      <c r="K55" s="178"/>
      <c r="L55" s="277">
        <f t="shared" si="7"/>
        <v>94469.15</v>
      </c>
      <c r="M55" s="277">
        <v>94469.15</v>
      </c>
      <c r="N55" s="277"/>
      <c r="O55" s="295">
        <f t="shared" si="8"/>
        <v>99.99910024346353</v>
      </c>
      <c r="P55" s="174" t="s">
        <v>255</v>
      </c>
    </row>
    <row r="56" spans="1:16" ht="28.5" customHeight="1">
      <c r="A56" s="191">
        <v>36</v>
      </c>
      <c r="B56" s="175">
        <v>90015</v>
      </c>
      <c r="C56" s="304">
        <v>6050</v>
      </c>
      <c r="D56" s="305"/>
      <c r="E56" s="243" t="s">
        <v>207</v>
      </c>
      <c r="F56" s="190">
        <v>127976</v>
      </c>
      <c r="G56" s="198">
        <v>127976</v>
      </c>
      <c r="H56" s="171">
        <v>127976</v>
      </c>
      <c r="I56" s="172"/>
      <c r="J56" s="182"/>
      <c r="K56" s="178"/>
      <c r="L56" s="277">
        <f t="shared" si="7"/>
        <v>127975.35</v>
      </c>
      <c r="M56" s="277">
        <v>127975.35</v>
      </c>
      <c r="N56" s="277"/>
      <c r="O56" s="295">
        <f t="shared" si="8"/>
        <v>99.9994920922673</v>
      </c>
      <c r="P56" s="174" t="s">
        <v>255</v>
      </c>
    </row>
    <row r="57" spans="1:18" ht="15" customHeight="1">
      <c r="A57" s="191">
        <v>37</v>
      </c>
      <c r="B57" s="175">
        <v>90015</v>
      </c>
      <c r="C57" s="304">
        <v>6050</v>
      </c>
      <c r="D57" s="305"/>
      <c r="E57" s="176" t="s">
        <v>180</v>
      </c>
      <c r="F57" s="177">
        <v>32538</v>
      </c>
      <c r="G57" s="196">
        <f>SUM(H57:K57)</f>
        <v>32538</v>
      </c>
      <c r="H57" s="171">
        <v>32538</v>
      </c>
      <c r="I57" s="172"/>
      <c r="J57" s="182"/>
      <c r="K57" s="178"/>
      <c r="L57" s="277">
        <f t="shared" si="7"/>
        <v>32537.36</v>
      </c>
      <c r="M57" s="277">
        <v>32537.36</v>
      </c>
      <c r="N57" s="277"/>
      <c r="O57" s="295">
        <f t="shared" si="8"/>
        <v>99.99803306902699</v>
      </c>
      <c r="P57" s="174" t="s">
        <v>255</v>
      </c>
      <c r="R57" s="1" t="s">
        <v>239</v>
      </c>
    </row>
    <row r="58" spans="1:16" ht="45" customHeight="1">
      <c r="A58" s="191">
        <v>38</v>
      </c>
      <c r="B58" s="175">
        <v>90015</v>
      </c>
      <c r="C58" s="304">
        <v>6050</v>
      </c>
      <c r="D58" s="305"/>
      <c r="E58" s="251" t="s">
        <v>226</v>
      </c>
      <c r="F58" s="177">
        <f>H58</f>
        <v>39943</v>
      </c>
      <c r="G58" s="196">
        <v>39943</v>
      </c>
      <c r="H58" s="171">
        <v>39943</v>
      </c>
      <c r="I58" s="172"/>
      <c r="J58" s="182"/>
      <c r="K58" s="178"/>
      <c r="L58" s="277">
        <f t="shared" si="7"/>
        <v>39942.79</v>
      </c>
      <c r="M58" s="277">
        <v>39942.79</v>
      </c>
      <c r="N58" s="277"/>
      <c r="O58" s="295">
        <f t="shared" si="8"/>
        <v>99.9994742508074</v>
      </c>
      <c r="P58" s="174" t="s">
        <v>255</v>
      </c>
    </row>
    <row r="59" spans="1:16" ht="22.5" customHeight="1">
      <c r="A59" s="191">
        <v>39</v>
      </c>
      <c r="B59" s="175">
        <v>90015</v>
      </c>
      <c r="C59" s="304">
        <v>6050</v>
      </c>
      <c r="D59" s="305"/>
      <c r="E59" s="176" t="s">
        <v>181</v>
      </c>
      <c r="F59" s="177">
        <v>30606</v>
      </c>
      <c r="G59" s="196">
        <f>SUM(H59:K59)</f>
        <v>30606</v>
      </c>
      <c r="H59" s="171">
        <v>30606</v>
      </c>
      <c r="I59" s="172"/>
      <c r="J59" s="182"/>
      <c r="K59" s="178"/>
      <c r="L59" s="277">
        <f t="shared" si="7"/>
        <v>30605.97</v>
      </c>
      <c r="M59" s="277">
        <v>30605.97</v>
      </c>
      <c r="N59" s="277"/>
      <c r="O59" s="295">
        <f t="shared" si="8"/>
        <v>99.99990198000393</v>
      </c>
      <c r="P59" s="174" t="s">
        <v>255</v>
      </c>
    </row>
    <row r="60" spans="1:16" ht="24" customHeight="1">
      <c r="A60" s="191">
        <v>40</v>
      </c>
      <c r="B60" s="175">
        <v>90015</v>
      </c>
      <c r="C60" s="304">
        <v>6050</v>
      </c>
      <c r="D60" s="305"/>
      <c r="E60" s="176" t="s">
        <v>215</v>
      </c>
      <c r="F60" s="177">
        <v>85359</v>
      </c>
      <c r="G60" s="196">
        <v>85359</v>
      </c>
      <c r="H60" s="171">
        <v>85359</v>
      </c>
      <c r="I60" s="172"/>
      <c r="J60" s="182"/>
      <c r="K60" s="178"/>
      <c r="L60" s="277">
        <f t="shared" si="7"/>
        <v>85358.93</v>
      </c>
      <c r="M60" s="277">
        <v>85358.93</v>
      </c>
      <c r="N60" s="178"/>
      <c r="O60" s="295">
        <f t="shared" si="8"/>
        <v>99.99991799341605</v>
      </c>
      <c r="P60" s="174" t="s">
        <v>255</v>
      </c>
    </row>
    <row r="61" spans="1:16" ht="29.25" customHeight="1">
      <c r="A61" s="191">
        <v>41</v>
      </c>
      <c r="B61" s="175">
        <v>90015</v>
      </c>
      <c r="C61" s="304">
        <v>6050</v>
      </c>
      <c r="D61" s="305"/>
      <c r="E61" s="176" t="s">
        <v>178</v>
      </c>
      <c r="F61" s="177">
        <v>10000</v>
      </c>
      <c r="G61" s="196">
        <f>SUM(H61:K61)</f>
        <v>10000</v>
      </c>
      <c r="H61" s="171">
        <v>10000</v>
      </c>
      <c r="I61" s="172"/>
      <c r="J61" s="182"/>
      <c r="K61" s="178"/>
      <c r="L61" s="277">
        <f t="shared" si="7"/>
        <v>9900</v>
      </c>
      <c r="M61" s="277">
        <v>9900</v>
      </c>
      <c r="N61" s="178"/>
      <c r="O61" s="277">
        <f t="shared" si="8"/>
        <v>99</v>
      </c>
      <c r="P61" s="174" t="s">
        <v>255</v>
      </c>
    </row>
    <row r="62" spans="1:16" ht="20.25" customHeight="1">
      <c r="A62" s="191">
        <v>42</v>
      </c>
      <c r="B62" s="175">
        <v>90015</v>
      </c>
      <c r="C62" s="304">
        <v>6050</v>
      </c>
      <c r="D62" s="305"/>
      <c r="E62" s="176" t="s">
        <v>194</v>
      </c>
      <c r="F62" s="177">
        <v>10000</v>
      </c>
      <c r="G62" s="196">
        <v>10000</v>
      </c>
      <c r="H62" s="171">
        <v>10000</v>
      </c>
      <c r="I62" s="172"/>
      <c r="J62" s="182"/>
      <c r="K62" s="178"/>
      <c r="L62" s="277">
        <f t="shared" si="7"/>
        <v>9850</v>
      </c>
      <c r="M62" s="277">
        <v>9850</v>
      </c>
      <c r="N62" s="178"/>
      <c r="O62" s="277">
        <f t="shared" si="8"/>
        <v>98.5</v>
      </c>
      <c r="P62" s="174" t="s">
        <v>255</v>
      </c>
    </row>
    <row r="63" spans="1:16" ht="45" customHeight="1">
      <c r="A63" s="191">
        <v>43</v>
      </c>
      <c r="B63" s="175">
        <v>90015</v>
      </c>
      <c r="C63" s="304">
        <v>6050</v>
      </c>
      <c r="D63" s="305"/>
      <c r="E63" s="252" t="s">
        <v>229</v>
      </c>
      <c r="F63" s="177">
        <f>H63</f>
        <v>55934</v>
      </c>
      <c r="G63" s="245">
        <v>55934</v>
      </c>
      <c r="H63" s="171">
        <v>55934</v>
      </c>
      <c r="I63" s="172"/>
      <c r="J63" s="182"/>
      <c r="K63" s="178"/>
      <c r="L63" s="277">
        <f t="shared" si="7"/>
        <v>55933.86</v>
      </c>
      <c r="M63" s="277">
        <v>55933.86</v>
      </c>
      <c r="N63" s="178"/>
      <c r="O63" s="295">
        <f t="shared" si="8"/>
        <v>99.99974970500948</v>
      </c>
      <c r="P63" s="174" t="s">
        <v>255</v>
      </c>
    </row>
    <row r="64" spans="1:16" ht="31.5" customHeight="1">
      <c r="A64" s="191">
        <v>44</v>
      </c>
      <c r="B64" s="175">
        <v>90015</v>
      </c>
      <c r="C64" s="304">
        <v>6050</v>
      </c>
      <c r="D64" s="305"/>
      <c r="E64" s="251" t="s">
        <v>227</v>
      </c>
      <c r="F64" s="177">
        <v>21090</v>
      </c>
      <c r="G64" s="245">
        <v>21090</v>
      </c>
      <c r="H64" s="171">
        <v>21090</v>
      </c>
      <c r="I64" s="172"/>
      <c r="J64" s="182"/>
      <c r="K64" s="178"/>
      <c r="L64" s="277">
        <f t="shared" si="7"/>
        <v>21089.55</v>
      </c>
      <c r="M64" s="277">
        <v>21089.55</v>
      </c>
      <c r="N64" s="178"/>
      <c r="O64" s="295">
        <f t="shared" si="8"/>
        <v>99.99786628733997</v>
      </c>
      <c r="P64" s="174" t="s">
        <v>255</v>
      </c>
    </row>
    <row r="65" spans="1:16" ht="21" customHeight="1">
      <c r="A65" s="191">
        <v>45</v>
      </c>
      <c r="B65" s="175">
        <v>90015</v>
      </c>
      <c r="C65" s="304">
        <v>6050</v>
      </c>
      <c r="D65" s="305"/>
      <c r="E65" s="176" t="s">
        <v>197</v>
      </c>
      <c r="F65" s="177">
        <v>45756</v>
      </c>
      <c r="G65" s="196">
        <v>45756</v>
      </c>
      <c r="H65" s="171">
        <v>45756</v>
      </c>
      <c r="I65" s="172"/>
      <c r="J65" s="182"/>
      <c r="K65" s="178"/>
      <c r="L65" s="277">
        <f t="shared" si="7"/>
        <v>45756</v>
      </c>
      <c r="M65" s="277">
        <v>45756</v>
      </c>
      <c r="N65" s="277"/>
      <c r="O65" s="295">
        <f t="shared" si="8"/>
        <v>100</v>
      </c>
      <c r="P65" s="174" t="s">
        <v>255</v>
      </c>
    </row>
    <row r="66" spans="1:16" ht="21.75" customHeight="1">
      <c r="A66" s="191">
        <v>46</v>
      </c>
      <c r="B66" s="175">
        <v>90015</v>
      </c>
      <c r="C66" s="304">
        <v>6050</v>
      </c>
      <c r="D66" s="305"/>
      <c r="E66" s="176" t="s">
        <v>204</v>
      </c>
      <c r="F66" s="177">
        <v>10000</v>
      </c>
      <c r="G66" s="196">
        <f>SUM(H66:K66)</f>
        <v>10000</v>
      </c>
      <c r="H66" s="171">
        <v>10000</v>
      </c>
      <c r="I66" s="172"/>
      <c r="J66" s="182"/>
      <c r="K66" s="178"/>
      <c r="L66" s="277">
        <f t="shared" si="7"/>
        <v>9800</v>
      </c>
      <c r="M66" s="277">
        <v>9800</v>
      </c>
      <c r="N66" s="178"/>
      <c r="O66" s="277">
        <f t="shared" si="8"/>
        <v>98</v>
      </c>
      <c r="P66" s="174" t="s">
        <v>255</v>
      </c>
    </row>
    <row r="67" spans="1:16" ht="20.25" customHeight="1">
      <c r="A67" s="191">
        <v>47</v>
      </c>
      <c r="B67" s="175">
        <v>90015</v>
      </c>
      <c r="C67" s="304">
        <v>6050</v>
      </c>
      <c r="D67" s="305"/>
      <c r="E67" s="176" t="s">
        <v>240</v>
      </c>
      <c r="F67" s="177">
        <v>7600</v>
      </c>
      <c r="G67" s="196">
        <v>7600</v>
      </c>
      <c r="H67" s="171">
        <v>7600</v>
      </c>
      <c r="I67" s="172"/>
      <c r="J67" s="182"/>
      <c r="K67" s="178"/>
      <c r="L67" s="277">
        <f t="shared" si="7"/>
        <v>7400</v>
      </c>
      <c r="M67" s="277">
        <v>7400</v>
      </c>
      <c r="N67" s="178"/>
      <c r="O67" s="277">
        <f t="shared" si="8"/>
        <v>97.36842105263158</v>
      </c>
      <c r="P67" s="174" t="s">
        <v>255</v>
      </c>
    </row>
    <row r="68" spans="1:16" ht="27" customHeight="1">
      <c r="A68" s="191">
        <v>48</v>
      </c>
      <c r="B68" s="175">
        <v>90015</v>
      </c>
      <c r="C68" s="304">
        <v>6050</v>
      </c>
      <c r="D68" s="305"/>
      <c r="E68" s="176" t="s">
        <v>234</v>
      </c>
      <c r="F68" s="177">
        <v>38000</v>
      </c>
      <c r="G68" s="196">
        <v>38000</v>
      </c>
      <c r="H68" s="171">
        <v>38000</v>
      </c>
      <c r="I68" s="172"/>
      <c r="J68" s="182"/>
      <c r="K68" s="178"/>
      <c r="L68" s="277">
        <f t="shared" si="7"/>
        <v>38000</v>
      </c>
      <c r="M68" s="277">
        <v>38000</v>
      </c>
      <c r="N68" s="178"/>
      <c r="O68" s="295">
        <f t="shared" si="8"/>
        <v>100</v>
      </c>
      <c r="P68" s="174" t="s">
        <v>255</v>
      </c>
    </row>
    <row r="69" spans="1:16" ht="24" customHeight="1">
      <c r="A69" s="191">
        <v>49</v>
      </c>
      <c r="B69" s="175">
        <v>90015</v>
      </c>
      <c r="C69" s="304">
        <v>6050</v>
      </c>
      <c r="D69" s="305"/>
      <c r="E69" s="176" t="s">
        <v>198</v>
      </c>
      <c r="F69" s="177">
        <v>42304</v>
      </c>
      <c r="G69" s="196">
        <v>42304</v>
      </c>
      <c r="H69" s="171">
        <v>42304</v>
      </c>
      <c r="I69" s="172"/>
      <c r="J69" s="182"/>
      <c r="K69" s="178"/>
      <c r="L69" s="277">
        <f t="shared" si="7"/>
        <v>42303.93</v>
      </c>
      <c r="M69" s="277">
        <v>42303.93</v>
      </c>
      <c r="N69" s="178"/>
      <c r="O69" s="295">
        <f t="shared" si="8"/>
        <v>99.99983453101362</v>
      </c>
      <c r="P69" s="174" t="s">
        <v>255</v>
      </c>
    </row>
    <row r="70" spans="1:16" ht="17.25" customHeight="1">
      <c r="A70" s="191">
        <v>50</v>
      </c>
      <c r="B70" s="175">
        <v>90015</v>
      </c>
      <c r="C70" s="304">
        <v>6050</v>
      </c>
      <c r="D70" s="305"/>
      <c r="E70" s="176" t="s">
        <v>230</v>
      </c>
      <c r="F70" s="177">
        <v>9500</v>
      </c>
      <c r="G70" s="196">
        <v>9500</v>
      </c>
      <c r="H70" s="171">
        <v>9500</v>
      </c>
      <c r="I70" s="172"/>
      <c r="J70" s="182"/>
      <c r="K70" s="178"/>
      <c r="L70" s="277">
        <f t="shared" si="7"/>
        <v>9500</v>
      </c>
      <c r="M70" s="277">
        <v>9500</v>
      </c>
      <c r="N70" s="178"/>
      <c r="O70" s="295">
        <f t="shared" si="8"/>
        <v>100</v>
      </c>
      <c r="P70" s="174" t="s">
        <v>255</v>
      </c>
    </row>
    <row r="71" spans="1:16" ht="22.5" customHeight="1">
      <c r="A71" s="191">
        <v>51</v>
      </c>
      <c r="B71" s="175">
        <v>90015</v>
      </c>
      <c r="C71" s="304">
        <v>6050</v>
      </c>
      <c r="D71" s="305"/>
      <c r="E71" s="243" t="s">
        <v>203</v>
      </c>
      <c r="F71" s="190">
        <v>106230</v>
      </c>
      <c r="G71" s="198">
        <v>106230</v>
      </c>
      <c r="H71" s="171">
        <v>106230</v>
      </c>
      <c r="I71" s="172"/>
      <c r="J71" s="182"/>
      <c r="K71" s="178"/>
      <c r="L71" s="277">
        <f t="shared" si="7"/>
        <v>106229.63</v>
      </c>
      <c r="M71" s="277">
        <v>106229.63</v>
      </c>
      <c r="N71" s="277"/>
      <c r="O71" s="295">
        <f t="shared" si="8"/>
        <v>99.99965169914337</v>
      </c>
      <c r="P71" s="174" t="s">
        <v>255</v>
      </c>
    </row>
    <row r="72" spans="1:16" ht="29.25" customHeight="1">
      <c r="A72" s="298">
        <v>52</v>
      </c>
      <c r="B72" s="175">
        <v>90015</v>
      </c>
      <c r="C72" s="304">
        <v>6050</v>
      </c>
      <c r="D72" s="305"/>
      <c r="E72" s="176" t="s">
        <v>182</v>
      </c>
      <c r="F72" s="177">
        <v>59722</v>
      </c>
      <c r="G72" s="196">
        <f>SUM(H72:K72)</f>
        <v>59722</v>
      </c>
      <c r="H72" s="171">
        <v>59722</v>
      </c>
      <c r="I72" s="172"/>
      <c r="J72" s="182"/>
      <c r="K72" s="178"/>
      <c r="L72" s="277">
        <f t="shared" si="7"/>
        <v>59721.4</v>
      </c>
      <c r="M72" s="277">
        <v>59721.4</v>
      </c>
      <c r="N72" s="277"/>
      <c r="O72" s="295">
        <f t="shared" si="8"/>
        <v>99.99899534509896</v>
      </c>
      <c r="P72" s="174" t="s">
        <v>255</v>
      </c>
    </row>
    <row r="73" spans="1:16" ht="16.5" customHeight="1">
      <c r="A73" s="191">
        <v>53</v>
      </c>
      <c r="B73" s="175">
        <v>90015</v>
      </c>
      <c r="C73" s="304">
        <v>6050</v>
      </c>
      <c r="D73" s="312"/>
      <c r="E73" s="176" t="s">
        <v>176</v>
      </c>
      <c r="F73" s="177">
        <v>10000</v>
      </c>
      <c r="G73" s="196">
        <f>SUM(H73:K73)</f>
        <v>10000</v>
      </c>
      <c r="H73" s="171">
        <v>10000</v>
      </c>
      <c r="I73" s="172"/>
      <c r="J73" s="182"/>
      <c r="K73" s="178"/>
      <c r="L73" s="277">
        <f t="shared" si="7"/>
        <v>9900</v>
      </c>
      <c r="M73" s="277">
        <v>9900</v>
      </c>
      <c r="N73" s="178"/>
      <c r="O73" s="277">
        <f t="shared" si="8"/>
        <v>99</v>
      </c>
      <c r="P73" s="174" t="s">
        <v>255</v>
      </c>
    </row>
    <row r="74" spans="1:16" ht="28.5" customHeight="1">
      <c r="A74" s="191">
        <v>54</v>
      </c>
      <c r="B74" s="175">
        <v>90015</v>
      </c>
      <c r="C74" s="304">
        <v>6050</v>
      </c>
      <c r="D74" s="312"/>
      <c r="E74" s="176" t="s">
        <v>213</v>
      </c>
      <c r="F74" s="177">
        <v>60777</v>
      </c>
      <c r="G74" s="196">
        <f>SUM(H74:K74)</f>
        <v>60777</v>
      </c>
      <c r="H74" s="171">
        <v>60777</v>
      </c>
      <c r="I74" s="172"/>
      <c r="J74" s="182"/>
      <c r="K74" s="178"/>
      <c r="L74" s="277">
        <f t="shared" si="7"/>
        <v>60776.97</v>
      </c>
      <c r="M74" s="277">
        <v>60776.97</v>
      </c>
      <c r="N74" s="277"/>
      <c r="O74" s="295">
        <f t="shared" si="8"/>
        <v>99.99995063922208</v>
      </c>
      <c r="P74" s="174" t="s">
        <v>255</v>
      </c>
    </row>
    <row r="75" spans="1:16" ht="21" customHeight="1">
      <c r="A75" s="183"/>
      <c r="B75" s="164"/>
      <c r="C75" s="309"/>
      <c r="D75" s="310"/>
      <c r="E75" s="180" t="s">
        <v>173</v>
      </c>
      <c r="F75" s="166">
        <f>SUM(F76:F76)</f>
        <v>27476</v>
      </c>
      <c r="G75" s="197">
        <f>G76</f>
        <v>27476</v>
      </c>
      <c r="H75" s="166">
        <f>SUM(H76:H76)</f>
        <v>27476</v>
      </c>
      <c r="I75" s="167">
        <f>SUM(I76:I76)</f>
        <v>0</v>
      </c>
      <c r="J75" s="167"/>
      <c r="K75" s="167"/>
      <c r="L75" s="283">
        <f>L76</f>
        <v>27475.74</v>
      </c>
      <c r="M75" s="283">
        <f>M76</f>
        <v>27475.74</v>
      </c>
      <c r="N75" s="167"/>
      <c r="O75" s="294">
        <f aca="true" t="shared" si="9" ref="O75:O83">M75*100/G75</f>
        <v>99.99905371960985</v>
      </c>
      <c r="P75" s="181"/>
    </row>
    <row r="76" spans="1:16" ht="24.75" customHeight="1">
      <c r="A76" s="244">
        <v>55</v>
      </c>
      <c r="B76" s="175">
        <v>92605</v>
      </c>
      <c r="C76" s="304">
        <v>6060</v>
      </c>
      <c r="D76" s="305"/>
      <c r="E76" s="176" t="s">
        <v>228</v>
      </c>
      <c r="F76" s="177">
        <v>27476</v>
      </c>
      <c r="G76" s="196">
        <v>27476</v>
      </c>
      <c r="H76" s="171">
        <v>27476</v>
      </c>
      <c r="I76" s="172"/>
      <c r="J76" s="246"/>
      <c r="K76" s="246"/>
      <c r="L76" s="287">
        <f>M76</f>
        <v>27475.74</v>
      </c>
      <c r="M76" s="287">
        <v>27475.74</v>
      </c>
      <c r="N76" s="246"/>
      <c r="O76" s="287">
        <f t="shared" si="9"/>
        <v>99.99905371960985</v>
      </c>
      <c r="P76" s="174" t="s">
        <v>255</v>
      </c>
    </row>
    <row r="77" spans="1:16" ht="25.5" customHeight="1">
      <c r="A77" s="195" t="s">
        <v>171</v>
      </c>
      <c r="B77" s="199" t="s">
        <v>186</v>
      </c>
      <c r="C77" s="200"/>
      <c r="D77" s="200"/>
      <c r="E77" s="201"/>
      <c r="F77" s="197">
        <f>SUM(F78:F80)</f>
        <v>2114390</v>
      </c>
      <c r="G77" s="197">
        <f>SUM(G78:G80)</f>
        <v>2114390</v>
      </c>
      <c r="H77" s="197">
        <f>SUM(H78:H80)</f>
        <v>2114390</v>
      </c>
      <c r="I77" s="202"/>
      <c r="J77" s="202"/>
      <c r="K77" s="202"/>
      <c r="L77" s="284">
        <f>SUM(L78:L80)</f>
        <v>2114390</v>
      </c>
      <c r="M77" s="284">
        <f>SUM(M78:M80)</f>
        <v>2114390</v>
      </c>
      <c r="N77" s="202"/>
      <c r="O77" s="296">
        <f t="shared" si="9"/>
        <v>100</v>
      </c>
      <c r="P77" s="202"/>
    </row>
    <row r="78" spans="1:16" ht="15" customHeight="1">
      <c r="A78" s="263">
        <v>56</v>
      </c>
      <c r="B78" s="169">
        <v>60014</v>
      </c>
      <c r="C78" s="302">
        <v>6300</v>
      </c>
      <c r="D78" s="303"/>
      <c r="E78" s="170" t="s">
        <v>174</v>
      </c>
      <c r="F78" s="171">
        <v>49200</v>
      </c>
      <c r="G78" s="196">
        <v>49200</v>
      </c>
      <c r="H78" s="171">
        <v>49200</v>
      </c>
      <c r="I78" s="172"/>
      <c r="J78" s="173"/>
      <c r="K78" s="173"/>
      <c r="L78" s="276">
        <f>M78</f>
        <v>49200</v>
      </c>
      <c r="M78" s="276">
        <v>49200</v>
      </c>
      <c r="N78" s="173"/>
      <c r="O78" s="276">
        <f t="shared" si="9"/>
        <v>100</v>
      </c>
      <c r="P78" s="174" t="s">
        <v>255</v>
      </c>
    </row>
    <row r="79" spans="1:16" ht="30" customHeight="1">
      <c r="A79" s="169">
        <v>57</v>
      </c>
      <c r="B79" s="169">
        <v>60014</v>
      </c>
      <c r="C79" s="302">
        <v>6300</v>
      </c>
      <c r="D79" s="303"/>
      <c r="E79" s="170" t="s">
        <v>175</v>
      </c>
      <c r="F79" s="171">
        <v>65190</v>
      </c>
      <c r="G79" s="196">
        <v>65190</v>
      </c>
      <c r="H79" s="171">
        <v>65190</v>
      </c>
      <c r="I79" s="172"/>
      <c r="J79" s="173"/>
      <c r="K79" s="173"/>
      <c r="L79" s="276">
        <f>M79</f>
        <v>65190</v>
      </c>
      <c r="M79" s="276">
        <v>65190</v>
      </c>
      <c r="N79" s="173"/>
      <c r="O79" s="276">
        <f t="shared" si="9"/>
        <v>100</v>
      </c>
      <c r="P79" s="174" t="s">
        <v>255</v>
      </c>
    </row>
    <row r="80" spans="1:16" ht="26.25" customHeight="1">
      <c r="A80" s="263">
        <v>58</v>
      </c>
      <c r="B80" s="169">
        <v>60014</v>
      </c>
      <c r="C80" s="302">
        <v>6300</v>
      </c>
      <c r="D80" s="303"/>
      <c r="E80" s="170" t="s">
        <v>199</v>
      </c>
      <c r="F80" s="171">
        <v>2000000</v>
      </c>
      <c r="G80" s="196">
        <f>SUM(H80:K80)</f>
        <v>2000000</v>
      </c>
      <c r="H80" s="171">
        <v>2000000</v>
      </c>
      <c r="I80" s="172"/>
      <c r="J80" s="173"/>
      <c r="K80" s="173"/>
      <c r="L80" s="276">
        <f>M80</f>
        <v>2000000</v>
      </c>
      <c r="M80" s="276">
        <v>2000000</v>
      </c>
      <c r="N80" s="173"/>
      <c r="O80" s="276">
        <f t="shared" si="9"/>
        <v>100</v>
      </c>
      <c r="P80" s="174" t="s">
        <v>255</v>
      </c>
    </row>
    <row r="81" spans="1:16" ht="23.25" customHeight="1">
      <c r="A81" s="267" t="s">
        <v>231</v>
      </c>
      <c r="B81" s="268" t="s">
        <v>242</v>
      </c>
      <c r="C81" s="269"/>
      <c r="D81" s="269"/>
      <c r="E81" s="270"/>
      <c r="F81" s="221">
        <f aca="true" t="shared" si="10" ref="F81:K81">F77+F12</f>
        <v>10305822</v>
      </c>
      <c r="G81" s="221">
        <f t="shared" si="10"/>
        <v>10305822</v>
      </c>
      <c r="H81" s="221">
        <f t="shared" si="10"/>
        <v>10305822</v>
      </c>
      <c r="I81" s="221">
        <f t="shared" si="10"/>
        <v>0</v>
      </c>
      <c r="J81" s="221">
        <f t="shared" si="10"/>
        <v>0</v>
      </c>
      <c r="K81" s="221">
        <f t="shared" si="10"/>
        <v>0</v>
      </c>
      <c r="L81" s="288">
        <f>M81+N81</f>
        <v>10201862.24</v>
      </c>
      <c r="M81" s="288">
        <f>M77+M12</f>
        <v>10114806.24</v>
      </c>
      <c r="N81" s="288">
        <f>N77+N12</f>
        <v>87056</v>
      </c>
      <c r="O81" s="288">
        <f t="shared" si="9"/>
        <v>98.1465257210924</v>
      </c>
      <c r="P81" s="271"/>
    </row>
    <row r="82" spans="1:16" ht="25.5" customHeight="1" thickBot="1">
      <c r="A82" s="253" t="s">
        <v>243</v>
      </c>
      <c r="B82" s="254" t="s">
        <v>236</v>
      </c>
      <c r="C82" s="255"/>
      <c r="D82" s="255"/>
      <c r="E82" s="256"/>
      <c r="F82" s="257">
        <v>121305840</v>
      </c>
      <c r="G82" s="257">
        <v>29880853</v>
      </c>
      <c r="H82" s="257">
        <v>17393503</v>
      </c>
      <c r="I82" s="261">
        <v>10000000</v>
      </c>
      <c r="J82" s="261"/>
      <c r="K82" s="261">
        <v>2487350</v>
      </c>
      <c r="L82" s="289">
        <f>M82+N82</f>
        <v>43036938.7</v>
      </c>
      <c r="M82" s="289">
        <v>27959812.79</v>
      </c>
      <c r="N82" s="289">
        <v>15077125.91</v>
      </c>
      <c r="O82" s="289">
        <f t="shared" si="9"/>
        <v>93.57099942896544</v>
      </c>
      <c r="P82" s="258"/>
    </row>
    <row r="83" spans="1:16" ht="19.5" customHeight="1" thickBot="1" thickTop="1">
      <c r="A83" s="306" t="s">
        <v>244</v>
      </c>
      <c r="B83" s="307"/>
      <c r="C83" s="307"/>
      <c r="D83" s="307"/>
      <c r="E83" s="308"/>
      <c r="F83" s="259">
        <f aca="true" t="shared" si="11" ref="F83:K83">F81+F82</f>
        <v>131611662</v>
      </c>
      <c r="G83" s="259">
        <f t="shared" si="11"/>
        <v>40186675</v>
      </c>
      <c r="H83" s="259">
        <f t="shared" si="11"/>
        <v>27699325</v>
      </c>
      <c r="I83" s="262">
        <f t="shared" si="11"/>
        <v>10000000</v>
      </c>
      <c r="J83" s="291">
        <f t="shared" si="11"/>
        <v>0</v>
      </c>
      <c r="K83" s="262">
        <f t="shared" si="11"/>
        <v>2487350</v>
      </c>
      <c r="L83" s="290">
        <f>L81+L82</f>
        <v>53238800.940000005</v>
      </c>
      <c r="M83" s="290">
        <f>M81+M82</f>
        <v>38074619.03</v>
      </c>
      <c r="N83" s="290">
        <f>N81+N82</f>
        <v>15164181.91</v>
      </c>
      <c r="O83" s="290">
        <f t="shared" si="9"/>
        <v>94.74438736222889</v>
      </c>
      <c r="P83" s="260">
        <f>P77+P4</f>
        <v>0</v>
      </c>
    </row>
    <row r="84" spans="1:16" ht="9" customHeight="1" thickTop="1">
      <c r="A84" s="237"/>
      <c r="B84" s="237"/>
      <c r="C84" s="237"/>
      <c r="D84" s="237"/>
      <c r="E84" s="237"/>
      <c r="F84" s="238"/>
      <c r="G84" s="238"/>
      <c r="H84" s="238"/>
      <c r="I84" s="238"/>
      <c r="J84" s="238"/>
      <c r="K84" s="238"/>
      <c r="L84" s="238"/>
      <c r="M84" s="238"/>
      <c r="N84" s="238"/>
      <c r="O84" s="238"/>
      <c r="P84" s="239"/>
    </row>
    <row r="85" spans="1:16" ht="30.75" customHeight="1">
      <c r="A85" s="311" t="s">
        <v>211</v>
      </c>
      <c r="B85" s="311"/>
      <c r="C85" s="311"/>
      <c r="D85" s="311"/>
      <c r="E85" s="311"/>
      <c r="F85" s="311"/>
      <c r="G85" s="311"/>
      <c r="H85" s="311"/>
      <c r="I85" s="311"/>
      <c r="J85" s="311"/>
      <c r="K85" s="311"/>
      <c r="L85" s="311"/>
      <c r="M85" s="311"/>
      <c r="N85" s="311"/>
      <c r="O85" s="311"/>
      <c r="P85" s="311"/>
    </row>
    <row r="86" spans="1:16" ht="6.75" customHeight="1">
      <c r="A86" s="240"/>
      <c r="B86" s="240"/>
      <c r="C86" s="240"/>
      <c r="D86" s="240"/>
      <c r="E86" s="240"/>
      <c r="F86" s="241"/>
      <c r="G86" s="241"/>
      <c r="H86" s="241"/>
      <c r="I86" s="241"/>
      <c r="J86" s="241"/>
      <c r="K86" s="241"/>
      <c r="L86" s="241"/>
      <c r="M86" s="241"/>
      <c r="N86" s="241"/>
      <c r="O86" s="241"/>
      <c r="P86" s="242"/>
    </row>
    <row r="87" spans="1:16" ht="57.75" customHeight="1">
      <c r="A87" s="301"/>
      <c r="B87" s="301"/>
      <c r="C87" s="301"/>
      <c r="D87" s="301"/>
      <c r="E87" s="301"/>
      <c r="F87" s="301"/>
      <c r="G87" s="301"/>
      <c r="H87" s="301"/>
      <c r="I87" s="301"/>
      <c r="J87" s="301"/>
      <c r="K87" s="301"/>
      <c r="L87" s="301"/>
      <c r="M87" s="301"/>
      <c r="N87" s="301"/>
      <c r="O87" s="301"/>
      <c r="P87" s="301"/>
    </row>
    <row r="88" ht="4.5" customHeight="1">
      <c r="G88" s="192"/>
    </row>
    <row r="89" spans="1:16" ht="25.5" customHeight="1">
      <c r="A89" s="300"/>
      <c r="B89" s="300"/>
      <c r="C89" s="300"/>
      <c r="D89" s="300"/>
      <c r="E89" s="300"/>
      <c r="F89" s="300"/>
      <c r="G89" s="154"/>
      <c r="H89" s="149"/>
      <c r="I89" s="151"/>
      <c r="J89" s="151"/>
      <c r="K89" s="151"/>
      <c r="L89" s="151"/>
      <c r="M89" s="151"/>
      <c r="N89" s="151"/>
      <c r="O89" s="151"/>
      <c r="P89" s="151"/>
    </row>
    <row r="90" spans="1:16" ht="13.5" customHeight="1">
      <c r="A90" s="150"/>
      <c r="B90" s="152"/>
      <c r="C90" s="152"/>
      <c r="D90" s="152"/>
      <c r="E90" s="153"/>
      <c r="F90" s="153"/>
      <c r="G90" s="153"/>
      <c r="H90" s="149"/>
      <c r="I90" s="151"/>
      <c r="J90" s="151"/>
      <c r="K90" s="151"/>
      <c r="L90" s="151"/>
      <c r="M90" s="151"/>
      <c r="N90" s="151"/>
      <c r="O90" s="151"/>
      <c r="P90" s="151"/>
    </row>
    <row r="91" spans="1:16" ht="13.5" customHeight="1">
      <c r="A91" s="150"/>
      <c r="B91" s="152"/>
      <c r="C91" s="152"/>
      <c r="D91" s="152"/>
      <c r="E91" s="153"/>
      <c r="F91" s="153"/>
      <c r="G91" s="153"/>
      <c r="H91" s="149"/>
      <c r="I91" s="151"/>
      <c r="J91" s="151"/>
      <c r="K91" s="151"/>
      <c r="L91" s="151"/>
      <c r="M91" s="151"/>
      <c r="N91" s="151"/>
      <c r="O91" s="151"/>
      <c r="P91" s="151"/>
    </row>
    <row r="92" spans="1:16" ht="13.5" customHeight="1">
      <c r="A92" s="150"/>
      <c r="B92" s="152"/>
      <c r="C92" s="152"/>
      <c r="D92" s="152"/>
      <c r="E92" s="152"/>
      <c r="F92" s="152"/>
      <c r="G92" s="152"/>
      <c r="H92" s="149"/>
      <c r="I92" s="149"/>
      <c r="J92" s="149"/>
      <c r="K92" s="149"/>
      <c r="L92" s="149"/>
      <c r="M92" s="149"/>
      <c r="N92" s="149"/>
      <c r="O92" s="149"/>
      <c r="P92" s="149"/>
    </row>
  </sheetData>
  <sheetProtection/>
  <mergeCells count="90">
    <mergeCell ref="O8:O10"/>
    <mergeCell ref="H9:H10"/>
    <mergeCell ref="A6:K6"/>
    <mergeCell ref="F8:F10"/>
    <mergeCell ref="J9:J10"/>
    <mergeCell ref="I9:I10"/>
    <mergeCell ref="A8:A10"/>
    <mergeCell ref="C11:D11"/>
    <mergeCell ref="C15:D15"/>
    <mergeCell ref="C19:D19"/>
    <mergeCell ref="C28:D28"/>
    <mergeCell ref="C23:D23"/>
    <mergeCell ref="L8:N8"/>
    <mergeCell ref="M9:N9"/>
    <mergeCell ref="L9:L10"/>
    <mergeCell ref="C12:D12"/>
    <mergeCell ref="C79:D79"/>
    <mergeCell ref="C73:D73"/>
    <mergeCell ref="C71:D71"/>
    <mergeCell ref="C78:D78"/>
    <mergeCell ref="B8:B10"/>
    <mergeCell ref="E8:E10"/>
    <mergeCell ref="C35:D35"/>
    <mergeCell ref="C29:D29"/>
    <mergeCell ref="C37:D37"/>
    <mergeCell ref="C43:D43"/>
    <mergeCell ref="C70:D70"/>
    <mergeCell ref="C65:D65"/>
    <mergeCell ref="C76:D76"/>
    <mergeCell ref="C67:D67"/>
    <mergeCell ref="C45:D45"/>
    <mergeCell ref="C27:D27"/>
    <mergeCell ref="C40:D40"/>
    <mergeCell ref="C56:D56"/>
    <mergeCell ref="C36:D36"/>
    <mergeCell ref="C48:D48"/>
    <mergeCell ref="P8:P10"/>
    <mergeCell ref="K9:K10"/>
    <mergeCell ref="C47:D47"/>
    <mergeCell ref="C57:D57"/>
    <mergeCell ref="C13:D13"/>
    <mergeCell ref="C8:D10"/>
    <mergeCell ref="C16:D16"/>
    <mergeCell ref="C18:D18"/>
    <mergeCell ref="G8:K8"/>
    <mergeCell ref="G9:G10"/>
    <mergeCell ref="C42:D42"/>
    <mergeCell ref="C14:D14"/>
    <mergeCell ref="C26:D26"/>
    <mergeCell ref="C49:D49"/>
    <mergeCell ref="C30:D30"/>
    <mergeCell ref="C34:D34"/>
    <mergeCell ref="C46:D46"/>
    <mergeCell ref="C38:D38"/>
    <mergeCell ref="C39:D39"/>
    <mergeCell ref="C25:D25"/>
    <mergeCell ref="C31:D31"/>
    <mergeCell ref="C33:D33"/>
    <mergeCell ref="C17:D17"/>
    <mergeCell ref="C20:D20"/>
    <mergeCell ref="C21:D21"/>
    <mergeCell ref="C24:D24"/>
    <mergeCell ref="C32:D32"/>
    <mergeCell ref="C22:D22"/>
    <mergeCell ref="C50:D50"/>
    <mergeCell ref="C41:D41"/>
    <mergeCell ref="C72:D72"/>
    <mergeCell ref="C55:D55"/>
    <mergeCell ref="C53:D53"/>
    <mergeCell ref="C60:D60"/>
    <mergeCell ref="C52:D52"/>
    <mergeCell ref="C59:D59"/>
    <mergeCell ref="C44:D44"/>
    <mergeCell ref="C51:D51"/>
    <mergeCell ref="C66:D66"/>
    <mergeCell ref="C63:D63"/>
    <mergeCell ref="C58:D58"/>
    <mergeCell ref="C62:D62"/>
    <mergeCell ref="C61:D61"/>
    <mergeCell ref="C54:D54"/>
    <mergeCell ref="A89:F89"/>
    <mergeCell ref="A87:P87"/>
    <mergeCell ref="C80:D80"/>
    <mergeCell ref="C64:D64"/>
    <mergeCell ref="C68:D68"/>
    <mergeCell ref="C69:D69"/>
    <mergeCell ref="A83:E83"/>
    <mergeCell ref="C75:D75"/>
    <mergeCell ref="A85:P85"/>
    <mergeCell ref="C74:D74"/>
  </mergeCells>
  <printOptions horizontalCentered="1"/>
  <pageMargins left="0.15748031496062992" right="0.15748031496062992" top="0.5511811023622047" bottom="0.5511811023622047" header="0.31496062992125984" footer="0.2362204724409449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9" sqref="F29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3"/>
  <sheetViews>
    <sheetView showZeros="0" zoomScalePageLayoutView="0" workbookViewId="0" topLeftCell="A1">
      <selection activeCell="F180" sqref="F180"/>
    </sheetView>
  </sheetViews>
  <sheetFormatPr defaultColWidth="9.00390625" defaultRowHeight="12.75"/>
  <cols>
    <col min="1" max="1" width="3.875" style="1" customWidth="1"/>
    <col min="2" max="2" width="6.25390625" style="1" customWidth="1"/>
    <col min="3" max="3" width="22.25390625" style="1" customWidth="1"/>
    <col min="4" max="4" width="7.25390625" style="2" customWidth="1"/>
    <col min="5" max="6" width="9.75390625" style="1" customWidth="1"/>
    <col min="7" max="7" width="10.375" style="1" customWidth="1"/>
    <col min="8" max="8" width="9.625" style="1" customWidth="1"/>
    <col min="9" max="9" width="9.75390625" style="1" customWidth="1"/>
    <col min="10" max="11" width="8.75390625" style="1" customWidth="1"/>
    <col min="12" max="12" width="7.25390625" style="1" customWidth="1"/>
    <col min="13" max="13" width="2.125" style="1" customWidth="1"/>
    <col min="14" max="14" width="7.625" style="1" customWidth="1"/>
    <col min="15" max="15" width="7.25390625" style="1" customWidth="1"/>
    <col min="16" max="16" width="9.375" style="1" customWidth="1"/>
    <col min="17" max="16384" width="9.125" style="1" customWidth="1"/>
  </cols>
  <sheetData>
    <row r="1" ht="5.25" customHeight="1"/>
    <row r="2" spans="11:12" ht="15">
      <c r="K2" s="52" t="s">
        <v>112</v>
      </c>
      <c r="L2" s="52"/>
    </row>
    <row r="3" spans="11:12" ht="12.75">
      <c r="K3" s="51" t="s">
        <v>113</v>
      </c>
      <c r="L3" s="51"/>
    </row>
    <row r="4" spans="11:12" ht="12.75">
      <c r="K4" s="51" t="s">
        <v>114</v>
      </c>
      <c r="L4" s="51"/>
    </row>
    <row r="5" spans="10:16" ht="12.75">
      <c r="J5" s="23"/>
      <c r="P5" s="27"/>
    </row>
    <row r="6" spans="10:16" ht="12.75">
      <c r="J6" s="23"/>
      <c r="P6" s="27"/>
    </row>
    <row r="7" spans="1:16" ht="15" customHeight="1">
      <c r="A7" s="378" t="s">
        <v>93</v>
      </c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</row>
    <row r="8" spans="1:16" ht="1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ht="7.5" customHeight="1"/>
    <row r="10" spans="1:16" s="2" customFormat="1" ht="12.75" customHeight="1" thickBot="1">
      <c r="A10" s="380" t="s">
        <v>1</v>
      </c>
      <c r="B10" s="381" t="s">
        <v>0</v>
      </c>
      <c r="C10" s="381" t="s">
        <v>7</v>
      </c>
      <c r="D10" s="381" t="s">
        <v>8</v>
      </c>
      <c r="E10" s="382" t="s">
        <v>9</v>
      </c>
      <c r="F10" s="332" t="s">
        <v>96</v>
      </c>
      <c r="G10" s="351" t="s">
        <v>98</v>
      </c>
      <c r="H10" s="354" t="s">
        <v>86</v>
      </c>
      <c r="I10" s="351"/>
      <c r="J10" s="351"/>
      <c r="K10" s="351"/>
      <c r="L10" s="351"/>
      <c r="M10" s="351"/>
      <c r="N10" s="351"/>
      <c r="O10" s="351"/>
      <c r="P10" s="355"/>
    </row>
    <row r="11" spans="1:16" s="2" customFormat="1" ht="12.75" customHeight="1" thickBot="1">
      <c r="A11" s="380"/>
      <c r="B11" s="381"/>
      <c r="C11" s="381"/>
      <c r="D11" s="381"/>
      <c r="E11" s="382"/>
      <c r="F11" s="350"/>
      <c r="G11" s="352"/>
      <c r="H11" s="356">
        <v>2003</v>
      </c>
      <c r="I11" s="357"/>
      <c r="J11" s="357"/>
      <c r="K11" s="357"/>
      <c r="L11" s="357"/>
      <c r="M11" s="358"/>
      <c r="N11" s="359">
        <v>2004</v>
      </c>
      <c r="O11" s="360"/>
      <c r="P11" s="5">
        <v>2005</v>
      </c>
    </row>
    <row r="12" spans="1:16" s="2" customFormat="1" ht="9.75" customHeight="1" thickTop="1">
      <c r="A12" s="380"/>
      <c r="B12" s="381"/>
      <c r="C12" s="381"/>
      <c r="D12" s="381"/>
      <c r="E12" s="382"/>
      <c r="F12" s="350"/>
      <c r="G12" s="352"/>
      <c r="H12" s="361" t="s">
        <v>95</v>
      </c>
      <c r="I12" s="363" t="s">
        <v>13</v>
      </c>
      <c r="J12" s="353"/>
      <c r="K12" s="353"/>
      <c r="L12" s="353"/>
      <c r="M12" s="364"/>
      <c r="N12" s="351" t="s">
        <v>16</v>
      </c>
      <c r="O12" s="365"/>
      <c r="P12" s="381" t="s">
        <v>16</v>
      </c>
    </row>
    <row r="13" spans="1:16" s="2" customFormat="1" ht="9.75" customHeight="1">
      <c r="A13" s="380"/>
      <c r="B13" s="381"/>
      <c r="C13" s="381"/>
      <c r="D13" s="381"/>
      <c r="E13" s="382"/>
      <c r="F13" s="350"/>
      <c r="G13" s="352"/>
      <c r="H13" s="362"/>
      <c r="I13" s="383" t="s">
        <v>14</v>
      </c>
      <c r="J13" s="382" t="s">
        <v>12</v>
      </c>
      <c r="K13" s="385"/>
      <c r="L13" s="385"/>
      <c r="M13" s="386"/>
      <c r="N13" s="352"/>
      <c r="O13" s="366"/>
      <c r="P13" s="381"/>
    </row>
    <row r="14" spans="1:16" s="2" customFormat="1" ht="29.25">
      <c r="A14" s="380"/>
      <c r="B14" s="381"/>
      <c r="C14" s="381"/>
      <c r="D14" s="381"/>
      <c r="E14" s="382"/>
      <c r="F14" s="333"/>
      <c r="G14" s="353"/>
      <c r="H14" s="362"/>
      <c r="I14" s="384"/>
      <c r="J14" s="34" t="s">
        <v>10</v>
      </c>
      <c r="K14" s="34" t="s">
        <v>11</v>
      </c>
      <c r="L14" s="382" t="s">
        <v>15</v>
      </c>
      <c r="M14" s="386"/>
      <c r="N14" s="353"/>
      <c r="O14" s="367"/>
      <c r="P14" s="381"/>
    </row>
    <row r="15" spans="1:16" s="3" customFormat="1" ht="9" thickBot="1">
      <c r="A15" s="48">
        <v>1</v>
      </c>
      <c r="B15" s="48">
        <v>2</v>
      </c>
      <c r="C15" s="48">
        <v>3</v>
      </c>
      <c r="D15" s="48">
        <v>4</v>
      </c>
      <c r="E15" s="49">
        <v>5</v>
      </c>
      <c r="F15" s="48">
        <v>6</v>
      </c>
      <c r="G15" s="64">
        <v>7</v>
      </c>
      <c r="H15" s="96">
        <v>8</v>
      </c>
      <c r="I15" s="91">
        <v>9</v>
      </c>
      <c r="J15" s="100">
        <v>10</v>
      </c>
      <c r="K15" s="100">
        <v>11</v>
      </c>
      <c r="L15" s="372">
        <v>12</v>
      </c>
      <c r="M15" s="373"/>
      <c r="N15" s="374">
        <v>13</v>
      </c>
      <c r="O15" s="375"/>
      <c r="P15" s="48">
        <v>14</v>
      </c>
    </row>
    <row r="16" spans="1:16" ht="10.5" hidden="1" thickTop="1">
      <c r="A16" s="376">
        <v>1</v>
      </c>
      <c r="B16" s="376" t="s">
        <v>26</v>
      </c>
      <c r="C16" s="377" t="s">
        <v>27</v>
      </c>
      <c r="D16" s="376" t="s">
        <v>17</v>
      </c>
      <c r="E16" s="13">
        <v>1353000</v>
      </c>
      <c r="F16" s="8">
        <f>H16+((-1)*(G16+G17))</f>
        <v>377000</v>
      </c>
      <c r="G16" s="20"/>
      <c r="H16" s="97">
        <f>SUM(I16:L16)</f>
        <v>377000</v>
      </c>
      <c r="I16" s="71">
        <v>377000</v>
      </c>
      <c r="J16" s="101"/>
      <c r="K16" s="101"/>
      <c r="L16" s="102"/>
      <c r="M16" s="103"/>
      <c r="N16" s="20"/>
      <c r="O16" s="14"/>
      <c r="P16" s="10"/>
    </row>
    <row r="17" spans="1:16" ht="9.75" hidden="1">
      <c r="A17" s="371"/>
      <c r="B17" s="371"/>
      <c r="C17" s="369"/>
      <c r="D17" s="371"/>
      <c r="E17" s="12"/>
      <c r="F17" s="9"/>
      <c r="G17" s="31"/>
      <c r="H17" s="98"/>
      <c r="I17" s="70"/>
      <c r="J17" s="104"/>
      <c r="K17" s="104"/>
      <c r="L17" s="105"/>
      <c r="M17" s="106"/>
      <c r="N17" s="31"/>
      <c r="O17" s="7"/>
      <c r="P17" s="9"/>
    </row>
    <row r="18" spans="1:16" ht="9.75" hidden="1">
      <c r="A18" s="370">
        <v>2</v>
      </c>
      <c r="B18" s="370" t="s">
        <v>6</v>
      </c>
      <c r="C18" s="368" t="s">
        <v>105</v>
      </c>
      <c r="D18" s="370">
        <v>2003</v>
      </c>
      <c r="E18" s="11">
        <v>470000</v>
      </c>
      <c r="F18" s="8">
        <f>H18+((-1)*(G18+G19))</f>
        <v>600000</v>
      </c>
      <c r="G18" s="29">
        <v>-130000</v>
      </c>
      <c r="H18" s="99">
        <f>SUM(I18:L18)</f>
        <v>470000</v>
      </c>
      <c r="I18" s="92">
        <v>20000</v>
      </c>
      <c r="J18" s="107">
        <v>300000</v>
      </c>
      <c r="K18" s="107">
        <v>150000</v>
      </c>
      <c r="L18" s="108"/>
      <c r="M18" s="109"/>
      <c r="N18" s="29"/>
      <c r="O18" s="6"/>
      <c r="P18" s="8"/>
    </row>
    <row r="19" spans="1:16" ht="9.75" hidden="1">
      <c r="A19" s="371"/>
      <c r="B19" s="371"/>
      <c r="C19" s="369"/>
      <c r="D19" s="371"/>
      <c r="E19" s="12"/>
      <c r="F19" s="9"/>
      <c r="G19" s="31"/>
      <c r="H19" s="98"/>
      <c r="I19" s="70"/>
      <c r="J19" s="104"/>
      <c r="K19" s="110"/>
      <c r="L19" s="105"/>
      <c r="M19" s="106"/>
      <c r="N19" s="31"/>
      <c r="O19" s="7"/>
      <c r="P19" s="9"/>
    </row>
    <row r="20" spans="1:16" ht="9.75" hidden="1">
      <c r="A20" s="370">
        <v>3</v>
      </c>
      <c r="B20" s="370" t="s">
        <v>81</v>
      </c>
      <c r="C20" s="368" t="s">
        <v>107</v>
      </c>
      <c r="D20" s="370" t="s">
        <v>45</v>
      </c>
      <c r="E20" s="11">
        <v>270000</v>
      </c>
      <c r="F20" s="8">
        <f>H20+((-1)*(G20+G21))</f>
        <v>0</v>
      </c>
      <c r="G20" s="29"/>
      <c r="H20" s="99">
        <f>SUM(I20:L20)</f>
        <v>0</v>
      </c>
      <c r="I20" s="92"/>
      <c r="J20" s="107"/>
      <c r="K20" s="107"/>
      <c r="L20" s="108"/>
      <c r="M20" s="109"/>
      <c r="N20" s="53">
        <v>100000</v>
      </c>
      <c r="O20" s="21"/>
      <c r="P20" s="8"/>
    </row>
    <row r="21" spans="1:16" ht="9.75" hidden="1">
      <c r="A21" s="371"/>
      <c r="B21" s="371"/>
      <c r="C21" s="369"/>
      <c r="D21" s="371"/>
      <c r="E21" s="12"/>
      <c r="F21" s="9"/>
      <c r="G21" s="31"/>
      <c r="H21" s="98"/>
      <c r="I21" s="70"/>
      <c r="J21" s="104"/>
      <c r="K21" s="104"/>
      <c r="L21" s="111"/>
      <c r="M21" s="106"/>
      <c r="N21" s="31">
        <v>170000</v>
      </c>
      <c r="O21" s="7" t="s">
        <v>115</v>
      </c>
      <c r="P21" s="9"/>
    </row>
    <row r="22" spans="1:16" ht="9.75" hidden="1">
      <c r="A22" s="370">
        <v>4</v>
      </c>
      <c r="B22" s="370" t="s">
        <v>26</v>
      </c>
      <c r="C22" s="368" t="s">
        <v>28</v>
      </c>
      <c r="D22" s="370" t="s">
        <v>17</v>
      </c>
      <c r="E22" s="11">
        <v>3846168</v>
      </c>
      <c r="F22" s="8">
        <f>H22+((-1)*(G22+G23))</f>
        <v>3748037</v>
      </c>
      <c r="G22" s="29"/>
      <c r="H22" s="99">
        <f>SUM(I22:L22)</f>
        <v>3748037</v>
      </c>
      <c r="I22" s="92">
        <v>8759</v>
      </c>
      <c r="J22" s="107">
        <v>1800000</v>
      </c>
      <c r="K22" s="107">
        <v>240000</v>
      </c>
      <c r="L22" s="108">
        <v>1699278</v>
      </c>
      <c r="M22" s="109"/>
      <c r="N22" s="29"/>
      <c r="O22" s="6"/>
      <c r="P22" s="8"/>
    </row>
    <row r="23" spans="1:16" ht="9.75" hidden="1">
      <c r="A23" s="371"/>
      <c r="B23" s="371"/>
      <c r="C23" s="369"/>
      <c r="D23" s="371"/>
      <c r="E23" s="12"/>
      <c r="F23" s="9"/>
      <c r="G23" s="31"/>
      <c r="H23" s="98"/>
      <c r="I23" s="70"/>
      <c r="J23" s="104"/>
      <c r="K23" s="104"/>
      <c r="L23" s="111" t="s">
        <v>76</v>
      </c>
      <c r="M23" s="106"/>
      <c r="N23" s="31"/>
      <c r="O23" s="7"/>
      <c r="P23" s="9"/>
    </row>
    <row r="24" spans="1:16" ht="9.75" hidden="1">
      <c r="A24" s="370">
        <v>5</v>
      </c>
      <c r="B24" s="376" t="s">
        <v>26</v>
      </c>
      <c r="C24" s="377" t="s">
        <v>104</v>
      </c>
      <c r="D24" s="376" t="s">
        <v>18</v>
      </c>
      <c r="E24" s="13">
        <v>21891</v>
      </c>
      <c r="F24" s="8">
        <f>H24+((-1)*(G24+G25))</f>
        <v>21110</v>
      </c>
      <c r="G24" s="20"/>
      <c r="H24" s="99">
        <f>SUM(I24:L24)</f>
        <v>21110</v>
      </c>
      <c r="I24" s="71">
        <v>12110</v>
      </c>
      <c r="J24" s="101"/>
      <c r="K24" s="101">
        <v>9000</v>
      </c>
      <c r="L24" s="102"/>
      <c r="M24" s="103"/>
      <c r="N24" s="20"/>
      <c r="O24" s="14"/>
      <c r="P24" s="10"/>
    </row>
    <row r="25" spans="1:16" ht="9.75" hidden="1">
      <c r="A25" s="371"/>
      <c r="B25" s="371"/>
      <c r="C25" s="369"/>
      <c r="D25" s="371"/>
      <c r="E25" s="12"/>
      <c r="F25" s="9"/>
      <c r="G25" s="31"/>
      <c r="H25" s="98"/>
      <c r="I25" s="70"/>
      <c r="J25" s="104"/>
      <c r="K25" s="104"/>
      <c r="L25" s="105"/>
      <c r="M25" s="106"/>
      <c r="N25" s="31"/>
      <c r="O25" s="7"/>
      <c r="P25" s="9"/>
    </row>
    <row r="26" spans="1:16" ht="9.75" hidden="1">
      <c r="A26" s="370">
        <v>6</v>
      </c>
      <c r="B26" s="376" t="s">
        <v>26</v>
      </c>
      <c r="C26" s="377" t="s">
        <v>29</v>
      </c>
      <c r="D26" s="376" t="s">
        <v>32</v>
      </c>
      <c r="E26" s="13">
        <v>3782000</v>
      </c>
      <c r="F26" s="8">
        <f>H26+((-1)*(G26+G27))</f>
        <v>2700000</v>
      </c>
      <c r="G26" s="20">
        <v>-2570000</v>
      </c>
      <c r="H26" s="99">
        <f>SUM(I26:L26)</f>
        <v>130000</v>
      </c>
      <c r="I26" s="71"/>
      <c r="J26" s="101"/>
      <c r="K26" s="101">
        <v>130000</v>
      </c>
      <c r="L26" s="102"/>
      <c r="M26" s="103"/>
      <c r="N26" s="53">
        <v>970000</v>
      </c>
      <c r="O26" s="21" t="s">
        <v>117</v>
      </c>
      <c r="P26" s="10"/>
    </row>
    <row r="27" spans="1:16" ht="9.75" hidden="1">
      <c r="A27" s="371"/>
      <c r="B27" s="371"/>
      <c r="C27" s="369"/>
      <c r="D27" s="371"/>
      <c r="E27" s="12"/>
      <c r="F27" s="9"/>
      <c r="G27" s="31"/>
      <c r="H27" s="98"/>
      <c r="I27" s="70"/>
      <c r="J27" s="104"/>
      <c r="K27" s="104"/>
      <c r="L27" s="105"/>
      <c r="M27" s="106"/>
      <c r="N27" s="31">
        <v>2600000</v>
      </c>
      <c r="O27" s="7" t="s">
        <v>115</v>
      </c>
      <c r="P27" s="9"/>
    </row>
    <row r="28" spans="1:16" ht="9.75" hidden="1">
      <c r="A28" s="370">
        <v>7</v>
      </c>
      <c r="B28" s="376" t="s">
        <v>6</v>
      </c>
      <c r="C28" s="377" t="s">
        <v>130</v>
      </c>
      <c r="D28" s="376">
        <v>2004</v>
      </c>
      <c r="E28" s="13">
        <v>3000000</v>
      </c>
      <c r="F28" s="8">
        <f>H28+((-1)*(G28+G29))</f>
        <v>0</v>
      </c>
      <c r="G28" s="20"/>
      <c r="H28" s="99">
        <f>SUM(I28:L28)</f>
        <v>0</v>
      </c>
      <c r="I28" s="71"/>
      <c r="J28" s="101"/>
      <c r="K28" s="101"/>
      <c r="L28" s="102"/>
      <c r="M28" s="103"/>
      <c r="N28" s="32">
        <v>1000000</v>
      </c>
      <c r="O28" s="21" t="s">
        <v>117</v>
      </c>
      <c r="P28" s="10"/>
    </row>
    <row r="29" spans="1:16" ht="9.75" hidden="1">
      <c r="A29" s="371"/>
      <c r="B29" s="371"/>
      <c r="C29" s="369"/>
      <c r="D29" s="371"/>
      <c r="E29" s="12"/>
      <c r="F29" s="9"/>
      <c r="G29" s="31"/>
      <c r="H29" s="98"/>
      <c r="I29" s="70"/>
      <c r="J29" s="104"/>
      <c r="K29" s="104"/>
      <c r="L29" s="105"/>
      <c r="M29" s="106"/>
      <c r="N29" s="31">
        <v>2000000</v>
      </c>
      <c r="O29" s="7" t="s">
        <v>115</v>
      </c>
      <c r="P29" s="9"/>
    </row>
    <row r="30" spans="1:16" ht="9.75" hidden="1">
      <c r="A30" s="370">
        <v>8</v>
      </c>
      <c r="B30" s="376" t="s">
        <v>26</v>
      </c>
      <c r="C30" s="377" t="s">
        <v>31</v>
      </c>
      <c r="D30" s="376" t="s">
        <v>32</v>
      </c>
      <c r="E30" s="13">
        <v>3562000</v>
      </c>
      <c r="F30" s="8">
        <f>H30+((-1)*(G30+G32))</f>
        <v>2500000</v>
      </c>
      <c r="G30" s="20">
        <v>-2400000</v>
      </c>
      <c r="H30" s="99">
        <f>SUM(I30:L30)</f>
        <v>100000</v>
      </c>
      <c r="I30" s="71"/>
      <c r="J30" s="101"/>
      <c r="K30" s="101">
        <v>100000</v>
      </c>
      <c r="L30" s="102"/>
      <c r="M30" s="103"/>
      <c r="N30" s="53">
        <v>300000</v>
      </c>
      <c r="O30" s="21" t="s">
        <v>118</v>
      </c>
      <c r="P30" s="10"/>
    </row>
    <row r="31" spans="1:16" ht="9.75" hidden="1">
      <c r="A31" s="376"/>
      <c r="B31" s="376"/>
      <c r="C31" s="377"/>
      <c r="D31" s="376"/>
      <c r="E31" s="13"/>
      <c r="F31" s="10"/>
      <c r="G31" s="20"/>
      <c r="H31" s="97"/>
      <c r="I31" s="71"/>
      <c r="J31" s="101"/>
      <c r="K31" s="101"/>
      <c r="L31" s="102"/>
      <c r="M31" s="103"/>
      <c r="N31" s="20">
        <v>1400000</v>
      </c>
      <c r="O31" s="14" t="s">
        <v>119</v>
      </c>
      <c r="P31" s="10"/>
    </row>
    <row r="32" spans="1:16" ht="9.75" hidden="1">
      <c r="A32" s="371"/>
      <c r="B32" s="371"/>
      <c r="C32" s="369"/>
      <c r="D32" s="371"/>
      <c r="E32" s="12"/>
      <c r="F32" s="9"/>
      <c r="G32" s="31"/>
      <c r="H32" s="98"/>
      <c r="I32" s="70"/>
      <c r="J32" s="104"/>
      <c r="K32" s="104"/>
      <c r="L32" s="105"/>
      <c r="M32" s="106"/>
      <c r="N32" s="31">
        <v>1700000</v>
      </c>
      <c r="O32" s="7" t="s">
        <v>120</v>
      </c>
      <c r="P32" s="9"/>
    </row>
    <row r="33" spans="1:16" ht="9.75" customHeight="1" hidden="1">
      <c r="A33" s="370">
        <v>9</v>
      </c>
      <c r="B33" s="370" t="s">
        <v>6</v>
      </c>
      <c r="C33" s="368" t="s">
        <v>30</v>
      </c>
      <c r="D33" s="370">
        <v>2004</v>
      </c>
      <c r="E33" s="13">
        <v>2500000</v>
      </c>
      <c r="F33" s="8">
        <f>H33+((-1)*(G33+G34))</f>
        <v>0</v>
      </c>
      <c r="G33" s="20"/>
      <c r="H33" s="97">
        <f>SUM(I33:L33)</f>
        <v>0</v>
      </c>
      <c r="I33" s="71"/>
      <c r="J33" s="101"/>
      <c r="K33" s="101"/>
      <c r="L33" s="102"/>
      <c r="M33" s="103"/>
      <c r="N33" s="33">
        <v>800000</v>
      </c>
      <c r="O33" s="25"/>
      <c r="P33" s="26"/>
    </row>
    <row r="34" spans="1:16" ht="9.75" customHeight="1" hidden="1">
      <c r="A34" s="371"/>
      <c r="B34" s="387"/>
      <c r="C34" s="387"/>
      <c r="D34" s="387"/>
      <c r="E34" s="12"/>
      <c r="F34" s="9"/>
      <c r="G34" s="31"/>
      <c r="H34" s="98"/>
      <c r="I34" s="70"/>
      <c r="J34" s="104"/>
      <c r="K34" s="104"/>
      <c r="L34" s="105"/>
      <c r="M34" s="106"/>
      <c r="N34" s="31">
        <v>1700000</v>
      </c>
      <c r="O34" s="24" t="s">
        <v>115</v>
      </c>
      <c r="P34" s="7"/>
    </row>
    <row r="35" spans="1:16" ht="9.75" hidden="1">
      <c r="A35" s="370">
        <v>10</v>
      </c>
      <c r="B35" s="376" t="s">
        <v>26</v>
      </c>
      <c r="C35" s="377" t="s">
        <v>33</v>
      </c>
      <c r="D35" s="376" t="s">
        <v>52</v>
      </c>
      <c r="E35" s="13">
        <v>2140000</v>
      </c>
      <c r="F35" s="8">
        <f>H35+((-1)*(G35+G36))</f>
        <v>140000</v>
      </c>
      <c r="G35" s="20"/>
      <c r="H35" s="99">
        <f>SUM(I35:L35)</f>
        <v>140000</v>
      </c>
      <c r="I35" s="71">
        <v>100000</v>
      </c>
      <c r="J35" s="101"/>
      <c r="K35" s="101">
        <v>40000</v>
      </c>
      <c r="L35" s="102"/>
      <c r="M35" s="103"/>
      <c r="N35" s="32">
        <v>300000</v>
      </c>
      <c r="O35" s="21"/>
      <c r="P35" s="28">
        <v>300000</v>
      </c>
    </row>
    <row r="36" spans="1:16" ht="9.75" hidden="1">
      <c r="A36" s="371"/>
      <c r="B36" s="371"/>
      <c r="C36" s="369"/>
      <c r="D36" s="371"/>
      <c r="E36" s="12"/>
      <c r="F36" s="9"/>
      <c r="G36" s="31"/>
      <c r="H36" s="98"/>
      <c r="I36" s="70"/>
      <c r="J36" s="104"/>
      <c r="K36" s="104"/>
      <c r="L36" s="105"/>
      <c r="M36" s="106"/>
      <c r="N36" s="31"/>
      <c r="O36" s="7"/>
      <c r="P36" s="9">
        <v>1400000</v>
      </c>
    </row>
    <row r="37" spans="1:16" ht="9.75" hidden="1">
      <c r="A37" s="370">
        <v>11</v>
      </c>
      <c r="B37" s="376" t="s">
        <v>26</v>
      </c>
      <c r="C37" s="377" t="s">
        <v>88</v>
      </c>
      <c r="D37" s="376" t="s">
        <v>32</v>
      </c>
      <c r="E37" s="13">
        <v>1008000</v>
      </c>
      <c r="F37" s="8">
        <f>H37+((-1)*(G37+G38))</f>
        <v>200000</v>
      </c>
      <c r="G37" s="20">
        <v>-50000</v>
      </c>
      <c r="H37" s="97">
        <f>SUM(I37:L37)</f>
        <v>150000</v>
      </c>
      <c r="I37" s="71">
        <v>150000</v>
      </c>
      <c r="J37" s="101"/>
      <c r="K37" s="101"/>
      <c r="L37" s="102"/>
      <c r="M37" s="103"/>
      <c r="N37" s="33">
        <v>150000</v>
      </c>
      <c r="O37" s="22"/>
      <c r="P37" s="10"/>
    </row>
    <row r="38" spans="1:16" ht="9.75" hidden="1">
      <c r="A38" s="371"/>
      <c r="B38" s="371"/>
      <c r="C38" s="369"/>
      <c r="D38" s="371"/>
      <c r="E38" s="12"/>
      <c r="F38" s="9"/>
      <c r="G38" s="31"/>
      <c r="H38" s="98"/>
      <c r="I38" s="70"/>
      <c r="J38" s="104"/>
      <c r="K38" s="104"/>
      <c r="L38" s="105"/>
      <c r="M38" s="106"/>
      <c r="N38" s="31">
        <v>700000</v>
      </c>
      <c r="O38" s="7" t="s">
        <v>115</v>
      </c>
      <c r="P38" s="9"/>
    </row>
    <row r="39" spans="1:16" ht="9.75" hidden="1">
      <c r="A39" s="370">
        <v>12</v>
      </c>
      <c r="B39" s="376" t="s">
        <v>26</v>
      </c>
      <c r="C39" s="377" t="s">
        <v>3</v>
      </c>
      <c r="D39" s="376" t="s">
        <v>18</v>
      </c>
      <c r="E39" s="13">
        <v>21605</v>
      </c>
      <c r="F39" s="8">
        <f>H39+((-1)*(G39+G40))</f>
        <v>20000</v>
      </c>
      <c r="G39" s="20"/>
      <c r="H39" s="99">
        <f>SUM(I39:L39)</f>
        <v>20000</v>
      </c>
      <c r="I39" s="71">
        <v>14000</v>
      </c>
      <c r="J39" s="101"/>
      <c r="K39" s="101">
        <v>6000</v>
      </c>
      <c r="L39" s="102"/>
      <c r="M39" s="103"/>
      <c r="N39" s="20"/>
      <c r="O39" s="14"/>
      <c r="P39" s="10"/>
    </row>
    <row r="40" spans="1:16" ht="9.75" hidden="1">
      <c r="A40" s="371"/>
      <c r="B40" s="371"/>
      <c r="C40" s="369"/>
      <c r="D40" s="371"/>
      <c r="E40" s="12"/>
      <c r="F40" s="9"/>
      <c r="G40" s="31"/>
      <c r="H40" s="98"/>
      <c r="I40" s="70"/>
      <c r="J40" s="104"/>
      <c r="K40" s="104"/>
      <c r="L40" s="105"/>
      <c r="M40" s="106"/>
      <c r="N40" s="31"/>
      <c r="O40" s="7"/>
      <c r="P40" s="9"/>
    </row>
    <row r="41" spans="1:16" ht="9.75" hidden="1">
      <c r="A41" s="370">
        <v>13</v>
      </c>
      <c r="B41" s="376" t="s">
        <v>26</v>
      </c>
      <c r="C41" s="377" t="s">
        <v>34</v>
      </c>
      <c r="D41" s="376">
        <v>2003</v>
      </c>
      <c r="E41" s="13">
        <v>92000</v>
      </c>
      <c r="F41" s="8">
        <f>H41+((-1)*(G41+G42))</f>
        <v>92000</v>
      </c>
      <c r="G41" s="20"/>
      <c r="H41" s="99">
        <f>SUM(I41:L41)</f>
        <v>92000</v>
      </c>
      <c r="I41" s="71">
        <v>80000</v>
      </c>
      <c r="J41" s="101"/>
      <c r="K41" s="101">
        <v>12000</v>
      </c>
      <c r="L41" s="102"/>
      <c r="M41" s="103"/>
      <c r="N41" s="20"/>
      <c r="O41" s="14"/>
      <c r="P41" s="10"/>
    </row>
    <row r="42" spans="1:16" ht="9.75" hidden="1">
      <c r="A42" s="371"/>
      <c r="B42" s="371"/>
      <c r="C42" s="369"/>
      <c r="D42" s="371"/>
      <c r="E42" s="12"/>
      <c r="F42" s="9" t="s">
        <v>94</v>
      </c>
      <c r="G42" s="31"/>
      <c r="H42" s="98"/>
      <c r="I42" s="70"/>
      <c r="J42" s="104"/>
      <c r="K42" s="104"/>
      <c r="L42" s="105"/>
      <c r="M42" s="106"/>
      <c r="N42" s="31"/>
      <c r="O42" s="7"/>
      <c r="P42" s="9"/>
    </row>
    <row r="43" spans="1:16" ht="9.75" hidden="1">
      <c r="A43" s="370">
        <v>14</v>
      </c>
      <c r="B43" s="376" t="s">
        <v>26</v>
      </c>
      <c r="C43" s="377" t="s">
        <v>62</v>
      </c>
      <c r="D43" s="376" t="s">
        <v>18</v>
      </c>
      <c r="E43" s="13">
        <v>77000</v>
      </c>
      <c r="F43" s="8">
        <f>H43+((-1)*(G43+G44))</f>
        <v>77000</v>
      </c>
      <c r="G43" s="20">
        <v>-22000</v>
      </c>
      <c r="H43" s="99">
        <f>SUM(I43:L43)</f>
        <v>55000</v>
      </c>
      <c r="I43" s="71">
        <v>39000</v>
      </c>
      <c r="J43" s="101"/>
      <c r="K43" s="101">
        <v>16000</v>
      </c>
      <c r="L43" s="102"/>
      <c r="M43" s="103"/>
      <c r="N43" s="53">
        <v>22000</v>
      </c>
      <c r="O43" s="21"/>
      <c r="P43" s="10"/>
    </row>
    <row r="44" spans="1:16" ht="9.75" hidden="1">
      <c r="A44" s="371"/>
      <c r="B44" s="371"/>
      <c r="C44" s="369"/>
      <c r="D44" s="371"/>
      <c r="E44" s="12"/>
      <c r="F44" s="9"/>
      <c r="G44" s="31"/>
      <c r="H44" s="98"/>
      <c r="I44" s="70"/>
      <c r="J44" s="104"/>
      <c r="K44" s="104"/>
      <c r="L44" s="105"/>
      <c r="M44" s="106"/>
      <c r="N44" s="31"/>
      <c r="O44" s="7"/>
      <c r="P44" s="9"/>
    </row>
    <row r="45" spans="1:16" ht="9.75" hidden="1">
      <c r="A45" s="370">
        <v>15</v>
      </c>
      <c r="B45" s="376" t="s">
        <v>26</v>
      </c>
      <c r="C45" s="377" t="s">
        <v>35</v>
      </c>
      <c r="D45" s="376" t="s">
        <v>17</v>
      </c>
      <c r="E45" s="13">
        <v>153000</v>
      </c>
      <c r="F45" s="8">
        <f>H45+((-1)*(G45+G46))</f>
        <v>129000</v>
      </c>
      <c r="G45" s="20">
        <v>-62000</v>
      </c>
      <c r="H45" s="99">
        <f>SUM(I45:L45)</f>
        <v>67000</v>
      </c>
      <c r="I45" s="71">
        <v>55000</v>
      </c>
      <c r="J45" s="101"/>
      <c r="K45" s="101">
        <v>12000</v>
      </c>
      <c r="L45" s="102"/>
      <c r="M45" s="103"/>
      <c r="N45" s="53">
        <v>42000</v>
      </c>
      <c r="O45" s="21"/>
      <c r="P45" s="10"/>
    </row>
    <row r="46" spans="1:16" ht="9.75" hidden="1">
      <c r="A46" s="371"/>
      <c r="B46" s="371"/>
      <c r="C46" s="369"/>
      <c r="D46" s="371"/>
      <c r="E46" s="12"/>
      <c r="F46" s="9"/>
      <c r="G46" s="31"/>
      <c r="H46" s="98"/>
      <c r="I46" s="70"/>
      <c r="J46" s="104"/>
      <c r="K46" s="104"/>
      <c r="L46" s="105"/>
      <c r="M46" s="106"/>
      <c r="N46" s="31"/>
      <c r="O46" s="7"/>
      <c r="P46" s="9"/>
    </row>
    <row r="47" spans="1:16" ht="9.75" hidden="1">
      <c r="A47" s="370">
        <v>16</v>
      </c>
      <c r="B47" s="376" t="s">
        <v>26</v>
      </c>
      <c r="C47" s="377" t="s">
        <v>4</v>
      </c>
      <c r="D47" s="376" t="s">
        <v>32</v>
      </c>
      <c r="E47" s="13">
        <v>124000</v>
      </c>
      <c r="F47" s="8">
        <f>H47+((-1)*(G47+G48))</f>
        <v>0</v>
      </c>
      <c r="G47" s="20"/>
      <c r="H47" s="99">
        <f>SUM(I47:L47)</f>
        <v>0</v>
      </c>
      <c r="I47" s="71"/>
      <c r="J47" s="101"/>
      <c r="K47" s="101"/>
      <c r="L47" s="102"/>
      <c r="M47" s="103"/>
      <c r="N47" s="53">
        <v>120000</v>
      </c>
      <c r="O47" s="21"/>
      <c r="P47" s="10"/>
    </row>
    <row r="48" spans="1:16" ht="10.5" hidden="1" thickBot="1">
      <c r="A48" s="376"/>
      <c r="B48" s="376"/>
      <c r="C48" s="377"/>
      <c r="D48" s="376"/>
      <c r="E48" s="13"/>
      <c r="F48" s="10"/>
      <c r="G48" s="20"/>
      <c r="H48" s="122"/>
      <c r="I48" s="93"/>
      <c r="J48" s="123"/>
      <c r="K48" s="123"/>
      <c r="L48" s="124"/>
      <c r="M48" s="125"/>
      <c r="N48" s="20"/>
      <c r="O48" s="14"/>
      <c r="P48" s="10"/>
    </row>
    <row r="49" spans="1:16" ht="9.75" hidden="1">
      <c r="A49" s="45"/>
      <c r="B49" s="45"/>
      <c r="C49" s="115"/>
      <c r="D49" s="45"/>
      <c r="E49" s="46"/>
      <c r="F49" s="46"/>
      <c r="G49" s="46"/>
      <c r="H49" s="19"/>
      <c r="I49" s="19"/>
      <c r="J49" s="19"/>
      <c r="K49" s="19"/>
      <c r="L49" s="19"/>
      <c r="M49" s="19"/>
      <c r="N49" s="46"/>
      <c r="O49" s="46"/>
      <c r="P49" s="46"/>
    </row>
    <row r="50" spans="1:16" ht="9.75" hidden="1">
      <c r="A50" s="18"/>
      <c r="B50" s="18"/>
      <c r="C50" s="116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9.75" hidden="1">
      <c r="A51" s="117"/>
      <c r="B51" s="117"/>
      <c r="C51" s="118"/>
      <c r="D51" s="117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s="2" customFormat="1" ht="12.75" customHeight="1" hidden="1" thickBot="1">
      <c r="A52" s="376" t="s">
        <v>1</v>
      </c>
      <c r="B52" s="350" t="s">
        <v>0</v>
      </c>
      <c r="C52" s="350" t="s">
        <v>7</v>
      </c>
      <c r="D52" s="350" t="s">
        <v>8</v>
      </c>
      <c r="E52" s="388" t="s">
        <v>9</v>
      </c>
      <c r="F52" s="350" t="s">
        <v>96</v>
      </c>
      <c r="G52" s="352" t="s">
        <v>98</v>
      </c>
      <c r="H52" s="388" t="s">
        <v>86</v>
      </c>
      <c r="I52" s="352"/>
      <c r="J52" s="352"/>
      <c r="K52" s="352"/>
      <c r="L52" s="352"/>
      <c r="M52" s="352"/>
      <c r="N52" s="352"/>
      <c r="O52" s="352"/>
      <c r="P52" s="389"/>
    </row>
    <row r="53" spans="1:16" s="2" customFormat="1" ht="12.75" customHeight="1" hidden="1" thickBot="1">
      <c r="A53" s="376"/>
      <c r="B53" s="350"/>
      <c r="C53" s="350"/>
      <c r="D53" s="350"/>
      <c r="E53" s="388"/>
      <c r="F53" s="350"/>
      <c r="G53" s="352"/>
      <c r="H53" s="356">
        <v>2003</v>
      </c>
      <c r="I53" s="357"/>
      <c r="J53" s="357"/>
      <c r="K53" s="357"/>
      <c r="L53" s="357"/>
      <c r="M53" s="358"/>
      <c r="N53" s="390">
        <v>2004</v>
      </c>
      <c r="O53" s="360"/>
      <c r="P53" s="5">
        <v>2005</v>
      </c>
    </row>
    <row r="54" spans="1:16" s="2" customFormat="1" ht="9.75" customHeight="1" hidden="1" thickTop="1">
      <c r="A54" s="376"/>
      <c r="B54" s="350"/>
      <c r="C54" s="350"/>
      <c r="D54" s="350"/>
      <c r="E54" s="388"/>
      <c r="F54" s="350"/>
      <c r="G54" s="352"/>
      <c r="H54" s="361" t="s">
        <v>95</v>
      </c>
      <c r="I54" s="391" t="s">
        <v>13</v>
      </c>
      <c r="J54" s="392"/>
      <c r="K54" s="392"/>
      <c r="L54" s="392"/>
      <c r="M54" s="393"/>
      <c r="N54" s="394" t="s">
        <v>16</v>
      </c>
      <c r="O54" s="355"/>
      <c r="P54" s="332" t="s">
        <v>16</v>
      </c>
    </row>
    <row r="55" spans="1:16" s="2" customFormat="1" ht="9.75" customHeight="1" hidden="1">
      <c r="A55" s="376"/>
      <c r="B55" s="350"/>
      <c r="C55" s="350"/>
      <c r="D55" s="350"/>
      <c r="E55" s="388"/>
      <c r="F55" s="350"/>
      <c r="G55" s="352"/>
      <c r="H55" s="362"/>
      <c r="I55" s="383" t="s">
        <v>14</v>
      </c>
      <c r="J55" s="382" t="s">
        <v>12</v>
      </c>
      <c r="K55" s="385"/>
      <c r="L55" s="385"/>
      <c r="M55" s="386"/>
      <c r="N55" s="395"/>
      <c r="O55" s="389"/>
      <c r="P55" s="350"/>
    </row>
    <row r="56" spans="1:16" s="2" customFormat="1" ht="29.25" hidden="1">
      <c r="A56" s="371"/>
      <c r="B56" s="333"/>
      <c r="C56" s="333"/>
      <c r="D56" s="333"/>
      <c r="E56" s="363"/>
      <c r="F56" s="333"/>
      <c r="G56" s="353"/>
      <c r="H56" s="362"/>
      <c r="I56" s="384"/>
      <c r="J56" s="34" t="s">
        <v>10</v>
      </c>
      <c r="K56" s="34" t="s">
        <v>11</v>
      </c>
      <c r="L56" s="382" t="s">
        <v>15</v>
      </c>
      <c r="M56" s="386"/>
      <c r="N56" s="396"/>
      <c r="O56" s="397"/>
      <c r="P56" s="333"/>
    </row>
    <row r="57" spans="1:16" s="3" customFormat="1" ht="9" hidden="1" thickBot="1">
      <c r="A57" s="48">
        <v>1</v>
      </c>
      <c r="B57" s="48">
        <v>2</v>
      </c>
      <c r="C57" s="48">
        <v>3</v>
      </c>
      <c r="D57" s="48">
        <v>4</v>
      </c>
      <c r="E57" s="49">
        <v>5</v>
      </c>
      <c r="F57" s="48">
        <v>6</v>
      </c>
      <c r="G57" s="64">
        <v>7</v>
      </c>
      <c r="H57" s="96">
        <v>8</v>
      </c>
      <c r="I57" s="91">
        <v>9</v>
      </c>
      <c r="J57" s="100">
        <v>10</v>
      </c>
      <c r="K57" s="100">
        <v>11</v>
      </c>
      <c r="L57" s="372">
        <v>12</v>
      </c>
      <c r="M57" s="373"/>
      <c r="N57" s="374">
        <v>13</v>
      </c>
      <c r="O57" s="375"/>
      <c r="P57" s="48">
        <v>14</v>
      </c>
    </row>
    <row r="58" spans="1:16" ht="10.5" hidden="1" thickTop="1">
      <c r="A58" s="376">
        <v>17</v>
      </c>
      <c r="B58" s="376" t="s">
        <v>26</v>
      </c>
      <c r="C58" s="377" t="s">
        <v>5</v>
      </c>
      <c r="D58" s="376">
        <v>2004</v>
      </c>
      <c r="E58" s="13">
        <v>80000</v>
      </c>
      <c r="F58" s="10">
        <f>H58+((-1)*(G58+G59))</f>
        <v>80000</v>
      </c>
      <c r="G58" s="20">
        <v>-80000</v>
      </c>
      <c r="H58" s="97">
        <f>SUM(I58:L58)</f>
        <v>0</v>
      </c>
      <c r="I58" s="71"/>
      <c r="J58" s="101"/>
      <c r="K58" s="101"/>
      <c r="L58" s="102"/>
      <c r="M58" s="103"/>
      <c r="N58" s="134">
        <v>80000</v>
      </c>
      <c r="O58" s="22"/>
      <c r="P58" s="10"/>
    </row>
    <row r="59" spans="1:16" ht="9.75" hidden="1">
      <c r="A59" s="371"/>
      <c r="B59" s="371"/>
      <c r="C59" s="369"/>
      <c r="D59" s="371"/>
      <c r="E59" s="12"/>
      <c r="F59" s="9"/>
      <c r="G59" s="31"/>
      <c r="H59" s="98"/>
      <c r="I59" s="70"/>
      <c r="J59" s="104"/>
      <c r="K59" s="104"/>
      <c r="L59" s="105"/>
      <c r="M59" s="106"/>
      <c r="N59" s="31"/>
      <c r="O59" s="7"/>
      <c r="P59" s="9"/>
    </row>
    <row r="60" spans="1:16" ht="9.75" hidden="1">
      <c r="A60" s="370">
        <v>18</v>
      </c>
      <c r="B60" s="370" t="s">
        <v>6</v>
      </c>
      <c r="C60" s="368" t="s">
        <v>36</v>
      </c>
      <c r="D60" s="370" t="s">
        <v>45</v>
      </c>
      <c r="E60" s="11">
        <v>500000</v>
      </c>
      <c r="F60" s="8">
        <f>H60+((-1)*(G60+G61))</f>
        <v>30000</v>
      </c>
      <c r="G60" s="29"/>
      <c r="H60" s="99">
        <f>SUM(I60:L60)</f>
        <v>30000</v>
      </c>
      <c r="I60" s="92">
        <v>30000</v>
      </c>
      <c r="J60" s="107"/>
      <c r="K60" s="107"/>
      <c r="L60" s="108"/>
      <c r="M60" s="109"/>
      <c r="N60" s="32">
        <v>120000</v>
      </c>
      <c r="O60" s="21"/>
      <c r="P60" s="8"/>
    </row>
    <row r="61" spans="1:16" ht="9.75" hidden="1">
      <c r="A61" s="371"/>
      <c r="B61" s="371"/>
      <c r="C61" s="369"/>
      <c r="D61" s="371"/>
      <c r="E61" s="12"/>
      <c r="F61" s="9"/>
      <c r="G61" s="31"/>
      <c r="H61" s="98"/>
      <c r="I61" s="70"/>
      <c r="J61" s="104"/>
      <c r="K61" s="104"/>
      <c r="L61" s="105"/>
      <c r="M61" s="106"/>
      <c r="N61" s="31">
        <v>350000</v>
      </c>
      <c r="O61" s="7"/>
      <c r="P61" s="9"/>
    </row>
    <row r="62" spans="1:16" ht="9.75" hidden="1">
      <c r="A62" s="376">
        <v>19</v>
      </c>
      <c r="B62" s="376" t="s">
        <v>6</v>
      </c>
      <c r="C62" s="377" t="s">
        <v>91</v>
      </c>
      <c r="D62" s="376">
        <v>2003</v>
      </c>
      <c r="E62" s="13">
        <v>120000</v>
      </c>
      <c r="F62" s="10">
        <f>H62+((-1)*(G62+G63))</f>
        <v>120000</v>
      </c>
      <c r="G62" s="20">
        <v>-77000</v>
      </c>
      <c r="H62" s="97">
        <f>SUM(I62:L62)</f>
        <v>43000</v>
      </c>
      <c r="I62" s="71">
        <v>43000</v>
      </c>
      <c r="J62" s="101"/>
      <c r="K62" s="101"/>
      <c r="L62" s="102"/>
      <c r="M62" s="103"/>
      <c r="N62" s="20"/>
      <c r="O62" s="14"/>
      <c r="P62" s="10"/>
    </row>
    <row r="63" spans="1:16" ht="9.75" hidden="1">
      <c r="A63" s="376"/>
      <c r="B63" s="376"/>
      <c r="C63" s="377"/>
      <c r="D63" s="376"/>
      <c r="E63" s="13"/>
      <c r="F63" s="10"/>
      <c r="G63" s="144"/>
      <c r="H63" s="97"/>
      <c r="I63" s="71"/>
      <c r="J63" s="101"/>
      <c r="K63" s="101"/>
      <c r="L63" s="102"/>
      <c r="M63" s="103"/>
      <c r="N63" s="20"/>
      <c r="O63" s="14"/>
      <c r="P63" s="10"/>
    </row>
    <row r="64" spans="1:16" ht="10.5" thickTop="1">
      <c r="A64" s="434" t="s">
        <v>131</v>
      </c>
      <c r="B64" s="435"/>
      <c r="C64" s="404" t="s">
        <v>132</v>
      </c>
      <c r="D64" s="47"/>
      <c r="E64" s="29"/>
      <c r="F64" s="29"/>
      <c r="G64" s="29"/>
      <c r="H64" s="46"/>
      <c r="I64" s="46"/>
      <c r="J64" s="46"/>
      <c r="K64" s="46"/>
      <c r="L64" s="46"/>
      <c r="M64" s="46"/>
      <c r="N64" s="29"/>
      <c r="O64" s="29"/>
      <c r="P64" s="6"/>
    </row>
    <row r="65" spans="1:16" ht="10.5" thickBot="1">
      <c r="A65" s="436"/>
      <c r="B65" s="437"/>
      <c r="C65" s="406"/>
      <c r="D65" s="143"/>
      <c r="E65" s="31"/>
      <c r="F65" s="31"/>
      <c r="G65" s="31"/>
      <c r="H65" s="19"/>
      <c r="I65" s="19"/>
      <c r="J65" s="19"/>
      <c r="K65" s="19"/>
      <c r="L65" s="19"/>
      <c r="M65" s="19"/>
      <c r="N65" s="31"/>
      <c r="O65" s="31"/>
      <c r="P65" s="7"/>
    </row>
    <row r="66" spans="1:16" s="4" customFormat="1" ht="9" customHeight="1">
      <c r="A66" s="438" t="s">
        <v>133</v>
      </c>
      <c r="B66" s="439"/>
      <c r="C66" s="442" t="s">
        <v>134</v>
      </c>
      <c r="D66" s="145"/>
      <c r="E66" s="146">
        <f aca="true" t="shared" si="0" ref="E66:L66">SUM(E16:E48,E58:E63)</f>
        <v>23120664</v>
      </c>
      <c r="F66" s="147">
        <f t="shared" si="0"/>
        <v>10834147</v>
      </c>
      <c r="G66" s="90">
        <f t="shared" si="0"/>
        <v>-5391000</v>
      </c>
      <c r="H66" s="76">
        <f t="shared" si="0"/>
        <v>5443147</v>
      </c>
      <c r="I66" s="135">
        <f t="shared" si="0"/>
        <v>928869</v>
      </c>
      <c r="J66" s="135">
        <f t="shared" si="0"/>
        <v>2100000</v>
      </c>
      <c r="K66" s="135">
        <f t="shared" si="0"/>
        <v>715000</v>
      </c>
      <c r="L66" s="398">
        <f t="shared" si="0"/>
        <v>1699278</v>
      </c>
      <c r="M66" s="399"/>
      <c r="N66" s="400">
        <f>SUM(N16,N18,N20,N22,N24,N26,N28,N30,N33,N35,N37,N39,N41,N43,N45,N47,N58,N60,N62)</f>
        <v>4004000</v>
      </c>
      <c r="O66" s="401"/>
      <c r="P66" s="148">
        <f>SUM(P16,P18,P20,P22,P24,P26,P28,P30,P33,P35,P37,P39,P41,P43,P45,P47,P58,P60,P62)</f>
        <v>300000</v>
      </c>
    </row>
    <row r="67" spans="1:16" ht="9.75" customHeight="1" thickBot="1">
      <c r="A67" s="440"/>
      <c r="B67" s="441"/>
      <c r="C67" s="426"/>
      <c r="D67" s="79"/>
      <c r="E67" s="80"/>
      <c r="F67" s="81"/>
      <c r="G67" s="82"/>
      <c r="H67" s="83"/>
      <c r="I67" s="84"/>
      <c r="J67" s="84"/>
      <c r="K67" s="84"/>
      <c r="L67" s="85"/>
      <c r="M67" s="86"/>
      <c r="N67" s="402">
        <f>SUM(N17,N19,N21,N23,N25,N27,N29,N31,N32,N34,N36,N38,N40,N42,N44,N46,N48,N59,N61,N63)</f>
        <v>10620000</v>
      </c>
      <c r="O67" s="403"/>
      <c r="P67" s="87">
        <f>SUM(P17,P19,P21,P23,P25,P27,P29,P31,P32,P34,P36,P38,P40,P42,P44,P46,P48,P59,P61,P63)</f>
        <v>1400000</v>
      </c>
    </row>
    <row r="68" spans="1:16" ht="9.75" hidden="1">
      <c r="A68" s="370">
        <v>20</v>
      </c>
      <c r="B68" s="370" t="s">
        <v>2</v>
      </c>
      <c r="C68" s="368" t="s">
        <v>37</v>
      </c>
      <c r="D68" s="370" t="s">
        <v>32</v>
      </c>
      <c r="E68" s="11">
        <v>402000</v>
      </c>
      <c r="F68" s="8">
        <f>H68+((-1)*(G68+G69))</f>
        <v>200000</v>
      </c>
      <c r="G68" s="67">
        <v>-150000</v>
      </c>
      <c r="H68" s="97">
        <f>SUM(I68:L68)</f>
        <v>50000</v>
      </c>
      <c r="I68" s="71">
        <v>50000</v>
      </c>
      <c r="J68" s="101"/>
      <c r="K68" s="101"/>
      <c r="L68" s="102"/>
      <c r="M68" s="103"/>
      <c r="N68" s="32">
        <v>350000</v>
      </c>
      <c r="O68" s="21"/>
      <c r="P68" s="8"/>
    </row>
    <row r="69" spans="1:16" ht="9.75" hidden="1">
      <c r="A69" s="371"/>
      <c r="B69" s="371"/>
      <c r="C69" s="369"/>
      <c r="D69" s="371"/>
      <c r="E69" s="12"/>
      <c r="F69" s="9"/>
      <c r="G69" s="65"/>
      <c r="H69" s="98"/>
      <c r="I69" s="70"/>
      <c r="J69" s="104"/>
      <c r="K69" s="104"/>
      <c r="L69" s="105"/>
      <c r="M69" s="106"/>
      <c r="N69" s="31"/>
      <c r="O69" s="7"/>
      <c r="P69" s="9"/>
    </row>
    <row r="70" spans="1:16" ht="9.75" customHeight="1" hidden="1">
      <c r="A70" s="370">
        <v>21</v>
      </c>
      <c r="B70" s="370" t="s">
        <v>2</v>
      </c>
      <c r="C70" s="368" t="s">
        <v>38</v>
      </c>
      <c r="D70" s="370" t="s">
        <v>18</v>
      </c>
      <c r="E70" s="11">
        <v>280000</v>
      </c>
      <c r="F70" s="8">
        <f>H70+((-1)*(G70+G71))</f>
        <v>137000</v>
      </c>
      <c r="G70" s="66"/>
      <c r="H70" s="99">
        <f>SUM(I70:L70)</f>
        <v>137000</v>
      </c>
      <c r="I70" s="92">
        <v>137000</v>
      </c>
      <c r="J70" s="107"/>
      <c r="K70" s="107"/>
      <c r="L70" s="108"/>
      <c r="M70" s="109"/>
      <c r="N70" s="29"/>
      <c r="O70" s="6"/>
      <c r="P70" s="8"/>
    </row>
    <row r="71" spans="1:16" ht="9.75" hidden="1">
      <c r="A71" s="371"/>
      <c r="B71" s="371"/>
      <c r="C71" s="369"/>
      <c r="D71" s="371"/>
      <c r="E71" s="12"/>
      <c r="F71" s="9"/>
      <c r="G71" s="65"/>
      <c r="H71" s="98"/>
      <c r="I71" s="70"/>
      <c r="J71" s="104"/>
      <c r="K71" s="104"/>
      <c r="L71" s="105"/>
      <c r="M71" s="106"/>
      <c r="N71" s="31"/>
      <c r="O71" s="7"/>
      <c r="P71" s="9"/>
    </row>
    <row r="72" spans="1:16" ht="9.75" hidden="1">
      <c r="A72" s="370">
        <v>22</v>
      </c>
      <c r="B72" s="376" t="s">
        <v>2</v>
      </c>
      <c r="C72" s="368" t="s">
        <v>39</v>
      </c>
      <c r="D72" s="370" t="s">
        <v>32</v>
      </c>
      <c r="E72" s="13">
        <v>363000</v>
      </c>
      <c r="F72" s="8">
        <f>H72+((-1)*(G72+G73))</f>
        <v>160000</v>
      </c>
      <c r="G72" s="67">
        <v>-160000</v>
      </c>
      <c r="H72" s="99">
        <f>SUM(I72:L72)</f>
        <v>0</v>
      </c>
      <c r="I72" s="71"/>
      <c r="J72" s="101"/>
      <c r="K72" s="101"/>
      <c r="L72" s="102"/>
      <c r="M72" s="103"/>
      <c r="N72" s="32">
        <v>360000</v>
      </c>
      <c r="O72" s="21"/>
      <c r="P72" s="10"/>
    </row>
    <row r="73" spans="1:16" ht="9.75" hidden="1">
      <c r="A73" s="371"/>
      <c r="B73" s="371"/>
      <c r="C73" s="369"/>
      <c r="D73" s="371"/>
      <c r="E73" s="12"/>
      <c r="F73" s="9"/>
      <c r="G73" s="65"/>
      <c r="H73" s="98"/>
      <c r="I73" s="70"/>
      <c r="J73" s="104"/>
      <c r="K73" s="104"/>
      <c r="L73" s="105"/>
      <c r="M73" s="106"/>
      <c r="N73" s="31"/>
      <c r="O73" s="7"/>
      <c r="P73" s="9"/>
    </row>
    <row r="74" spans="1:16" ht="9.75" customHeight="1" hidden="1">
      <c r="A74" s="370">
        <v>23</v>
      </c>
      <c r="B74" s="376" t="s">
        <v>2</v>
      </c>
      <c r="C74" s="368" t="s">
        <v>19</v>
      </c>
      <c r="D74" s="370" t="s">
        <v>18</v>
      </c>
      <c r="E74" s="13">
        <v>253000</v>
      </c>
      <c r="F74" s="8">
        <f>H74+((-1)*(G74+G75))</f>
        <v>183000</v>
      </c>
      <c r="G74" s="67">
        <v>-40000</v>
      </c>
      <c r="H74" s="99">
        <f>SUM(I74:L74)</f>
        <v>143000</v>
      </c>
      <c r="I74" s="71">
        <v>111500</v>
      </c>
      <c r="J74" s="101"/>
      <c r="K74" s="101">
        <v>31500</v>
      </c>
      <c r="L74" s="102"/>
      <c r="M74" s="103"/>
      <c r="N74" s="20"/>
      <c r="O74" s="14"/>
      <c r="P74" s="10"/>
    </row>
    <row r="75" spans="1:16" ht="9.75" hidden="1">
      <c r="A75" s="371"/>
      <c r="B75" s="371"/>
      <c r="C75" s="369"/>
      <c r="D75" s="371"/>
      <c r="E75" s="12"/>
      <c r="F75" s="9"/>
      <c r="G75" s="65"/>
      <c r="H75" s="98"/>
      <c r="I75" s="70"/>
      <c r="J75" s="104"/>
      <c r="K75" s="104"/>
      <c r="L75" s="105"/>
      <c r="M75" s="106"/>
      <c r="N75" s="31"/>
      <c r="O75" s="7"/>
      <c r="P75" s="9"/>
    </row>
    <row r="76" spans="1:16" ht="9.75" customHeight="1" hidden="1">
      <c r="A76" s="370">
        <v>24</v>
      </c>
      <c r="B76" s="376" t="s">
        <v>2</v>
      </c>
      <c r="C76" s="368" t="s">
        <v>40</v>
      </c>
      <c r="D76" s="370" t="s">
        <v>108</v>
      </c>
      <c r="E76" s="13">
        <v>2115000</v>
      </c>
      <c r="F76" s="8">
        <f>H76+((-1)*(G76+G77))</f>
        <v>200000</v>
      </c>
      <c r="G76" s="67"/>
      <c r="H76" s="99">
        <f>SUM(I76:L76)</f>
        <v>200000</v>
      </c>
      <c r="I76" s="71">
        <v>200000</v>
      </c>
      <c r="J76" s="101"/>
      <c r="K76" s="101"/>
      <c r="L76" s="102"/>
      <c r="M76" s="103"/>
      <c r="N76" s="32">
        <v>900000</v>
      </c>
      <c r="O76" s="21"/>
      <c r="P76" s="28">
        <v>1000000</v>
      </c>
    </row>
    <row r="77" spans="1:16" ht="9.75" hidden="1">
      <c r="A77" s="371"/>
      <c r="B77" s="371"/>
      <c r="C77" s="369"/>
      <c r="D77" s="371"/>
      <c r="E77" s="12"/>
      <c r="F77" s="9"/>
      <c r="G77" s="65"/>
      <c r="H77" s="98"/>
      <c r="I77" s="70"/>
      <c r="J77" s="104"/>
      <c r="K77" s="104"/>
      <c r="L77" s="105"/>
      <c r="M77" s="106"/>
      <c r="N77" s="31"/>
      <c r="O77" s="7"/>
      <c r="P77" s="9"/>
    </row>
    <row r="78" spans="1:16" ht="9.75" customHeight="1" hidden="1">
      <c r="A78" s="370">
        <v>25</v>
      </c>
      <c r="B78" s="376" t="s">
        <v>2</v>
      </c>
      <c r="C78" s="368" t="s">
        <v>63</v>
      </c>
      <c r="D78" s="370" t="s">
        <v>18</v>
      </c>
      <c r="E78" s="13">
        <v>205000</v>
      </c>
      <c r="F78" s="8">
        <f>H78+((-1)*(G78+G79))</f>
        <v>197000</v>
      </c>
      <c r="G78" s="67">
        <v>-55000</v>
      </c>
      <c r="H78" s="99">
        <f>SUM(I78:L78)</f>
        <v>142000</v>
      </c>
      <c r="I78" s="71">
        <v>142000</v>
      </c>
      <c r="J78" s="101"/>
      <c r="K78" s="101"/>
      <c r="L78" s="102"/>
      <c r="M78" s="103"/>
      <c r="N78" s="20"/>
      <c r="O78" s="14"/>
      <c r="P78" s="10"/>
    </row>
    <row r="79" spans="1:16" ht="9.75" hidden="1">
      <c r="A79" s="371"/>
      <c r="B79" s="371"/>
      <c r="C79" s="369"/>
      <c r="D79" s="371"/>
      <c r="E79" s="12"/>
      <c r="F79" s="9"/>
      <c r="G79" s="65"/>
      <c r="H79" s="98"/>
      <c r="I79" s="70"/>
      <c r="J79" s="104"/>
      <c r="K79" s="104"/>
      <c r="L79" s="105"/>
      <c r="M79" s="106"/>
      <c r="N79" s="31"/>
      <c r="O79" s="7"/>
      <c r="P79" s="9"/>
    </row>
    <row r="80" spans="1:16" ht="9.75" hidden="1">
      <c r="A80" s="370">
        <v>26</v>
      </c>
      <c r="B80" s="376" t="s">
        <v>6</v>
      </c>
      <c r="C80" s="377" t="s">
        <v>41</v>
      </c>
      <c r="D80" s="376" t="s">
        <v>45</v>
      </c>
      <c r="E80" s="13">
        <v>300000</v>
      </c>
      <c r="F80" s="8">
        <f>H80+((-1)*(G80+G81))</f>
        <v>100000</v>
      </c>
      <c r="G80" s="67">
        <v>-50000</v>
      </c>
      <c r="H80" s="99">
        <f>SUM(I80:L80)</f>
        <v>50000</v>
      </c>
      <c r="I80" s="71">
        <v>50000</v>
      </c>
      <c r="J80" s="101"/>
      <c r="K80" s="101"/>
      <c r="L80" s="102"/>
      <c r="M80" s="103"/>
      <c r="N80" s="32">
        <v>250000</v>
      </c>
      <c r="O80" s="21"/>
      <c r="P80" s="10"/>
    </row>
    <row r="81" spans="1:16" ht="9.75" hidden="1">
      <c r="A81" s="371"/>
      <c r="B81" s="371"/>
      <c r="C81" s="369"/>
      <c r="D81" s="371"/>
      <c r="E81" s="12"/>
      <c r="F81" s="9"/>
      <c r="G81" s="65"/>
      <c r="H81" s="98"/>
      <c r="I81" s="70"/>
      <c r="J81" s="104"/>
      <c r="K81" s="104"/>
      <c r="L81" s="105"/>
      <c r="M81" s="106"/>
      <c r="N81" s="31"/>
      <c r="O81" s="7"/>
      <c r="P81" s="9"/>
    </row>
    <row r="82" spans="1:16" ht="9.75" hidden="1">
      <c r="A82" s="370">
        <v>27</v>
      </c>
      <c r="B82" s="376" t="s">
        <v>6</v>
      </c>
      <c r="C82" s="377" t="s">
        <v>42</v>
      </c>
      <c r="D82" s="376" t="s">
        <v>45</v>
      </c>
      <c r="E82" s="13">
        <v>235000</v>
      </c>
      <c r="F82" s="8">
        <f>H82+((-1)*(G82+G83))</f>
        <v>100000</v>
      </c>
      <c r="G82" s="67">
        <v>85000</v>
      </c>
      <c r="H82" s="99">
        <f>SUM(I82:L82)</f>
        <v>85000</v>
      </c>
      <c r="I82" s="71"/>
      <c r="J82" s="101"/>
      <c r="K82" s="101">
        <v>85000</v>
      </c>
      <c r="L82" s="102"/>
      <c r="M82" s="103"/>
      <c r="N82" s="32">
        <v>150000</v>
      </c>
      <c r="O82" s="21"/>
      <c r="P82" s="10"/>
    </row>
    <row r="83" spans="1:16" ht="9.75" hidden="1">
      <c r="A83" s="371"/>
      <c r="B83" s="371"/>
      <c r="C83" s="369"/>
      <c r="D83" s="371"/>
      <c r="E83" s="12"/>
      <c r="F83" s="9"/>
      <c r="G83" s="65">
        <v>-100000</v>
      </c>
      <c r="H83" s="98"/>
      <c r="I83" s="70"/>
      <c r="J83" s="104"/>
      <c r="K83" s="104"/>
      <c r="L83" s="105"/>
      <c r="M83" s="106"/>
      <c r="N83" s="31"/>
      <c r="O83" s="7"/>
      <c r="P83" s="9"/>
    </row>
    <row r="84" spans="1:16" ht="9.75" hidden="1">
      <c r="A84" s="370">
        <v>28</v>
      </c>
      <c r="B84" s="376" t="s">
        <v>6</v>
      </c>
      <c r="C84" s="377" t="s">
        <v>43</v>
      </c>
      <c r="D84" s="376">
        <v>2004</v>
      </c>
      <c r="E84" s="13">
        <v>200000</v>
      </c>
      <c r="F84" s="8">
        <f>H84+((-1)*(G84+G85))</f>
        <v>0</v>
      </c>
      <c r="G84" s="67"/>
      <c r="H84" s="99">
        <f>SUM(I84:L84)</f>
        <v>0</v>
      </c>
      <c r="I84" s="71"/>
      <c r="J84" s="101"/>
      <c r="K84" s="101"/>
      <c r="L84" s="102"/>
      <c r="M84" s="103"/>
      <c r="N84" s="32">
        <v>200000</v>
      </c>
      <c r="O84" s="21"/>
      <c r="P84" s="10"/>
    </row>
    <row r="85" spans="1:16" ht="9.75" hidden="1">
      <c r="A85" s="371"/>
      <c r="B85" s="371"/>
      <c r="C85" s="369"/>
      <c r="D85" s="371"/>
      <c r="E85" s="12"/>
      <c r="F85" s="9"/>
      <c r="G85" s="65"/>
      <c r="H85" s="98"/>
      <c r="I85" s="70"/>
      <c r="J85" s="104"/>
      <c r="K85" s="104"/>
      <c r="L85" s="105"/>
      <c r="M85" s="106"/>
      <c r="N85" s="31"/>
      <c r="O85" s="7"/>
      <c r="P85" s="9"/>
    </row>
    <row r="86" spans="1:16" ht="9.75" hidden="1">
      <c r="A86" s="370">
        <v>29</v>
      </c>
      <c r="B86" s="376" t="s">
        <v>6</v>
      </c>
      <c r="C86" s="377" t="s">
        <v>109</v>
      </c>
      <c r="D86" s="376" t="s">
        <v>45</v>
      </c>
      <c r="E86" s="13">
        <v>360000</v>
      </c>
      <c r="F86" s="8">
        <f>H86+((-1)*(G86+G87))</f>
        <v>160000</v>
      </c>
      <c r="G86" s="67"/>
      <c r="H86" s="99">
        <f>SUM(I86:L86)</f>
        <v>160000</v>
      </c>
      <c r="I86" s="71">
        <v>160000</v>
      </c>
      <c r="J86" s="101"/>
      <c r="K86" s="101"/>
      <c r="L86" s="102"/>
      <c r="M86" s="103"/>
      <c r="N86" s="32">
        <v>200000</v>
      </c>
      <c r="O86" s="21"/>
      <c r="P86" s="10"/>
    </row>
    <row r="87" spans="1:16" ht="9.75" hidden="1">
      <c r="A87" s="371"/>
      <c r="B87" s="371"/>
      <c r="C87" s="369"/>
      <c r="D87" s="371"/>
      <c r="E87" s="12"/>
      <c r="F87" s="9"/>
      <c r="G87" s="65"/>
      <c r="H87" s="98"/>
      <c r="I87" s="70"/>
      <c r="J87" s="104"/>
      <c r="K87" s="104"/>
      <c r="L87" s="105"/>
      <c r="M87" s="106"/>
      <c r="N87" s="31"/>
      <c r="O87" s="7"/>
      <c r="P87" s="9"/>
    </row>
    <row r="88" spans="1:16" ht="9.75" hidden="1">
      <c r="A88" s="370">
        <v>30</v>
      </c>
      <c r="B88" s="370" t="s">
        <v>6</v>
      </c>
      <c r="C88" s="368" t="s">
        <v>44</v>
      </c>
      <c r="D88" s="370" t="s">
        <v>45</v>
      </c>
      <c r="E88" s="13">
        <v>350000</v>
      </c>
      <c r="F88" s="8">
        <f>H88+((-1)*(G88+G89))</f>
        <v>150000</v>
      </c>
      <c r="G88" s="67">
        <v>-100000</v>
      </c>
      <c r="H88" s="99">
        <f>SUM(I88:L88)</f>
        <v>50000</v>
      </c>
      <c r="I88" s="71">
        <v>50000</v>
      </c>
      <c r="J88" s="101"/>
      <c r="K88" s="101"/>
      <c r="L88" s="102"/>
      <c r="M88" s="103"/>
      <c r="N88" s="32">
        <v>300000</v>
      </c>
      <c r="O88" s="21"/>
      <c r="P88" s="10"/>
    </row>
    <row r="89" spans="1:16" ht="9.75" hidden="1">
      <c r="A89" s="371"/>
      <c r="B89" s="371"/>
      <c r="C89" s="369"/>
      <c r="D89" s="371"/>
      <c r="E89" s="12"/>
      <c r="F89" s="9"/>
      <c r="G89" s="65"/>
      <c r="H89" s="98"/>
      <c r="I89" s="70"/>
      <c r="J89" s="104"/>
      <c r="K89" s="104"/>
      <c r="L89" s="105"/>
      <c r="M89" s="106"/>
      <c r="N89" s="31"/>
      <c r="O89" s="7"/>
      <c r="P89" s="9"/>
    </row>
    <row r="90" spans="1:16" ht="9.75" hidden="1">
      <c r="A90" s="370">
        <v>31</v>
      </c>
      <c r="B90" s="370" t="s">
        <v>6</v>
      </c>
      <c r="C90" s="368" t="s">
        <v>46</v>
      </c>
      <c r="D90" s="370" t="s">
        <v>45</v>
      </c>
      <c r="E90" s="11">
        <v>400000</v>
      </c>
      <c r="F90" s="8">
        <f>H90+((-1)*(G90+G91))</f>
        <v>20000</v>
      </c>
      <c r="G90" s="66">
        <v>-20000</v>
      </c>
      <c r="H90" s="99">
        <f>SUM(I90:L90)</f>
        <v>0</v>
      </c>
      <c r="I90" s="92"/>
      <c r="J90" s="107"/>
      <c r="K90" s="107"/>
      <c r="L90" s="108"/>
      <c r="M90" s="109"/>
      <c r="N90" s="32">
        <v>400000</v>
      </c>
      <c r="O90" s="21"/>
      <c r="P90" s="8"/>
    </row>
    <row r="91" spans="1:16" ht="9.75" hidden="1">
      <c r="A91" s="371"/>
      <c r="B91" s="371"/>
      <c r="C91" s="369"/>
      <c r="D91" s="371"/>
      <c r="E91" s="12"/>
      <c r="F91" s="9"/>
      <c r="G91" s="65"/>
      <c r="H91" s="98"/>
      <c r="I91" s="70"/>
      <c r="J91" s="104"/>
      <c r="K91" s="110"/>
      <c r="L91" s="105"/>
      <c r="M91" s="106"/>
      <c r="N91" s="31"/>
      <c r="O91" s="7"/>
      <c r="P91" s="9"/>
    </row>
    <row r="92" spans="1:16" ht="9.75" hidden="1">
      <c r="A92" s="370">
        <v>32</v>
      </c>
      <c r="B92" s="370" t="s">
        <v>6</v>
      </c>
      <c r="C92" s="368" t="s">
        <v>64</v>
      </c>
      <c r="D92" s="370" t="s">
        <v>45</v>
      </c>
      <c r="E92" s="11">
        <v>210000</v>
      </c>
      <c r="F92" s="8">
        <f>H92+((-1)*(G92+G93))</f>
        <v>10000</v>
      </c>
      <c r="G92" s="66">
        <v>-10000</v>
      </c>
      <c r="H92" s="99">
        <f>SUM(I92:L92)</f>
        <v>0</v>
      </c>
      <c r="I92" s="92"/>
      <c r="J92" s="107"/>
      <c r="K92" s="107"/>
      <c r="L92" s="108"/>
      <c r="M92" s="109"/>
      <c r="N92" s="32">
        <v>210000</v>
      </c>
      <c r="O92" s="21"/>
      <c r="P92" s="8"/>
    </row>
    <row r="93" spans="1:16" ht="9.75" hidden="1">
      <c r="A93" s="371"/>
      <c r="B93" s="371"/>
      <c r="C93" s="369"/>
      <c r="D93" s="371"/>
      <c r="E93" s="12"/>
      <c r="F93" s="9"/>
      <c r="G93" s="65"/>
      <c r="H93" s="98"/>
      <c r="I93" s="70"/>
      <c r="J93" s="104"/>
      <c r="K93" s="104"/>
      <c r="L93" s="105"/>
      <c r="M93" s="106"/>
      <c r="N93" s="31"/>
      <c r="O93" s="7"/>
      <c r="P93" s="9"/>
    </row>
    <row r="94" spans="1:16" ht="9.75" hidden="1">
      <c r="A94" s="370">
        <v>33</v>
      </c>
      <c r="B94" s="370" t="s">
        <v>6</v>
      </c>
      <c r="C94" s="368" t="s">
        <v>65</v>
      </c>
      <c r="D94" s="370" t="s">
        <v>45</v>
      </c>
      <c r="E94" s="13">
        <v>215000</v>
      </c>
      <c r="F94" s="8">
        <f>H94+((-1)*(G94+G95))</f>
        <v>15000</v>
      </c>
      <c r="G94" s="67">
        <v>-15000</v>
      </c>
      <c r="H94" s="99">
        <f>SUM(I94:L94)</f>
        <v>0</v>
      </c>
      <c r="I94" s="71"/>
      <c r="J94" s="101"/>
      <c r="K94" s="101"/>
      <c r="L94" s="102"/>
      <c r="M94" s="103"/>
      <c r="N94" s="32"/>
      <c r="O94" s="21"/>
      <c r="P94" s="10"/>
    </row>
    <row r="95" spans="1:16" ht="9.75" hidden="1">
      <c r="A95" s="371"/>
      <c r="B95" s="371"/>
      <c r="C95" s="369"/>
      <c r="D95" s="371"/>
      <c r="E95" s="12"/>
      <c r="F95" s="9"/>
      <c r="G95" s="65"/>
      <c r="H95" s="98"/>
      <c r="I95" s="70"/>
      <c r="J95" s="104"/>
      <c r="K95" s="104"/>
      <c r="L95" s="105"/>
      <c r="M95" s="106"/>
      <c r="N95" s="31"/>
      <c r="O95" s="7"/>
      <c r="P95" s="10"/>
    </row>
    <row r="96" spans="1:16" ht="9.75" hidden="1">
      <c r="A96" s="370">
        <v>34</v>
      </c>
      <c r="B96" s="376" t="s">
        <v>6</v>
      </c>
      <c r="C96" s="368" t="s">
        <v>49</v>
      </c>
      <c r="D96" s="370" t="s">
        <v>45</v>
      </c>
      <c r="E96" s="13">
        <v>130000</v>
      </c>
      <c r="F96" s="8">
        <f>H96+((-1)*(G96+G97))</f>
        <v>10000</v>
      </c>
      <c r="G96" s="67">
        <v>-10000</v>
      </c>
      <c r="H96" s="97">
        <f>SUM(I96:L96)</f>
        <v>0</v>
      </c>
      <c r="I96" s="71"/>
      <c r="J96" s="101"/>
      <c r="K96" s="101"/>
      <c r="L96" s="102"/>
      <c r="M96" s="103"/>
      <c r="N96" s="33"/>
      <c r="O96" s="22"/>
      <c r="P96" s="10"/>
    </row>
    <row r="97" spans="1:16" ht="9.75" hidden="1">
      <c r="A97" s="371"/>
      <c r="B97" s="371"/>
      <c r="C97" s="387"/>
      <c r="D97" s="387"/>
      <c r="E97" s="12"/>
      <c r="F97" s="9"/>
      <c r="G97" s="65"/>
      <c r="H97" s="98"/>
      <c r="I97" s="70"/>
      <c r="J97" s="104"/>
      <c r="K97" s="104"/>
      <c r="L97" s="105"/>
      <c r="M97" s="106"/>
      <c r="N97" s="31"/>
      <c r="O97" s="7"/>
      <c r="P97" s="9"/>
    </row>
    <row r="98" spans="1:16" ht="9.75" hidden="1">
      <c r="A98" s="370">
        <v>35</v>
      </c>
      <c r="B98" s="376" t="s">
        <v>6</v>
      </c>
      <c r="C98" s="368" t="s">
        <v>51</v>
      </c>
      <c r="D98" s="370" t="s">
        <v>45</v>
      </c>
      <c r="E98" s="13">
        <v>420000</v>
      </c>
      <c r="F98" s="8">
        <f>H98+((-1)*(G98+G99))</f>
        <v>20000</v>
      </c>
      <c r="G98" s="67">
        <v>-19000</v>
      </c>
      <c r="H98" s="99">
        <f>SUM(I98:L98)</f>
        <v>1000</v>
      </c>
      <c r="I98" s="71">
        <v>1000</v>
      </c>
      <c r="J98" s="101"/>
      <c r="K98" s="101"/>
      <c r="L98" s="102"/>
      <c r="M98" s="103"/>
      <c r="N98" s="32">
        <v>419000</v>
      </c>
      <c r="O98" s="21"/>
      <c r="P98" s="10"/>
    </row>
    <row r="99" spans="1:16" ht="9.75" hidden="1">
      <c r="A99" s="371"/>
      <c r="B99" s="371"/>
      <c r="C99" s="387"/>
      <c r="D99" s="387"/>
      <c r="E99" s="12"/>
      <c r="F99" s="9"/>
      <c r="G99" s="65"/>
      <c r="H99" s="98"/>
      <c r="I99" s="70"/>
      <c r="J99" s="104"/>
      <c r="K99" s="104"/>
      <c r="L99" s="105"/>
      <c r="M99" s="106"/>
      <c r="N99" s="31"/>
      <c r="O99" s="7"/>
      <c r="P99" s="9"/>
    </row>
    <row r="100" spans="1:16" ht="9.75" customHeight="1" hidden="1">
      <c r="A100" s="370">
        <v>36</v>
      </c>
      <c r="B100" s="370" t="s">
        <v>6</v>
      </c>
      <c r="C100" s="368" t="s">
        <v>66</v>
      </c>
      <c r="D100" s="370" t="s">
        <v>45</v>
      </c>
      <c r="E100" s="11">
        <v>730000</v>
      </c>
      <c r="F100" s="8">
        <f>H100+((-1)*(G100+G101))</f>
        <v>430000</v>
      </c>
      <c r="G100" s="66"/>
      <c r="H100" s="99">
        <f>SUM(I100:L100)</f>
        <v>430000</v>
      </c>
      <c r="I100" s="92">
        <v>350000</v>
      </c>
      <c r="J100" s="107"/>
      <c r="K100" s="107">
        <v>80000</v>
      </c>
      <c r="L100" s="108"/>
      <c r="M100" s="109"/>
      <c r="N100" s="32">
        <v>300000</v>
      </c>
      <c r="O100" s="21"/>
      <c r="P100" s="8"/>
    </row>
    <row r="101" spans="1:16" ht="10.5" hidden="1" thickBot="1">
      <c r="A101" s="376"/>
      <c r="B101" s="376"/>
      <c r="C101" s="377"/>
      <c r="D101" s="376"/>
      <c r="E101" s="13"/>
      <c r="F101" s="10"/>
      <c r="G101" s="67"/>
      <c r="H101" s="122"/>
      <c r="I101" s="93"/>
      <c r="J101" s="123"/>
      <c r="K101" s="123"/>
      <c r="L101" s="124"/>
      <c r="M101" s="125"/>
      <c r="N101" s="20"/>
      <c r="O101" s="14"/>
      <c r="P101" s="10"/>
    </row>
    <row r="102" spans="1:16" ht="9.75" hidden="1">
      <c r="A102" s="45"/>
      <c r="B102" s="45"/>
      <c r="C102" s="115"/>
      <c r="D102" s="45"/>
      <c r="E102" s="46"/>
      <c r="F102" s="46"/>
      <c r="G102" s="46"/>
      <c r="H102" s="19"/>
      <c r="I102" s="19"/>
      <c r="J102" s="19"/>
      <c r="K102" s="19"/>
      <c r="L102" s="19"/>
      <c r="M102" s="19"/>
      <c r="N102" s="46"/>
      <c r="O102" s="46"/>
      <c r="P102" s="46"/>
    </row>
    <row r="103" spans="1:16" ht="9.75" hidden="1">
      <c r="A103" s="18"/>
      <c r="B103" s="18"/>
      <c r="C103" s="116"/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9.75" hidden="1">
      <c r="A104" s="117"/>
      <c r="B104" s="117"/>
      <c r="C104" s="118"/>
      <c r="D104" s="117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</row>
    <row r="105" spans="1:16" s="2" customFormat="1" ht="12.75" customHeight="1" hidden="1" thickBot="1">
      <c r="A105" s="376" t="s">
        <v>1</v>
      </c>
      <c r="B105" s="350" t="s">
        <v>0</v>
      </c>
      <c r="C105" s="350" t="s">
        <v>7</v>
      </c>
      <c r="D105" s="350" t="s">
        <v>8</v>
      </c>
      <c r="E105" s="388" t="s">
        <v>9</v>
      </c>
      <c r="F105" s="350" t="s">
        <v>96</v>
      </c>
      <c r="G105" s="352" t="s">
        <v>98</v>
      </c>
      <c r="H105" s="388" t="s">
        <v>86</v>
      </c>
      <c r="I105" s="352"/>
      <c r="J105" s="352"/>
      <c r="K105" s="352"/>
      <c r="L105" s="352"/>
      <c r="M105" s="352"/>
      <c r="N105" s="352"/>
      <c r="O105" s="352"/>
      <c r="P105" s="389"/>
    </row>
    <row r="106" spans="1:16" s="2" customFormat="1" ht="12.75" customHeight="1" hidden="1" thickBot="1">
      <c r="A106" s="376"/>
      <c r="B106" s="350"/>
      <c r="C106" s="350"/>
      <c r="D106" s="350"/>
      <c r="E106" s="388"/>
      <c r="F106" s="350"/>
      <c r="G106" s="352"/>
      <c r="H106" s="356">
        <v>2003</v>
      </c>
      <c r="I106" s="357"/>
      <c r="J106" s="357"/>
      <c r="K106" s="357"/>
      <c r="L106" s="357"/>
      <c r="M106" s="358"/>
      <c r="N106" s="390">
        <v>2004</v>
      </c>
      <c r="O106" s="360"/>
      <c r="P106" s="5">
        <v>2005</v>
      </c>
    </row>
    <row r="107" spans="1:16" s="2" customFormat="1" ht="9.75" customHeight="1" hidden="1" thickTop="1">
      <c r="A107" s="376"/>
      <c r="B107" s="350"/>
      <c r="C107" s="350"/>
      <c r="D107" s="350"/>
      <c r="E107" s="388"/>
      <c r="F107" s="350"/>
      <c r="G107" s="352"/>
      <c r="H107" s="361" t="s">
        <v>95</v>
      </c>
      <c r="I107" s="391" t="s">
        <v>13</v>
      </c>
      <c r="J107" s="392"/>
      <c r="K107" s="392"/>
      <c r="L107" s="392"/>
      <c r="M107" s="393"/>
      <c r="N107" s="394" t="s">
        <v>16</v>
      </c>
      <c r="O107" s="355"/>
      <c r="P107" s="332" t="s">
        <v>16</v>
      </c>
    </row>
    <row r="108" spans="1:16" s="2" customFormat="1" ht="9.75" customHeight="1" hidden="1">
      <c r="A108" s="376"/>
      <c r="B108" s="350"/>
      <c r="C108" s="350"/>
      <c r="D108" s="350"/>
      <c r="E108" s="388"/>
      <c r="F108" s="350"/>
      <c r="G108" s="352"/>
      <c r="H108" s="362"/>
      <c r="I108" s="383" t="s">
        <v>14</v>
      </c>
      <c r="J108" s="382" t="s">
        <v>12</v>
      </c>
      <c r="K108" s="385"/>
      <c r="L108" s="385"/>
      <c r="M108" s="386"/>
      <c r="N108" s="395"/>
      <c r="O108" s="389"/>
      <c r="P108" s="350"/>
    </row>
    <row r="109" spans="1:16" s="2" customFormat="1" ht="29.25" hidden="1">
      <c r="A109" s="371"/>
      <c r="B109" s="333"/>
      <c r="C109" s="333"/>
      <c r="D109" s="333"/>
      <c r="E109" s="363"/>
      <c r="F109" s="333"/>
      <c r="G109" s="353"/>
      <c r="H109" s="362"/>
      <c r="I109" s="384"/>
      <c r="J109" s="34" t="s">
        <v>10</v>
      </c>
      <c r="K109" s="34" t="s">
        <v>11</v>
      </c>
      <c r="L109" s="382" t="s">
        <v>15</v>
      </c>
      <c r="M109" s="386"/>
      <c r="N109" s="396"/>
      <c r="O109" s="397"/>
      <c r="P109" s="333"/>
    </row>
    <row r="110" spans="1:16" s="3" customFormat="1" ht="9" hidden="1" thickBot="1">
      <c r="A110" s="48">
        <v>1</v>
      </c>
      <c r="B110" s="48">
        <v>2</v>
      </c>
      <c r="C110" s="48">
        <v>3</v>
      </c>
      <c r="D110" s="48">
        <v>4</v>
      </c>
      <c r="E110" s="49">
        <v>5</v>
      </c>
      <c r="F110" s="48">
        <v>6</v>
      </c>
      <c r="G110" s="64">
        <v>7</v>
      </c>
      <c r="H110" s="96">
        <v>8</v>
      </c>
      <c r="I110" s="91">
        <v>9</v>
      </c>
      <c r="J110" s="100">
        <v>10</v>
      </c>
      <c r="K110" s="100">
        <v>11</v>
      </c>
      <c r="L110" s="372">
        <v>12</v>
      </c>
      <c r="M110" s="373"/>
      <c r="N110" s="374">
        <v>13</v>
      </c>
      <c r="O110" s="375"/>
      <c r="P110" s="48">
        <v>14</v>
      </c>
    </row>
    <row r="111" spans="1:16" ht="9.75" customHeight="1" hidden="1" thickTop="1">
      <c r="A111" s="376">
        <v>37</v>
      </c>
      <c r="B111" s="376" t="s">
        <v>6</v>
      </c>
      <c r="C111" s="377" t="s">
        <v>47</v>
      </c>
      <c r="D111" s="376">
        <v>2003</v>
      </c>
      <c r="E111" s="13">
        <v>60000</v>
      </c>
      <c r="F111" s="10">
        <f>H111+((-1)*(G111+G112))</f>
        <v>60000</v>
      </c>
      <c r="G111" s="67">
        <v>-60000</v>
      </c>
      <c r="H111" s="97">
        <f>SUM(I111:L111)</f>
        <v>0</v>
      </c>
      <c r="I111" s="71"/>
      <c r="J111" s="101"/>
      <c r="K111" s="101"/>
      <c r="L111" s="102"/>
      <c r="M111" s="103"/>
      <c r="N111" s="20"/>
      <c r="O111" s="14"/>
      <c r="P111" s="10"/>
    </row>
    <row r="112" spans="1:16" ht="9.75" hidden="1">
      <c r="A112" s="371"/>
      <c r="B112" s="371"/>
      <c r="C112" s="369"/>
      <c r="D112" s="371"/>
      <c r="E112" s="12"/>
      <c r="F112" s="9"/>
      <c r="G112" s="65"/>
      <c r="H112" s="98"/>
      <c r="I112" s="70"/>
      <c r="J112" s="104"/>
      <c r="K112" s="104"/>
      <c r="L112" s="105"/>
      <c r="M112" s="106"/>
      <c r="N112" s="31"/>
      <c r="O112" s="7"/>
      <c r="P112" s="9"/>
    </row>
    <row r="113" spans="1:16" ht="9.75" hidden="1">
      <c r="A113" s="370">
        <v>38</v>
      </c>
      <c r="B113" s="370" t="s">
        <v>6</v>
      </c>
      <c r="C113" s="368" t="s">
        <v>48</v>
      </c>
      <c r="D113" s="370" t="s">
        <v>45</v>
      </c>
      <c r="E113" s="11">
        <v>180000</v>
      </c>
      <c r="F113" s="8">
        <f>H113+((-1)*(G113+G114))</f>
        <v>20000</v>
      </c>
      <c r="G113" s="66">
        <v>-20000</v>
      </c>
      <c r="H113" s="99">
        <f>SUM(I113:L113)</f>
        <v>0</v>
      </c>
      <c r="I113" s="92"/>
      <c r="J113" s="107"/>
      <c r="K113" s="107"/>
      <c r="L113" s="108"/>
      <c r="M113" s="109"/>
      <c r="N113" s="32"/>
      <c r="O113" s="21"/>
      <c r="P113" s="8"/>
    </row>
    <row r="114" spans="1:16" ht="9.75" hidden="1">
      <c r="A114" s="371"/>
      <c r="B114" s="371"/>
      <c r="C114" s="369"/>
      <c r="D114" s="371"/>
      <c r="E114" s="12"/>
      <c r="F114" s="9"/>
      <c r="G114" s="65"/>
      <c r="H114" s="98"/>
      <c r="I114" s="70"/>
      <c r="J114" s="104"/>
      <c r="K114" s="104"/>
      <c r="L114" s="105"/>
      <c r="M114" s="106"/>
      <c r="N114" s="31"/>
      <c r="O114" s="7"/>
      <c r="P114" s="9"/>
    </row>
    <row r="115" spans="1:16" ht="9.75" hidden="1">
      <c r="A115" s="370">
        <v>39</v>
      </c>
      <c r="B115" s="376" t="s">
        <v>6</v>
      </c>
      <c r="C115" s="368" t="s">
        <v>50</v>
      </c>
      <c r="D115" s="370" t="s">
        <v>45</v>
      </c>
      <c r="E115" s="13">
        <v>180000</v>
      </c>
      <c r="F115" s="8">
        <f>H115+((-1)*(G115+G116))</f>
        <v>20000</v>
      </c>
      <c r="G115" s="67">
        <v>-20000</v>
      </c>
      <c r="H115" s="99">
        <f>SUM(I115:L115)</f>
        <v>0</v>
      </c>
      <c r="I115" s="71"/>
      <c r="J115" s="101"/>
      <c r="K115" s="101"/>
      <c r="L115" s="102"/>
      <c r="M115" s="103"/>
      <c r="N115" s="32"/>
      <c r="O115" s="21"/>
      <c r="P115" s="10"/>
    </row>
    <row r="116" spans="1:16" ht="9.75" hidden="1">
      <c r="A116" s="371"/>
      <c r="B116" s="371"/>
      <c r="C116" s="387"/>
      <c r="D116" s="387"/>
      <c r="E116" s="12"/>
      <c r="F116" s="9"/>
      <c r="G116" s="65"/>
      <c r="H116" s="98"/>
      <c r="I116" s="70"/>
      <c r="J116" s="104"/>
      <c r="K116" s="104"/>
      <c r="L116" s="105"/>
      <c r="M116" s="106"/>
      <c r="N116" s="31"/>
      <c r="O116" s="7"/>
      <c r="P116" s="9"/>
    </row>
    <row r="117" spans="1:16" ht="9.75" hidden="1">
      <c r="A117" s="370">
        <v>40</v>
      </c>
      <c r="B117" s="376" t="s">
        <v>6</v>
      </c>
      <c r="C117" s="377" t="s">
        <v>68</v>
      </c>
      <c r="D117" s="376" t="s">
        <v>45</v>
      </c>
      <c r="E117" s="13">
        <v>220000</v>
      </c>
      <c r="F117" s="8">
        <f>H117+((-1)*(G117+G118))</f>
        <v>20000</v>
      </c>
      <c r="G117" s="67">
        <v>-10000</v>
      </c>
      <c r="H117" s="99">
        <f>SUM(I117:L117)</f>
        <v>10000</v>
      </c>
      <c r="I117" s="71">
        <v>10000</v>
      </c>
      <c r="J117" s="101"/>
      <c r="K117" s="101"/>
      <c r="L117" s="102"/>
      <c r="M117" s="103"/>
      <c r="N117" s="32">
        <v>210000</v>
      </c>
      <c r="O117" s="21"/>
      <c r="P117" s="10"/>
    </row>
    <row r="118" spans="1:16" ht="9.75" hidden="1">
      <c r="A118" s="371"/>
      <c r="B118" s="376"/>
      <c r="C118" s="377"/>
      <c r="D118" s="376"/>
      <c r="E118" s="13"/>
      <c r="F118" s="10"/>
      <c r="G118" s="67"/>
      <c r="H118" s="98"/>
      <c r="I118" s="70"/>
      <c r="J118" s="104"/>
      <c r="K118" s="104"/>
      <c r="L118" s="105"/>
      <c r="M118" s="106"/>
      <c r="N118" s="20"/>
      <c r="O118" s="14"/>
      <c r="P118" s="10"/>
    </row>
    <row r="119" spans="1:16" ht="9.75" hidden="1">
      <c r="A119" s="370">
        <v>41</v>
      </c>
      <c r="B119" s="370" t="s">
        <v>81</v>
      </c>
      <c r="C119" s="368" t="s">
        <v>82</v>
      </c>
      <c r="D119" s="370">
        <v>2003</v>
      </c>
      <c r="E119" s="11">
        <v>78000</v>
      </c>
      <c r="F119" s="8">
        <f>H119+((-1)*(G119+G120))</f>
        <v>78000</v>
      </c>
      <c r="G119" s="66">
        <v>-50000</v>
      </c>
      <c r="H119" s="97">
        <f>SUM(I119:L119)</f>
        <v>28000</v>
      </c>
      <c r="I119" s="71">
        <v>28000</v>
      </c>
      <c r="J119" s="101"/>
      <c r="K119" s="101"/>
      <c r="L119" s="102"/>
      <c r="M119" s="103"/>
      <c r="N119" s="29"/>
      <c r="O119" s="6"/>
      <c r="P119" s="8"/>
    </row>
    <row r="120" spans="1:16" ht="9.75" hidden="1">
      <c r="A120" s="371"/>
      <c r="B120" s="371"/>
      <c r="C120" s="369"/>
      <c r="D120" s="371"/>
      <c r="E120" s="12"/>
      <c r="F120" s="9"/>
      <c r="G120" s="65"/>
      <c r="H120" s="98"/>
      <c r="I120" s="70"/>
      <c r="J120" s="104"/>
      <c r="K120" s="104"/>
      <c r="L120" s="105"/>
      <c r="M120" s="106"/>
      <c r="N120" s="31"/>
      <c r="O120" s="7"/>
      <c r="P120" s="9"/>
    </row>
    <row r="121" spans="1:16" ht="9.75" hidden="1">
      <c r="A121" s="370">
        <v>42</v>
      </c>
      <c r="B121" s="376" t="s">
        <v>6</v>
      </c>
      <c r="C121" s="377" t="s">
        <v>67</v>
      </c>
      <c r="D121" s="376" t="s">
        <v>45</v>
      </c>
      <c r="E121" s="13">
        <v>200000</v>
      </c>
      <c r="F121" s="8">
        <f>H121+((-1)*(G121+G122))</f>
        <v>150000</v>
      </c>
      <c r="G121" s="67">
        <v>-100000</v>
      </c>
      <c r="H121" s="97">
        <f>SUM(I121:L121)</f>
        <v>50000</v>
      </c>
      <c r="I121" s="71">
        <v>50000</v>
      </c>
      <c r="J121" s="101"/>
      <c r="K121" s="101"/>
      <c r="L121" s="102"/>
      <c r="M121" s="103"/>
      <c r="N121" s="50">
        <v>150000</v>
      </c>
      <c r="O121" s="6"/>
      <c r="P121" s="10"/>
    </row>
    <row r="122" spans="1:16" ht="9.75" hidden="1">
      <c r="A122" s="371"/>
      <c r="B122" s="371"/>
      <c r="C122" s="369"/>
      <c r="D122" s="376"/>
      <c r="E122" s="13"/>
      <c r="F122" s="10"/>
      <c r="G122" s="67"/>
      <c r="H122" s="97"/>
      <c r="I122" s="71"/>
      <c r="J122" s="101"/>
      <c r="K122" s="101"/>
      <c r="L122" s="102"/>
      <c r="M122" s="103"/>
      <c r="N122" s="20"/>
      <c r="O122" s="14"/>
      <c r="P122" s="10"/>
    </row>
    <row r="123" spans="1:16" ht="9.75">
      <c r="A123" s="404" t="s">
        <v>135</v>
      </c>
      <c r="B123" s="405"/>
      <c r="C123" s="408" t="s">
        <v>137</v>
      </c>
      <c r="D123" s="47"/>
      <c r="E123" s="29"/>
      <c r="F123" s="29"/>
      <c r="G123" s="29"/>
      <c r="H123" s="46"/>
      <c r="I123" s="46"/>
      <c r="J123" s="46"/>
      <c r="K123" s="46"/>
      <c r="L123" s="46"/>
      <c r="M123" s="46"/>
      <c r="N123" s="29"/>
      <c r="O123" s="29"/>
      <c r="P123" s="6"/>
    </row>
    <row r="124" spans="1:16" ht="10.5" thickBot="1">
      <c r="A124" s="406"/>
      <c r="B124" s="407"/>
      <c r="C124" s="409"/>
      <c r="D124" s="143"/>
      <c r="E124" s="31"/>
      <c r="F124" s="31"/>
      <c r="G124" s="31"/>
      <c r="H124" s="19"/>
      <c r="I124" s="19"/>
      <c r="J124" s="19"/>
      <c r="K124" s="19"/>
      <c r="L124" s="19"/>
      <c r="M124" s="19"/>
      <c r="N124" s="31"/>
      <c r="O124" s="31"/>
      <c r="P124" s="7"/>
    </row>
    <row r="125" spans="1:16" ht="9.75">
      <c r="A125" s="412" t="s">
        <v>136</v>
      </c>
      <c r="B125" s="413"/>
      <c r="C125" s="410" t="s">
        <v>138</v>
      </c>
      <c r="D125" s="89"/>
      <c r="E125" s="146">
        <f aca="true" t="shared" si="1" ref="E125:L125">SUM(E68:E101,E111:E122)</f>
        <v>8086000</v>
      </c>
      <c r="F125" s="146">
        <f t="shared" si="1"/>
        <v>2440000</v>
      </c>
      <c r="G125" s="146">
        <f t="shared" si="1"/>
        <v>-904000</v>
      </c>
      <c r="H125" s="76">
        <f t="shared" si="1"/>
        <v>1536000</v>
      </c>
      <c r="I125" s="77">
        <f t="shared" si="1"/>
        <v>1339500</v>
      </c>
      <c r="J125" s="77">
        <f t="shared" si="1"/>
        <v>0</v>
      </c>
      <c r="K125" s="77">
        <f t="shared" si="1"/>
        <v>196500</v>
      </c>
      <c r="L125" s="398">
        <f t="shared" si="1"/>
        <v>0</v>
      </c>
      <c r="M125" s="399"/>
      <c r="N125" s="401">
        <f>SUM(N68,N70,N72,N74,N76,N78,N80,N82,N84,N86,N88,N90,N92,N94,N96,N98,N100,N111,N113,N115,N117,N119,N121)</f>
        <v>4399000</v>
      </c>
      <c r="O125" s="418"/>
      <c r="P125" s="148">
        <f>SUM(P68,P70,P72,P74,P76,P78,P80,P82,P86,P84,P88,P90,P92,P94,P96,P98,P100,P111,P113,P115,P117,P119,P121)</f>
        <v>1000000</v>
      </c>
    </row>
    <row r="126" spans="1:16" ht="9.75" customHeight="1" thickBot="1">
      <c r="A126" s="414"/>
      <c r="B126" s="415"/>
      <c r="C126" s="411"/>
      <c r="D126" s="79"/>
      <c r="E126" s="80"/>
      <c r="F126" s="81"/>
      <c r="G126" s="82"/>
      <c r="H126" s="83"/>
      <c r="I126" s="84"/>
      <c r="J126" s="84"/>
      <c r="K126" s="84"/>
      <c r="L126" s="85"/>
      <c r="M126" s="86"/>
      <c r="N126" s="421">
        <f>SUM(N69,N71,N73,N75,N77,N79,N81,N83,N85,N87,N89,N91,N93,N95,N97,N99,N101,N112,N114,N116,N118,N120,N122)</f>
        <v>0</v>
      </c>
      <c r="O126" s="422"/>
      <c r="P126" s="119">
        <f>SUM(P69,P71,P73,P75,P77,P79,P81,P83,P85,P87,P89,P91,P93,P95,P97,P99,P101,P112,P114,P116,P118,P120,P122)</f>
        <v>0</v>
      </c>
    </row>
    <row r="127" spans="1:16" ht="9.75" hidden="1">
      <c r="A127" s="376">
        <v>43</v>
      </c>
      <c r="B127" s="376" t="s">
        <v>2</v>
      </c>
      <c r="C127" s="377" t="s">
        <v>89</v>
      </c>
      <c r="D127" s="376" t="s">
        <v>52</v>
      </c>
      <c r="E127" s="13">
        <v>6100000</v>
      </c>
      <c r="F127" s="10">
        <f>H127+((-1)*(G127+G128))</f>
        <v>175000</v>
      </c>
      <c r="G127" s="67">
        <v>-75000</v>
      </c>
      <c r="H127" s="97">
        <f>SUM(I127:L127)</f>
        <v>100000</v>
      </c>
      <c r="I127" s="71">
        <v>100000</v>
      </c>
      <c r="J127" s="101"/>
      <c r="K127" s="101"/>
      <c r="L127" s="102"/>
      <c r="M127" s="103"/>
      <c r="N127" s="33">
        <v>375000</v>
      </c>
      <c r="O127" s="22"/>
      <c r="P127" s="30">
        <v>5700000</v>
      </c>
    </row>
    <row r="128" spans="1:16" ht="9.75" hidden="1">
      <c r="A128" s="371"/>
      <c r="B128" s="371"/>
      <c r="C128" s="369"/>
      <c r="D128" s="371"/>
      <c r="E128" s="12"/>
      <c r="F128" s="9"/>
      <c r="G128" s="65"/>
      <c r="H128" s="98"/>
      <c r="I128" s="70"/>
      <c r="J128" s="104"/>
      <c r="K128" s="104"/>
      <c r="L128" s="105"/>
      <c r="M128" s="106"/>
      <c r="N128" s="31"/>
      <c r="O128" s="7"/>
      <c r="P128" s="9"/>
    </row>
    <row r="129" spans="1:16" ht="9.75" hidden="1">
      <c r="A129" s="376">
        <v>44</v>
      </c>
      <c r="B129" s="376" t="s">
        <v>6</v>
      </c>
      <c r="C129" s="377" t="s">
        <v>75</v>
      </c>
      <c r="D129" s="376">
        <v>2003</v>
      </c>
      <c r="E129" s="13">
        <v>70000</v>
      </c>
      <c r="F129" s="8">
        <f>H129+((-1)*(G129+G130))</f>
        <v>70000</v>
      </c>
      <c r="G129" s="67">
        <v>-54000</v>
      </c>
      <c r="H129" s="99">
        <f>SUM(I129:L129)</f>
        <v>16000</v>
      </c>
      <c r="I129" s="71">
        <v>16000</v>
      </c>
      <c r="J129" s="101"/>
      <c r="K129" s="101"/>
      <c r="L129" s="102"/>
      <c r="M129" s="103"/>
      <c r="N129" s="53">
        <v>54000</v>
      </c>
      <c r="O129" s="21"/>
      <c r="P129" s="8"/>
    </row>
    <row r="130" spans="1:16" ht="9.75" hidden="1">
      <c r="A130" s="371"/>
      <c r="B130" s="371"/>
      <c r="C130" s="369"/>
      <c r="D130" s="376"/>
      <c r="E130" s="13"/>
      <c r="F130" s="10"/>
      <c r="G130" s="67"/>
      <c r="H130" s="97"/>
      <c r="I130" s="71"/>
      <c r="J130" s="101"/>
      <c r="K130" s="101"/>
      <c r="L130" s="102"/>
      <c r="M130" s="103"/>
      <c r="N130" s="20"/>
      <c r="O130" s="14"/>
      <c r="P130" s="10"/>
    </row>
    <row r="131" spans="1:16" ht="9.75">
      <c r="A131" s="404" t="s">
        <v>139</v>
      </c>
      <c r="B131" s="405"/>
      <c r="C131" s="423" t="s">
        <v>140</v>
      </c>
      <c r="D131" s="47"/>
      <c r="E131" s="29"/>
      <c r="F131" s="29"/>
      <c r="G131" s="29"/>
      <c r="H131" s="46"/>
      <c r="I131" s="46"/>
      <c r="J131" s="46"/>
      <c r="K131" s="46"/>
      <c r="L131" s="46"/>
      <c r="M131" s="46"/>
      <c r="N131" s="29"/>
      <c r="O131" s="29"/>
      <c r="P131" s="6"/>
    </row>
    <row r="132" spans="1:16" ht="10.5" thickBot="1">
      <c r="A132" s="406"/>
      <c r="B132" s="407"/>
      <c r="C132" s="424"/>
      <c r="D132" s="143"/>
      <c r="E132" s="31"/>
      <c r="F132" s="31"/>
      <c r="G132" s="31"/>
      <c r="H132" s="19"/>
      <c r="I132" s="19"/>
      <c r="J132" s="19"/>
      <c r="K132" s="19"/>
      <c r="L132" s="19"/>
      <c r="M132" s="19"/>
      <c r="N132" s="31"/>
      <c r="O132" s="31"/>
      <c r="P132" s="7"/>
    </row>
    <row r="133" spans="1:16" ht="9.75" customHeight="1">
      <c r="A133" s="412" t="s">
        <v>141</v>
      </c>
      <c r="B133" s="413"/>
      <c r="C133" s="425" t="s">
        <v>142</v>
      </c>
      <c r="D133" s="89"/>
      <c r="E133" s="146">
        <f aca="true" t="shared" si="2" ref="E133:L133">SUM(E127:E130)</f>
        <v>6170000</v>
      </c>
      <c r="F133" s="147">
        <f>SUM(F127:F130)</f>
        <v>245000</v>
      </c>
      <c r="G133" s="88">
        <f>SUM(G127:G130)</f>
        <v>-129000</v>
      </c>
      <c r="H133" s="76">
        <f>SUM(H127:H130)</f>
        <v>116000</v>
      </c>
      <c r="I133" s="77">
        <f>SUM(I127:I130)</f>
        <v>116000</v>
      </c>
      <c r="J133" s="77">
        <f t="shared" si="2"/>
        <v>0</v>
      </c>
      <c r="K133" s="77">
        <f t="shared" si="2"/>
        <v>0</v>
      </c>
      <c r="L133" s="416">
        <f t="shared" si="2"/>
        <v>0</v>
      </c>
      <c r="M133" s="417"/>
      <c r="N133" s="401">
        <f>SUM(N127,N129)</f>
        <v>429000</v>
      </c>
      <c r="O133" s="418"/>
      <c r="P133" s="148">
        <f>SUM(P127,P129)</f>
        <v>5700000</v>
      </c>
    </row>
    <row r="134" spans="1:16" ht="9.75" customHeight="1" thickBot="1">
      <c r="A134" s="414"/>
      <c r="B134" s="415"/>
      <c r="C134" s="426"/>
      <c r="D134" s="79"/>
      <c r="E134" s="80"/>
      <c r="F134" s="81"/>
      <c r="G134" s="82"/>
      <c r="H134" s="83"/>
      <c r="I134" s="84"/>
      <c r="J134" s="84"/>
      <c r="K134" s="84"/>
      <c r="L134" s="85"/>
      <c r="M134" s="86"/>
      <c r="N134" s="419">
        <f>SUM(N128,N130)</f>
        <v>0</v>
      </c>
      <c r="O134" s="420"/>
      <c r="P134" s="87">
        <f>SUM(P128,P130)</f>
        <v>0</v>
      </c>
    </row>
    <row r="135" spans="1:16" ht="9.75" hidden="1">
      <c r="A135" s="376">
        <v>45</v>
      </c>
      <c r="B135" s="376" t="s">
        <v>6</v>
      </c>
      <c r="C135" s="377" t="s">
        <v>99</v>
      </c>
      <c r="D135" s="376">
        <v>2003</v>
      </c>
      <c r="E135" s="13">
        <v>126000</v>
      </c>
      <c r="F135" s="8">
        <f>H135+((-1)*(G135+G136))</f>
        <v>126000</v>
      </c>
      <c r="G135" s="67"/>
      <c r="H135" s="97">
        <f>SUM(I135:L135)</f>
        <v>126000</v>
      </c>
      <c r="I135" s="71">
        <v>126000</v>
      </c>
      <c r="J135" s="101"/>
      <c r="K135" s="101"/>
      <c r="L135" s="102"/>
      <c r="M135" s="103"/>
      <c r="N135" s="20"/>
      <c r="O135" s="14"/>
      <c r="P135" s="10"/>
    </row>
    <row r="136" spans="1:16" ht="9.75" hidden="1">
      <c r="A136" s="371"/>
      <c r="B136" s="371"/>
      <c r="C136" s="369"/>
      <c r="D136" s="371"/>
      <c r="E136" s="12"/>
      <c r="F136" s="9"/>
      <c r="G136" s="65"/>
      <c r="H136" s="98"/>
      <c r="I136" s="70"/>
      <c r="J136" s="104"/>
      <c r="K136" s="104"/>
      <c r="L136" s="105"/>
      <c r="M136" s="106"/>
      <c r="N136" s="31"/>
      <c r="O136" s="7"/>
      <c r="P136" s="9"/>
    </row>
    <row r="137" spans="1:16" ht="9.75" hidden="1">
      <c r="A137" s="376">
        <v>46</v>
      </c>
      <c r="B137" s="376" t="s">
        <v>6</v>
      </c>
      <c r="C137" s="377" t="s">
        <v>77</v>
      </c>
      <c r="D137" s="376">
        <v>2004</v>
      </c>
      <c r="E137" s="13">
        <v>100000</v>
      </c>
      <c r="F137" s="8">
        <f>H137+((-1)*(G137+G138))</f>
        <v>0</v>
      </c>
      <c r="G137" s="67"/>
      <c r="H137" s="97">
        <f>SUM(I137:L137)</f>
        <v>0</v>
      </c>
      <c r="I137" s="71"/>
      <c r="J137" s="101"/>
      <c r="K137" s="101"/>
      <c r="L137" s="102"/>
      <c r="M137" s="103"/>
      <c r="N137" s="53">
        <v>100000</v>
      </c>
      <c r="O137" s="21"/>
      <c r="P137" s="10"/>
    </row>
    <row r="138" spans="1:16" ht="9.75" hidden="1">
      <c r="A138" s="371"/>
      <c r="B138" s="371"/>
      <c r="C138" s="369"/>
      <c r="D138" s="371"/>
      <c r="E138" s="12"/>
      <c r="F138" s="10"/>
      <c r="G138" s="67"/>
      <c r="H138" s="97"/>
      <c r="I138" s="71"/>
      <c r="J138" s="101"/>
      <c r="K138" s="101"/>
      <c r="L138" s="102"/>
      <c r="M138" s="103"/>
      <c r="N138" s="20"/>
      <c r="O138" s="14"/>
      <c r="P138" s="10"/>
    </row>
    <row r="139" spans="1:16" ht="9.75">
      <c r="A139" s="404" t="s">
        <v>143</v>
      </c>
      <c r="B139" s="405"/>
      <c r="C139" s="423" t="s">
        <v>144</v>
      </c>
      <c r="D139" s="47"/>
      <c r="E139" s="29"/>
      <c r="F139" s="29"/>
      <c r="G139" s="29"/>
      <c r="H139" s="46"/>
      <c r="I139" s="46"/>
      <c r="J139" s="46"/>
      <c r="K139" s="46"/>
      <c r="L139" s="46"/>
      <c r="M139" s="46"/>
      <c r="N139" s="29"/>
      <c r="O139" s="29"/>
      <c r="P139" s="6"/>
    </row>
    <row r="140" spans="1:16" ht="10.5" thickBot="1">
      <c r="A140" s="406"/>
      <c r="B140" s="407"/>
      <c r="C140" s="424"/>
      <c r="D140" s="143"/>
      <c r="E140" s="31"/>
      <c r="F140" s="31"/>
      <c r="G140" s="31"/>
      <c r="H140" s="114"/>
      <c r="I140" s="114"/>
      <c r="J140" s="114"/>
      <c r="K140" s="114"/>
      <c r="L140" s="114"/>
      <c r="M140" s="114"/>
      <c r="N140" s="31"/>
      <c r="O140" s="31"/>
      <c r="P140" s="7"/>
    </row>
    <row r="141" spans="1:16" ht="9.75" customHeight="1">
      <c r="A141" s="412" t="s">
        <v>145</v>
      </c>
      <c r="B141" s="413"/>
      <c r="C141" s="425" t="s">
        <v>146</v>
      </c>
      <c r="D141" s="72"/>
      <c r="E141" s="73">
        <f aca="true" t="shared" si="3" ref="E141:L141">SUM(E135:E138)</f>
        <v>226000</v>
      </c>
      <c r="F141" s="74">
        <f t="shared" si="3"/>
        <v>126000</v>
      </c>
      <c r="G141" s="75">
        <f t="shared" si="3"/>
        <v>0</v>
      </c>
      <c r="H141" s="76">
        <f t="shared" si="3"/>
        <v>126000</v>
      </c>
      <c r="I141" s="77">
        <f t="shared" si="3"/>
        <v>126000</v>
      </c>
      <c r="J141" s="77">
        <f t="shared" si="3"/>
        <v>0</v>
      </c>
      <c r="K141" s="77">
        <f t="shared" si="3"/>
        <v>0</v>
      </c>
      <c r="L141" s="398">
        <f t="shared" si="3"/>
        <v>0</v>
      </c>
      <c r="M141" s="399"/>
      <c r="N141" s="427">
        <f>SUM(N135,N137)</f>
        <v>100000</v>
      </c>
      <c r="O141" s="428"/>
      <c r="P141" s="78">
        <f>SUM(P135,P137)</f>
        <v>0</v>
      </c>
    </row>
    <row r="142" spans="1:16" ht="9.75" customHeight="1" thickBot="1">
      <c r="A142" s="414"/>
      <c r="B142" s="415"/>
      <c r="C142" s="426"/>
      <c r="D142" s="79"/>
      <c r="E142" s="80"/>
      <c r="F142" s="81"/>
      <c r="G142" s="82"/>
      <c r="H142" s="83"/>
      <c r="I142" s="84"/>
      <c r="J142" s="84"/>
      <c r="K142" s="84"/>
      <c r="L142" s="85"/>
      <c r="M142" s="86"/>
      <c r="N142" s="419">
        <f>SUM(N136,N138)</f>
        <v>0</v>
      </c>
      <c r="O142" s="420"/>
      <c r="P142" s="87">
        <f>SUM(P136,P138)</f>
        <v>0</v>
      </c>
    </row>
    <row r="143" spans="1:16" ht="9.75" hidden="1">
      <c r="A143" s="376">
        <v>47</v>
      </c>
      <c r="B143" s="376" t="s">
        <v>6</v>
      </c>
      <c r="C143" s="377" t="s">
        <v>92</v>
      </c>
      <c r="D143" s="376">
        <v>2003</v>
      </c>
      <c r="E143" s="13">
        <v>64000</v>
      </c>
      <c r="F143" s="8">
        <f>H143+((-1)*(G143+G144))</f>
        <v>64000</v>
      </c>
      <c r="G143" s="67"/>
      <c r="H143" s="97">
        <f>SUM(I143:L143)</f>
        <v>64000</v>
      </c>
      <c r="I143" s="71">
        <v>64000</v>
      </c>
      <c r="J143" s="101"/>
      <c r="K143" s="101"/>
      <c r="L143" s="102"/>
      <c r="M143" s="103"/>
      <c r="N143" s="20"/>
      <c r="O143" s="14"/>
      <c r="P143" s="10"/>
    </row>
    <row r="144" spans="1:16" ht="9.75" hidden="1">
      <c r="A144" s="371"/>
      <c r="B144" s="371"/>
      <c r="C144" s="369"/>
      <c r="D144" s="371"/>
      <c r="E144" s="12"/>
      <c r="F144" s="10"/>
      <c r="G144" s="65"/>
      <c r="H144" s="98"/>
      <c r="I144" s="70"/>
      <c r="J144" s="104"/>
      <c r="K144" s="104"/>
      <c r="L144" s="105"/>
      <c r="M144" s="106"/>
      <c r="N144" s="31"/>
      <c r="O144" s="7"/>
      <c r="P144" s="9"/>
    </row>
    <row r="145" spans="1:16" ht="9.75" hidden="1">
      <c r="A145" s="376">
        <v>48</v>
      </c>
      <c r="B145" s="376" t="s">
        <v>6</v>
      </c>
      <c r="C145" s="377" t="s">
        <v>100</v>
      </c>
      <c r="D145" s="376">
        <v>2003</v>
      </c>
      <c r="E145" s="13">
        <v>32000</v>
      </c>
      <c r="F145" s="8">
        <f>H145+((-1)*(G145+G146))</f>
        <v>32000</v>
      </c>
      <c r="G145" s="67"/>
      <c r="H145" s="97">
        <f>SUM(I145:L145)</f>
        <v>32000</v>
      </c>
      <c r="I145" s="71">
        <v>32000</v>
      </c>
      <c r="J145" s="101"/>
      <c r="K145" s="101"/>
      <c r="L145" s="102"/>
      <c r="M145" s="103"/>
      <c r="N145" s="20"/>
      <c r="O145" s="14"/>
      <c r="P145" s="10"/>
    </row>
    <row r="146" spans="1:16" ht="9.75" hidden="1">
      <c r="A146" s="371"/>
      <c r="B146" s="371"/>
      <c r="C146" s="369"/>
      <c r="D146" s="371"/>
      <c r="E146" s="12"/>
      <c r="F146" s="10"/>
      <c r="G146" s="67"/>
      <c r="H146" s="97"/>
      <c r="I146" s="71"/>
      <c r="J146" s="101"/>
      <c r="K146" s="101"/>
      <c r="L146" s="102"/>
      <c r="M146" s="103"/>
      <c r="N146" s="20"/>
      <c r="O146" s="14"/>
      <c r="P146" s="10"/>
    </row>
    <row r="147" spans="1:16" ht="9.75">
      <c r="A147" s="404" t="s">
        <v>147</v>
      </c>
      <c r="B147" s="405"/>
      <c r="C147" s="423" t="s">
        <v>144</v>
      </c>
      <c r="D147" s="47"/>
      <c r="E147" s="29"/>
      <c r="F147" s="29"/>
      <c r="G147" s="29"/>
      <c r="H147" s="46"/>
      <c r="I147" s="46"/>
      <c r="J147" s="46"/>
      <c r="K147" s="46"/>
      <c r="L147" s="46"/>
      <c r="M147" s="46"/>
      <c r="N147" s="29"/>
      <c r="O147" s="29"/>
      <c r="P147" s="6"/>
    </row>
    <row r="148" spans="1:16" ht="10.5" thickBot="1">
      <c r="A148" s="406"/>
      <c r="B148" s="407"/>
      <c r="C148" s="424"/>
      <c r="D148" s="143"/>
      <c r="E148" s="31"/>
      <c r="F148" s="31"/>
      <c r="G148" s="31"/>
      <c r="H148" s="114"/>
      <c r="I148" s="114"/>
      <c r="J148" s="114"/>
      <c r="K148" s="114"/>
      <c r="L148" s="114"/>
      <c r="M148" s="114"/>
      <c r="N148" s="31"/>
      <c r="O148" s="31"/>
      <c r="P148" s="7"/>
    </row>
    <row r="149" spans="1:16" ht="9.75" customHeight="1">
      <c r="A149" s="412" t="s">
        <v>148</v>
      </c>
      <c r="B149" s="413"/>
      <c r="C149" s="425" t="s">
        <v>149</v>
      </c>
      <c r="D149" s="72"/>
      <c r="E149" s="73">
        <f aca="true" t="shared" si="4" ref="E149:L149">SUM(E143:E146)</f>
        <v>96000</v>
      </c>
      <c r="F149" s="74">
        <f t="shared" si="4"/>
        <v>96000</v>
      </c>
      <c r="G149" s="75">
        <f t="shared" si="4"/>
        <v>0</v>
      </c>
      <c r="H149" s="76">
        <f t="shared" si="4"/>
        <v>96000</v>
      </c>
      <c r="I149" s="77">
        <f t="shared" si="4"/>
        <v>96000</v>
      </c>
      <c r="J149" s="77">
        <f t="shared" si="4"/>
        <v>0</v>
      </c>
      <c r="K149" s="77">
        <f t="shared" si="4"/>
        <v>0</v>
      </c>
      <c r="L149" s="398">
        <f t="shared" si="4"/>
        <v>0</v>
      </c>
      <c r="M149" s="399"/>
      <c r="N149" s="427">
        <f>SUM(N143,N145)</f>
        <v>0</v>
      </c>
      <c r="O149" s="428"/>
      <c r="P149" s="78">
        <f>SUM(P143,P145)</f>
        <v>0</v>
      </c>
    </row>
    <row r="150" spans="1:16" ht="9.75" customHeight="1" thickBot="1">
      <c r="A150" s="414"/>
      <c r="B150" s="415"/>
      <c r="C150" s="426"/>
      <c r="D150" s="79"/>
      <c r="E150" s="80"/>
      <c r="F150" s="81"/>
      <c r="G150" s="82"/>
      <c r="H150" s="83"/>
      <c r="I150" s="84"/>
      <c r="J150" s="84"/>
      <c r="K150" s="84"/>
      <c r="L150" s="85"/>
      <c r="M150" s="86"/>
      <c r="N150" s="419">
        <f>SUM(N144,N146)</f>
        <v>0</v>
      </c>
      <c r="O150" s="420"/>
      <c r="P150" s="87">
        <f>SUM(P144,P146)</f>
        <v>0</v>
      </c>
    </row>
    <row r="151" spans="1:16" ht="9.75" hidden="1">
      <c r="A151" s="370">
        <v>49</v>
      </c>
      <c r="B151" s="370" t="s">
        <v>6</v>
      </c>
      <c r="C151" s="368" t="s">
        <v>69</v>
      </c>
      <c r="D151" s="370" t="s">
        <v>45</v>
      </c>
      <c r="E151" s="11">
        <v>530000</v>
      </c>
      <c r="F151" s="8">
        <f>H151+((-1)*(G151+G152))</f>
        <v>30000</v>
      </c>
      <c r="G151" s="67">
        <v>-30000</v>
      </c>
      <c r="H151" s="97">
        <f>SUM(I151:L151)</f>
        <v>0</v>
      </c>
      <c r="I151" s="71"/>
      <c r="J151" s="101"/>
      <c r="K151" s="101"/>
      <c r="L151" s="102"/>
      <c r="M151" s="103"/>
      <c r="N151" s="32">
        <v>530000</v>
      </c>
      <c r="O151" s="21"/>
      <c r="P151" s="8"/>
    </row>
    <row r="152" spans="1:16" ht="9.75" hidden="1">
      <c r="A152" s="371"/>
      <c r="B152" s="371"/>
      <c r="C152" s="369"/>
      <c r="D152" s="371"/>
      <c r="E152" s="12"/>
      <c r="F152" s="9"/>
      <c r="G152" s="65"/>
      <c r="H152" s="98"/>
      <c r="I152" s="70"/>
      <c r="J152" s="104"/>
      <c r="K152" s="104"/>
      <c r="L152" s="105"/>
      <c r="M152" s="106"/>
      <c r="N152" s="31"/>
      <c r="O152" s="7"/>
      <c r="P152" s="9"/>
    </row>
    <row r="153" spans="1:16" ht="9.75" hidden="1">
      <c r="A153" s="370">
        <v>50</v>
      </c>
      <c r="B153" s="370" t="s">
        <v>2</v>
      </c>
      <c r="C153" s="368" t="s">
        <v>20</v>
      </c>
      <c r="D153" s="370" t="s">
        <v>116</v>
      </c>
      <c r="E153" s="11">
        <v>13768000</v>
      </c>
      <c r="F153" s="8">
        <f>H153+((-1)*(G153+G154))</f>
        <v>3980000</v>
      </c>
      <c r="G153" s="66">
        <v>-1850000</v>
      </c>
      <c r="H153" s="99">
        <f>SUM(I153:L153)</f>
        <v>2130000</v>
      </c>
      <c r="I153" s="92">
        <v>2130000</v>
      </c>
      <c r="J153" s="107"/>
      <c r="K153" s="107"/>
      <c r="L153" s="108"/>
      <c r="M153" s="109"/>
      <c r="N153" s="53">
        <v>2800000</v>
      </c>
      <c r="O153" s="21"/>
      <c r="P153" s="8"/>
    </row>
    <row r="154" spans="1:16" ht="9.75" hidden="1">
      <c r="A154" s="371"/>
      <c r="B154" s="371"/>
      <c r="C154" s="369"/>
      <c r="D154" s="371"/>
      <c r="E154" s="12"/>
      <c r="F154" s="9"/>
      <c r="G154" s="65"/>
      <c r="H154" s="98"/>
      <c r="I154" s="70"/>
      <c r="J154" s="104"/>
      <c r="K154" s="104"/>
      <c r="L154" s="105"/>
      <c r="M154" s="106"/>
      <c r="N154" s="31"/>
      <c r="O154" s="7"/>
      <c r="P154" s="9"/>
    </row>
    <row r="155" spans="1:16" ht="9.75" hidden="1">
      <c r="A155" s="370">
        <v>51</v>
      </c>
      <c r="B155" s="376" t="s">
        <v>2</v>
      </c>
      <c r="C155" s="377" t="s">
        <v>53</v>
      </c>
      <c r="D155" s="376" t="s">
        <v>24</v>
      </c>
      <c r="E155" s="13">
        <v>5085000</v>
      </c>
      <c r="F155" s="8">
        <f>H155+((-1)*(G155+G156))</f>
        <v>3100000</v>
      </c>
      <c r="G155" s="67">
        <v>-2400000</v>
      </c>
      <c r="H155" s="99">
        <f>SUM(I155:L155)</f>
        <v>700000</v>
      </c>
      <c r="I155" s="71">
        <v>500000</v>
      </c>
      <c r="J155" s="101"/>
      <c r="K155" s="101"/>
      <c r="L155" s="102">
        <v>200000</v>
      </c>
      <c r="M155" s="103"/>
      <c r="N155" s="53">
        <v>2800000</v>
      </c>
      <c r="O155" s="21"/>
      <c r="P155" s="10"/>
    </row>
    <row r="156" spans="1:16" ht="9.75" hidden="1">
      <c r="A156" s="371"/>
      <c r="B156" s="371"/>
      <c r="C156" s="369"/>
      <c r="D156" s="371"/>
      <c r="E156" s="12"/>
      <c r="F156" s="9"/>
      <c r="G156" s="65"/>
      <c r="H156" s="98"/>
      <c r="I156" s="70"/>
      <c r="J156" s="104"/>
      <c r="K156" s="104"/>
      <c r="L156" s="111" t="s">
        <v>78</v>
      </c>
      <c r="M156" s="106"/>
      <c r="N156" s="31"/>
      <c r="O156" s="7"/>
      <c r="P156" s="9"/>
    </row>
    <row r="157" spans="1:16" ht="9.75" hidden="1">
      <c r="A157" s="370">
        <v>52</v>
      </c>
      <c r="B157" s="376" t="s">
        <v>2</v>
      </c>
      <c r="C157" s="377" t="s">
        <v>21</v>
      </c>
      <c r="D157" s="376" t="s">
        <v>54</v>
      </c>
      <c r="E157" s="13">
        <v>1822000</v>
      </c>
      <c r="F157" s="8">
        <f>H157+((-1)*(G157+G158))</f>
        <v>30000</v>
      </c>
      <c r="G157" s="67"/>
      <c r="H157" s="99">
        <f>SUM(I157:L157)</f>
        <v>30000</v>
      </c>
      <c r="I157" s="71">
        <v>30000</v>
      </c>
      <c r="J157" s="101"/>
      <c r="K157" s="101"/>
      <c r="L157" s="102"/>
      <c r="M157" s="103"/>
      <c r="N157" s="32">
        <v>570000</v>
      </c>
      <c r="O157" s="21"/>
      <c r="P157" s="28">
        <v>1200000</v>
      </c>
    </row>
    <row r="158" spans="1:16" ht="9.75" hidden="1">
      <c r="A158" s="371"/>
      <c r="B158" s="371"/>
      <c r="C158" s="369"/>
      <c r="D158" s="371"/>
      <c r="E158" s="12"/>
      <c r="F158" s="9"/>
      <c r="G158" s="65"/>
      <c r="H158" s="98"/>
      <c r="I158" s="70"/>
      <c r="J158" s="104"/>
      <c r="K158" s="104"/>
      <c r="L158" s="105"/>
      <c r="M158" s="106"/>
      <c r="N158" s="31"/>
      <c r="O158" s="7"/>
      <c r="P158" s="9"/>
    </row>
    <row r="159" spans="1:16" ht="9.75" hidden="1">
      <c r="A159" s="370">
        <v>53</v>
      </c>
      <c r="B159" s="370" t="s">
        <v>2</v>
      </c>
      <c r="C159" s="368" t="s">
        <v>70</v>
      </c>
      <c r="D159" s="370">
        <v>2003</v>
      </c>
      <c r="E159" s="11">
        <v>700000</v>
      </c>
      <c r="F159" s="8">
        <f>H159+((-1)*(G159+G160))</f>
        <v>500000</v>
      </c>
      <c r="G159" s="66"/>
      <c r="H159" s="99">
        <f>SUM(I159:L159)</f>
        <v>500000</v>
      </c>
      <c r="I159" s="92">
        <v>500000</v>
      </c>
      <c r="J159" s="107"/>
      <c r="K159" s="107"/>
      <c r="L159" s="108"/>
      <c r="M159" s="109"/>
      <c r="N159" s="53">
        <v>200000</v>
      </c>
      <c r="O159" s="21"/>
      <c r="P159" s="8"/>
    </row>
    <row r="160" spans="1:16" ht="10.5" hidden="1" thickBot="1">
      <c r="A160" s="371"/>
      <c r="B160" s="371"/>
      <c r="C160" s="369"/>
      <c r="D160" s="371"/>
      <c r="E160" s="12"/>
      <c r="F160" s="9"/>
      <c r="G160" s="65"/>
      <c r="H160" s="122"/>
      <c r="I160" s="93"/>
      <c r="J160" s="123"/>
      <c r="K160" s="123"/>
      <c r="L160" s="124"/>
      <c r="M160" s="125"/>
      <c r="N160" s="31"/>
      <c r="O160" s="7"/>
      <c r="P160" s="9"/>
    </row>
    <row r="161" spans="1:16" ht="9.75" hidden="1">
      <c r="A161" s="18"/>
      <c r="B161" s="18"/>
      <c r="C161" s="116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9.75" hidden="1">
      <c r="A162" s="18"/>
      <c r="B162" s="18"/>
      <c r="C162" s="116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9.75" hidden="1">
      <c r="A163" s="117"/>
      <c r="B163" s="117"/>
      <c r="C163" s="118"/>
      <c r="D163" s="117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1:16" s="2" customFormat="1" ht="12.75" customHeight="1" hidden="1" thickBot="1">
      <c r="A164" s="376" t="s">
        <v>1</v>
      </c>
      <c r="B164" s="350" t="s">
        <v>0</v>
      </c>
      <c r="C164" s="350" t="s">
        <v>7</v>
      </c>
      <c r="D164" s="350" t="s">
        <v>8</v>
      </c>
      <c r="E164" s="388" t="s">
        <v>9</v>
      </c>
      <c r="F164" s="350" t="s">
        <v>96</v>
      </c>
      <c r="G164" s="352" t="s">
        <v>98</v>
      </c>
      <c r="H164" s="388" t="s">
        <v>86</v>
      </c>
      <c r="I164" s="352"/>
      <c r="J164" s="352"/>
      <c r="K164" s="352"/>
      <c r="L164" s="352"/>
      <c r="M164" s="352"/>
      <c r="N164" s="352"/>
      <c r="O164" s="352"/>
      <c r="P164" s="389"/>
    </row>
    <row r="165" spans="1:16" s="2" customFormat="1" ht="12.75" customHeight="1" hidden="1" thickBot="1">
      <c r="A165" s="376"/>
      <c r="B165" s="350"/>
      <c r="C165" s="350"/>
      <c r="D165" s="350"/>
      <c r="E165" s="388"/>
      <c r="F165" s="350"/>
      <c r="G165" s="352"/>
      <c r="H165" s="356">
        <v>2003</v>
      </c>
      <c r="I165" s="357"/>
      <c r="J165" s="357"/>
      <c r="K165" s="357"/>
      <c r="L165" s="357"/>
      <c r="M165" s="358"/>
      <c r="N165" s="390">
        <v>2004</v>
      </c>
      <c r="O165" s="360"/>
      <c r="P165" s="5">
        <v>2005</v>
      </c>
    </row>
    <row r="166" spans="1:16" s="2" customFormat="1" ht="9.75" customHeight="1" hidden="1" thickTop="1">
      <c r="A166" s="376"/>
      <c r="B166" s="350"/>
      <c r="C166" s="350"/>
      <c r="D166" s="350"/>
      <c r="E166" s="388"/>
      <c r="F166" s="350"/>
      <c r="G166" s="352"/>
      <c r="H166" s="361" t="s">
        <v>95</v>
      </c>
      <c r="I166" s="391" t="s">
        <v>13</v>
      </c>
      <c r="J166" s="392"/>
      <c r="K166" s="392"/>
      <c r="L166" s="392"/>
      <c r="M166" s="393"/>
      <c r="N166" s="394" t="s">
        <v>16</v>
      </c>
      <c r="O166" s="355"/>
      <c r="P166" s="332" t="s">
        <v>16</v>
      </c>
    </row>
    <row r="167" spans="1:16" s="2" customFormat="1" ht="9.75" customHeight="1" hidden="1">
      <c r="A167" s="376"/>
      <c r="B167" s="350"/>
      <c r="C167" s="350"/>
      <c r="D167" s="350"/>
      <c r="E167" s="388"/>
      <c r="F167" s="350"/>
      <c r="G167" s="352"/>
      <c r="H167" s="362"/>
      <c r="I167" s="383" t="s">
        <v>14</v>
      </c>
      <c r="J167" s="382" t="s">
        <v>12</v>
      </c>
      <c r="K167" s="385"/>
      <c r="L167" s="385"/>
      <c r="M167" s="386"/>
      <c r="N167" s="395"/>
      <c r="O167" s="389"/>
      <c r="P167" s="350"/>
    </row>
    <row r="168" spans="1:16" s="2" customFormat="1" ht="29.25" hidden="1">
      <c r="A168" s="371"/>
      <c r="B168" s="333"/>
      <c r="C168" s="333"/>
      <c r="D168" s="333"/>
      <c r="E168" s="363"/>
      <c r="F168" s="333"/>
      <c r="G168" s="353"/>
      <c r="H168" s="362"/>
      <c r="I168" s="384"/>
      <c r="J168" s="34" t="s">
        <v>10</v>
      </c>
      <c r="K168" s="34" t="s">
        <v>11</v>
      </c>
      <c r="L168" s="382" t="s">
        <v>15</v>
      </c>
      <c r="M168" s="386"/>
      <c r="N168" s="396"/>
      <c r="O168" s="397"/>
      <c r="P168" s="333"/>
    </row>
    <row r="169" spans="1:16" s="3" customFormat="1" ht="9" hidden="1" thickBot="1">
      <c r="A169" s="48">
        <v>1</v>
      </c>
      <c r="B169" s="48">
        <v>2</v>
      </c>
      <c r="C169" s="48">
        <v>3</v>
      </c>
      <c r="D169" s="48">
        <v>4</v>
      </c>
      <c r="E169" s="49">
        <v>5</v>
      </c>
      <c r="F169" s="48">
        <v>6</v>
      </c>
      <c r="G169" s="64">
        <v>7</v>
      </c>
      <c r="H169" s="96">
        <v>8</v>
      </c>
      <c r="I169" s="91">
        <v>9</v>
      </c>
      <c r="J169" s="100">
        <v>10</v>
      </c>
      <c r="K169" s="100">
        <v>11</v>
      </c>
      <c r="L169" s="372">
        <v>12</v>
      </c>
      <c r="M169" s="373"/>
      <c r="N169" s="374">
        <v>13</v>
      </c>
      <c r="O169" s="375"/>
      <c r="P169" s="48">
        <v>14</v>
      </c>
    </row>
    <row r="170" spans="1:16" ht="10.5" hidden="1" thickTop="1">
      <c r="A170" s="376">
        <v>54</v>
      </c>
      <c r="B170" s="376" t="s">
        <v>2</v>
      </c>
      <c r="C170" s="377" t="s">
        <v>83</v>
      </c>
      <c r="D170" s="376">
        <v>2004</v>
      </c>
      <c r="E170" s="13">
        <v>100000</v>
      </c>
      <c r="F170" s="10">
        <f>H170+((-1)*(G170+G171))</f>
        <v>100000</v>
      </c>
      <c r="G170" s="67">
        <v>-100000</v>
      </c>
      <c r="H170" s="97">
        <f>SUM(I170:L170)</f>
        <v>0</v>
      </c>
      <c r="I170" s="71"/>
      <c r="J170" s="101"/>
      <c r="K170" s="101"/>
      <c r="L170" s="102"/>
      <c r="M170" s="103"/>
      <c r="N170" s="134">
        <v>100000</v>
      </c>
      <c r="O170" s="22"/>
      <c r="P170" s="10"/>
    </row>
    <row r="171" spans="1:16" ht="9.75" hidden="1">
      <c r="A171" s="371"/>
      <c r="B171" s="371"/>
      <c r="C171" s="369"/>
      <c r="D171" s="371"/>
      <c r="E171" s="13"/>
      <c r="F171" s="10"/>
      <c r="G171" s="67"/>
      <c r="H171" s="97"/>
      <c r="I171" s="71"/>
      <c r="J171" s="101"/>
      <c r="K171" s="101"/>
      <c r="L171" s="102"/>
      <c r="M171" s="103"/>
      <c r="N171" s="20"/>
      <c r="O171" s="14"/>
      <c r="P171" s="10"/>
    </row>
    <row r="172" spans="1:16" ht="9.75">
      <c r="A172" s="404" t="s">
        <v>150</v>
      </c>
      <c r="B172" s="405"/>
      <c r="C172" s="423" t="s">
        <v>151</v>
      </c>
      <c r="D172" s="47"/>
      <c r="E172" s="29"/>
      <c r="F172" s="29"/>
      <c r="G172" s="29"/>
      <c r="H172" s="46"/>
      <c r="I172" s="46"/>
      <c r="J172" s="46"/>
      <c r="K172" s="46"/>
      <c r="L172" s="46"/>
      <c r="M172" s="46"/>
      <c r="N172" s="29"/>
      <c r="O172" s="29"/>
      <c r="P172" s="6"/>
    </row>
    <row r="173" spans="1:16" ht="10.5" thickBot="1">
      <c r="A173" s="406"/>
      <c r="B173" s="407"/>
      <c r="C173" s="424"/>
      <c r="D173" s="143"/>
      <c r="E173" s="31"/>
      <c r="F173" s="31"/>
      <c r="G173" s="31"/>
      <c r="H173" s="114"/>
      <c r="I173" s="114"/>
      <c r="J173" s="114"/>
      <c r="K173" s="114"/>
      <c r="L173" s="114"/>
      <c r="M173" s="114"/>
      <c r="N173" s="31"/>
      <c r="O173" s="31"/>
      <c r="P173" s="7"/>
    </row>
    <row r="174" spans="1:16" ht="9.75" customHeight="1">
      <c r="A174" s="412" t="s">
        <v>152</v>
      </c>
      <c r="B174" s="413"/>
      <c r="C174" s="425" t="s">
        <v>153</v>
      </c>
      <c r="D174" s="72"/>
      <c r="E174" s="73">
        <f aca="true" t="shared" si="5" ref="E174:L174">SUM(E151:E160,E170:E171)</f>
        <v>22005000</v>
      </c>
      <c r="F174" s="73">
        <f t="shared" si="5"/>
        <v>7740000</v>
      </c>
      <c r="G174" s="73">
        <f t="shared" si="5"/>
        <v>-4380000</v>
      </c>
      <c r="H174" s="76">
        <f t="shared" si="5"/>
        <v>3360000</v>
      </c>
      <c r="I174" s="135">
        <f t="shared" si="5"/>
        <v>3160000</v>
      </c>
      <c r="J174" s="135">
        <f t="shared" si="5"/>
        <v>0</v>
      </c>
      <c r="K174" s="135">
        <f t="shared" si="5"/>
        <v>0</v>
      </c>
      <c r="L174" s="398">
        <f t="shared" si="5"/>
        <v>200000</v>
      </c>
      <c r="M174" s="399"/>
      <c r="N174" s="427">
        <f>SUM(N151,N153,N155,N157,N159,N170)</f>
        <v>7000000</v>
      </c>
      <c r="O174" s="428"/>
      <c r="P174" s="78">
        <f>SUM(P151,P153,P155,P157,P159,P170)</f>
        <v>1200000</v>
      </c>
    </row>
    <row r="175" spans="1:16" ht="9.75" customHeight="1" thickBot="1">
      <c r="A175" s="414"/>
      <c r="B175" s="415"/>
      <c r="C175" s="426"/>
      <c r="D175" s="79"/>
      <c r="E175" s="80"/>
      <c r="F175" s="81"/>
      <c r="G175" s="82"/>
      <c r="H175" s="83"/>
      <c r="I175" s="84"/>
      <c r="J175" s="84"/>
      <c r="K175" s="84"/>
      <c r="L175" s="85"/>
      <c r="M175" s="86"/>
      <c r="N175" s="419">
        <f>SUM(N152,N154,N156,N158,N160,N171)</f>
        <v>0</v>
      </c>
      <c r="O175" s="420"/>
      <c r="P175" s="87">
        <f>SUM(P152,P154,P156,P158,P160,P171)</f>
        <v>0</v>
      </c>
    </row>
    <row r="176" spans="1:16" ht="9.75" hidden="1">
      <c r="A176" s="370">
        <v>55</v>
      </c>
      <c r="B176" s="376" t="s">
        <v>6</v>
      </c>
      <c r="C176" s="377" t="s">
        <v>102</v>
      </c>
      <c r="D176" s="376">
        <v>2003</v>
      </c>
      <c r="E176" s="13">
        <v>33000</v>
      </c>
      <c r="F176" s="8">
        <f>H176+((-1)*(G176+G177))</f>
        <v>33000</v>
      </c>
      <c r="G176" s="67"/>
      <c r="H176" s="99">
        <f>SUM(I176:L176)</f>
        <v>33000</v>
      </c>
      <c r="I176" s="71">
        <v>33000</v>
      </c>
      <c r="J176" s="101"/>
      <c r="K176" s="101"/>
      <c r="L176" s="102"/>
      <c r="M176" s="103"/>
      <c r="N176" s="20"/>
      <c r="O176" s="14"/>
      <c r="P176" s="10"/>
    </row>
    <row r="177" spans="1:16" ht="10.5" hidden="1" thickBot="1">
      <c r="A177" s="371"/>
      <c r="B177" s="371"/>
      <c r="C177" s="369"/>
      <c r="D177" s="371"/>
      <c r="E177" s="12"/>
      <c r="F177" s="9"/>
      <c r="G177" s="65"/>
      <c r="H177" s="98"/>
      <c r="I177" s="70"/>
      <c r="J177" s="104"/>
      <c r="K177" s="104"/>
      <c r="L177" s="105"/>
      <c r="M177" s="106"/>
      <c r="N177" s="31"/>
      <c r="O177" s="7"/>
      <c r="P177" s="9"/>
    </row>
    <row r="178" spans="1:16" ht="9.75" customHeight="1">
      <c r="A178" s="412" t="s">
        <v>154</v>
      </c>
      <c r="B178" s="413"/>
      <c r="C178" s="425" t="s">
        <v>155</v>
      </c>
      <c r="D178" s="72"/>
      <c r="E178" s="73">
        <f aca="true" t="shared" si="6" ref="E178:L178">SUM(E176:E177)</f>
        <v>33000</v>
      </c>
      <c r="F178" s="73">
        <f t="shared" si="6"/>
        <v>33000</v>
      </c>
      <c r="G178" s="73">
        <f t="shared" si="6"/>
        <v>0</v>
      </c>
      <c r="H178" s="76">
        <f t="shared" si="6"/>
        <v>33000</v>
      </c>
      <c r="I178" s="77">
        <f t="shared" si="6"/>
        <v>33000</v>
      </c>
      <c r="J178" s="77">
        <f t="shared" si="6"/>
        <v>0</v>
      </c>
      <c r="K178" s="77">
        <f t="shared" si="6"/>
        <v>0</v>
      </c>
      <c r="L178" s="398">
        <f t="shared" si="6"/>
        <v>0</v>
      </c>
      <c r="M178" s="399"/>
      <c r="N178" s="427">
        <f>SUM(N176)</f>
        <v>0</v>
      </c>
      <c r="O178" s="428"/>
      <c r="P178" s="78">
        <f>SUM(P176)</f>
        <v>0</v>
      </c>
    </row>
    <row r="179" spans="1:16" ht="9.75" customHeight="1" thickBot="1">
      <c r="A179" s="414"/>
      <c r="B179" s="415"/>
      <c r="C179" s="426"/>
      <c r="D179" s="79"/>
      <c r="E179" s="80"/>
      <c r="F179" s="81"/>
      <c r="G179" s="82"/>
      <c r="H179" s="83"/>
      <c r="I179" s="84"/>
      <c r="J179" s="84"/>
      <c r="K179" s="84"/>
      <c r="L179" s="85"/>
      <c r="M179" s="86"/>
      <c r="N179" s="419">
        <f>SUM(N177)</f>
        <v>0</v>
      </c>
      <c r="O179" s="420"/>
      <c r="P179" s="87">
        <f>SUM(P177)</f>
        <v>0</v>
      </c>
    </row>
    <row r="180" spans="1:16" ht="9.75">
      <c r="A180" s="376">
        <v>56</v>
      </c>
      <c r="B180" s="376" t="s">
        <v>2</v>
      </c>
      <c r="C180" s="377" t="s">
        <v>101</v>
      </c>
      <c r="D180" s="376">
        <v>2003</v>
      </c>
      <c r="E180" s="13">
        <v>21113</v>
      </c>
      <c r="F180" s="10">
        <f>H180+((-1)*(G180+G181))</f>
        <v>21113</v>
      </c>
      <c r="G180" s="67"/>
      <c r="H180" s="97">
        <f>SUM(I180:L180)</f>
        <v>21113</v>
      </c>
      <c r="I180" s="71">
        <v>21113</v>
      </c>
      <c r="J180" s="101"/>
      <c r="K180" s="101"/>
      <c r="L180" s="102"/>
      <c r="M180" s="103"/>
      <c r="N180" s="20"/>
      <c r="O180" s="14"/>
      <c r="P180" s="10"/>
    </row>
    <row r="181" spans="1:16" ht="9.75">
      <c r="A181" s="371"/>
      <c r="B181" s="371"/>
      <c r="C181" s="369"/>
      <c r="D181" s="371"/>
      <c r="E181" s="13"/>
      <c r="F181" s="10"/>
      <c r="G181" s="67"/>
      <c r="H181" s="97"/>
      <c r="I181" s="71"/>
      <c r="J181" s="101"/>
      <c r="K181" s="101"/>
      <c r="L181" s="102"/>
      <c r="M181" s="103"/>
      <c r="N181" s="20"/>
      <c r="O181" s="14"/>
      <c r="P181" s="10"/>
    </row>
    <row r="182" spans="1:16" ht="9.75">
      <c r="A182" s="404" t="s">
        <v>156</v>
      </c>
      <c r="B182" s="405"/>
      <c r="C182" s="408" t="s">
        <v>157</v>
      </c>
      <c r="D182" s="47"/>
      <c r="E182" s="29"/>
      <c r="F182" s="29"/>
      <c r="G182" s="29"/>
      <c r="H182" s="46"/>
      <c r="I182" s="46"/>
      <c r="J182" s="46"/>
      <c r="K182" s="46"/>
      <c r="L182" s="46"/>
      <c r="M182" s="46"/>
      <c r="N182" s="29"/>
      <c r="O182" s="29"/>
      <c r="P182" s="6"/>
    </row>
    <row r="183" spans="1:16" ht="10.5" thickBot="1">
      <c r="A183" s="406"/>
      <c r="B183" s="407"/>
      <c r="C183" s="409"/>
      <c r="D183" s="143"/>
      <c r="E183" s="31"/>
      <c r="F183" s="31"/>
      <c r="G183" s="31"/>
      <c r="H183" s="114"/>
      <c r="I183" s="114"/>
      <c r="J183" s="114"/>
      <c r="K183" s="114"/>
      <c r="L183" s="114"/>
      <c r="M183" s="114"/>
      <c r="N183" s="31"/>
      <c r="O183" s="31"/>
      <c r="P183" s="7"/>
    </row>
    <row r="184" spans="1:16" ht="9.75" customHeight="1">
      <c r="A184" s="136" t="s">
        <v>97</v>
      </c>
      <c r="B184" s="137"/>
      <c r="C184" s="138"/>
      <c r="D184" s="72"/>
      <c r="E184" s="73">
        <f aca="true" t="shared" si="7" ref="E184:L184">SUM(E180:E181)</f>
        <v>21113</v>
      </c>
      <c r="F184" s="74">
        <f t="shared" si="7"/>
        <v>21113</v>
      </c>
      <c r="G184" s="75">
        <f t="shared" si="7"/>
        <v>0</v>
      </c>
      <c r="H184" s="76">
        <f>SUM(H180:H181)</f>
        <v>21113</v>
      </c>
      <c r="I184" s="77">
        <f>SUM(I180:I181)</f>
        <v>21113</v>
      </c>
      <c r="J184" s="77">
        <f t="shared" si="7"/>
        <v>0</v>
      </c>
      <c r="K184" s="77">
        <f t="shared" si="7"/>
        <v>0</v>
      </c>
      <c r="L184" s="398">
        <f t="shared" si="7"/>
        <v>0</v>
      </c>
      <c r="M184" s="399"/>
      <c r="N184" s="427">
        <f>SUM(N180)</f>
        <v>0</v>
      </c>
      <c r="O184" s="428"/>
      <c r="P184" s="78">
        <f>SUM(P180)</f>
        <v>0</v>
      </c>
    </row>
    <row r="185" spans="1:16" ht="9.75" customHeight="1" thickBot="1">
      <c r="A185" s="139"/>
      <c r="B185" s="140"/>
      <c r="C185" s="141"/>
      <c r="D185" s="79"/>
      <c r="E185" s="80"/>
      <c r="F185" s="81"/>
      <c r="G185" s="82"/>
      <c r="H185" s="83"/>
      <c r="I185" s="84"/>
      <c r="J185" s="84"/>
      <c r="K185" s="84"/>
      <c r="L185" s="85"/>
      <c r="M185" s="86"/>
      <c r="N185" s="419">
        <f>SUM(N181)</f>
        <v>0</v>
      </c>
      <c r="O185" s="420"/>
      <c r="P185" s="87">
        <f>SUM(P181)</f>
        <v>0</v>
      </c>
    </row>
    <row r="186" spans="1:16" ht="9.75">
      <c r="A186" s="376">
        <v>57</v>
      </c>
      <c r="B186" s="376" t="s">
        <v>6</v>
      </c>
      <c r="C186" s="377" t="s">
        <v>110</v>
      </c>
      <c r="D186" s="376">
        <v>2003</v>
      </c>
      <c r="E186" s="13">
        <v>4300</v>
      </c>
      <c r="F186" s="10">
        <f>H186+((-1)*(G186+G187))</f>
        <v>4300</v>
      </c>
      <c r="G186" s="67"/>
      <c r="H186" s="97">
        <f>SUM(I186:L186)</f>
        <v>4300</v>
      </c>
      <c r="I186" s="71">
        <v>4300</v>
      </c>
      <c r="J186" s="101"/>
      <c r="K186" s="101"/>
      <c r="L186" s="102"/>
      <c r="M186" s="103"/>
      <c r="N186" s="20"/>
      <c r="O186" s="14"/>
      <c r="P186" s="10"/>
    </row>
    <row r="187" spans="1:16" ht="9.75">
      <c r="A187" s="371"/>
      <c r="B187" s="371"/>
      <c r="C187" s="369"/>
      <c r="D187" s="371"/>
      <c r="E187" s="13"/>
      <c r="F187" s="10"/>
      <c r="G187" s="67"/>
      <c r="H187" s="97"/>
      <c r="I187" s="71"/>
      <c r="J187" s="101"/>
      <c r="K187" s="101"/>
      <c r="L187" s="102"/>
      <c r="M187" s="103"/>
      <c r="N187" s="20"/>
      <c r="O187" s="14"/>
      <c r="P187" s="10"/>
    </row>
    <row r="188" spans="1:16" ht="9.75">
      <c r="A188" s="404" t="s">
        <v>150</v>
      </c>
      <c r="B188" s="405"/>
      <c r="C188" s="423" t="s">
        <v>151</v>
      </c>
      <c r="D188" s="47"/>
      <c r="E188" s="29"/>
      <c r="F188" s="29"/>
      <c r="G188" s="29"/>
      <c r="H188" s="46"/>
      <c r="I188" s="46"/>
      <c r="J188" s="46"/>
      <c r="K188" s="46"/>
      <c r="L188" s="46"/>
      <c r="M188" s="46"/>
      <c r="N188" s="29"/>
      <c r="O188" s="29"/>
      <c r="P188" s="6"/>
    </row>
    <row r="189" spans="1:16" ht="10.5" thickBot="1">
      <c r="A189" s="406"/>
      <c r="B189" s="407"/>
      <c r="C189" s="424"/>
      <c r="D189" s="143"/>
      <c r="E189" s="31"/>
      <c r="F189" s="31"/>
      <c r="G189" s="31"/>
      <c r="H189" s="114"/>
      <c r="I189" s="114"/>
      <c r="J189" s="114"/>
      <c r="K189" s="114"/>
      <c r="L189" s="114"/>
      <c r="M189" s="114"/>
      <c r="N189" s="31"/>
      <c r="O189" s="31"/>
      <c r="P189" s="7"/>
    </row>
    <row r="190" spans="1:16" ht="9.75">
      <c r="A190" s="429" t="s">
        <v>111</v>
      </c>
      <c r="B190" s="430"/>
      <c r="C190" s="431"/>
      <c r="D190" s="72"/>
      <c r="E190" s="73">
        <f aca="true" t="shared" si="8" ref="E190:L190">SUM(E186:E187)</f>
        <v>4300</v>
      </c>
      <c r="F190" s="74">
        <f t="shared" si="8"/>
        <v>4300</v>
      </c>
      <c r="G190" s="75">
        <f t="shared" si="8"/>
        <v>0</v>
      </c>
      <c r="H190" s="76">
        <f t="shared" si="8"/>
        <v>4300</v>
      </c>
      <c r="I190" s="77">
        <f t="shared" si="8"/>
        <v>4300</v>
      </c>
      <c r="J190" s="77">
        <f t="shared" si="8"/>
        <v>0</v>
      </c>
      <c r="K190" s="77">
        <f t="shared" si="8"/>
        <v>0</v>
      </c>
      <c r="L190" s="398">
        <f t="shared" si="8"/>
        <v>0</v>
      </c>
      <c r="M190" s="399"/>
      <c r="N190" s="427">
        <f>SUM(N186)</f>
        <v>0</v>
      </c>
      <c r="O190" s="428"/>
      <c r="P190" s="78">
        <f>SUM(P186)</f>
        <v>0</v>
      </c>
    </row>
    <row r="191" spans="1:16" ht="9.75" customHeight="1" thickBot="1">
      <c r="A191" s="432"/>
      <c r="B191" s="433"/>
      <c r="C191" s="420"/>
      <c r="D191" s="79"/>
      <c r="E191" s="80"/>
      <c r="F191" s="81"/>
      <c r="G191" s="82"/>
      <c r="H191" s="83"/>
      <c r="I191" s="84"/>
      <c r="J191" s="84"/>
      <c r="K191" s="84"/>
      <c r="L191" s="85"/>
      <c r="M191" s="86"/>
      <c r="N191" s="419">
        <f>SUM(N187)</f>
        <v>0</v>
      </c>
      <c r="O191" s="420"/>
      <c r="P191" s="87">
        <f>SUM(P187)</f>
        <v>0</v>
      </c>
    </row>
    <row r="192" spans="1:16" ht="9.75">
      <c r="A192" s="376">
        <v>58</v>
      </c>
      <c r="B192" s="376" t="s">
        <v>2</v>
      </c>
      <c r="C192" s="377" t="s">
        <v>90</v>
      </c>
      <c r="D192" s="376" t="s">
        <v>24</v>
      </c>
      <c r="E192" s="13">
        <v>3164000</v>
      </c>
      <c r="F192" s="10">
        <f>H192+((-1)*(G192+G193))</f>
        <v>100000</v>
      </c>
      <c r="G192" s="67"/>
      <c r="H192" s="97">
        <f>SUM(I192:L192)</f>
        <v>100000</v>
      </c>
      <c r="I192" s="71">
        <v>100000</v>
      </c>
      <c r="J192" s="101"/>
      <c r="K192" s="101"/>
      <c r="L192" s="102"/>
      <c r="M192" s="103"/>
      <c r="N192" s="20">
        <v>3000000</v>
      </c>
      <c r="O192" s="14"/>
      <c r="P192" s="10"/>
    </row>
    <row r="193" spans="1:16" ht="9.75">
      <c r="A193" s="371"/>
      <c r="B193" s="371"/>
      <c r="C193" s="369"/>
      <c r="D193" s="371"/>
      <c r="E193" s="12"/>
      <c r="F193" s="10"/>
      <c r="G193" s="67"/>
      <c r="H193" s="97"/>
      <c r="I193" s="71"/>
      <c r="J193" s="101"/>
      <c r="K193" s="101"/>
      <c r="L193" s="102"/>
      <c r="M193" s="103"/>
      <c r="N193" s="31"/>
      <c r="O193" s="7"/>
      <c r="P193" s="9"/>
    </row>
    <row r="194" spans="1:16" ht="9.75">
      <c r="A194" s="404" t="s">
        <v>150</v>
      </c>
      <c r="B194" s="405"/>
      <c r="C194" s="423" t="s">
        <v>151</v>
      </c>
      <c r="D194" s="47"/>
      <c r="E194" s="29"/>
      <c r="F194" s="29"/>
      <c r="G194" s="29"/>
      <c r="H194" s="46"/>
      <c r="I194" s="46"/>
      <c r="J194" s="46"/>
      <c r="K194" s="46"/>
      <c r="L194" s="46"/>
      <c r="M194" s="46"/>
      <c r="N194" s="29"/>
      <c r="O194" s="29"/>
      <c r="P194" s="6"/>
    </row>
    <row r="195" spans="1:16" ht="10.5" thickBot="1">
      <c r="A195" s="406"/>
      <c r="B195" s="407"/>
      <c r="C195" s="424"/>
      <c r="D195" s="143"/>
      <c r="E195" s="31"/>
      <c r="F195" s="31"/>
      <c r="G195" s="31"/>
      <c r="H195" s="114"/>
      <c r="I195" s="114"/>
      <c r="J195" s="114"/>
      <c r="K195" s="114"/>
      <c r="L195" s="114"/>
      <c r="M195" s="114"/>
      <c r="N195" s="31"/>
      <c r="O195" s="31"/>
      <c r="P195" s="7"/>
    </row>
    <row r="196" spans="1:16" ht="9.75" customHeight="1">
      <c r="A196" s="429" t="s">
        <v>22</v>
      </c>
      <c r="B196" s="430"/>
      <c r="C196" s="431"/>
      <c r="D196" s="72"/>
      <c r="E196" s="73">
        <f aca="true" t="shared" si="9" ref="E196:K196">SUM(E192:E193)</f>
        <v>3164000</v>
      </c>
      <c r="F196" s="74">
        <f t="shared" si="9"/>
        <v>100000</v>
      </c>
      <c r="G196" s="75">
        <f t="shared" si="9"/>
        <v>0</v>
      </c>
      <c r="H196" s="76">
        <f>SUM(H192:H193)</f>
        <v>100000</v>
      </c>
      <c r="I196" s="77">
        <f>SUM(I192:I193)</f>
        <v>100000</v>
      </c>
      <c r="J196" s="77">
        <f t="shared" si="9"/>
        <v>0</v>
      </c>
      <c r="K196" s="77">
        <f t="shared" si="9"/>
        <v>0</v>
      </c>
      <c r="L196" s="398">
        <v>0</v>
      </c>
      <c r="M196" s="399"/>
      <c r="N196" s="427">
        <f>N192</f>
        <v>3000000</v>
      </c>
      <c r="O196" s="428"/>
      <c r="P196" s="78">
        <f>SUM(P192)</f>
        <v>0</v>
      </c>
    </row>
    <row r="197" spans="1:16" ht="9.75" customHeight="1" thickBot="1">
      <c r="A197" s="432"/>
      <c r="B197" s="433"/>
      <c r="C197" s="420"/>
      <c r="D197" s="79"/>
      <c r="E197" s="80"/>
      <c r="F197" s="81"/>
      <c r="G197" s="82"/>
      <c r="H197" s="83"/>
      <c r="I197" s="84"/>
      <c r="J197" s="84"/>
      <c r="K197" s="84"/>
      <c r="L197" s="85"/>
      <c r="M197" s="86"/>
      <c r="N197" s="421">
        <f>N193</f>
        <v>0</v>
      </c>
      <c r="O197" s="422"/>
      <c r="P197" s="119">
        <f>SUM(P193)</f>
        <v>0</v>
      </c>
    </row>
    <row r="198" spans="1:16" ht="9.75">
      <c r="A198" s="376">
        <v>59</v>
      </c>
      <c r="B198" s="376" t="s">
        <v>6</v>
      </c>
      <c r="C198" s="377" t="s">
        <v>71</v>
      </c>
      <c r="D198" s="376">
        <v>2003</v>
      </c>
      <c r="E198" s="13">
        <v>80000</v>
      </c>
      <c r="F198" s="10">
        <f>H198+((-1)*(G198+G199))</f>
        <v>80000</v>
      </c>
      <c r="G198" s="67"/>
      <c r="H198" s="97">
        <f>SUM(I198:L198)</f>
        <v>80000</v>
      </c>
      <c r="I198" s="71">
        <v>40000</v>
      </c>
      <c r="J198" s="101"/>
      <c r="K198" s="101"/>
      <c r="L198" s="102">
        <v>40000</v>
      </c>
      <c r="M198" s="103"/>
      <c r="N198" s="20"/>
      <c r="O198" s="14"/>
      <c r="P198" s="10"/>
    </row>
    <row r="199" spans="1:16" ht="9.75">
      <c r="A199" s="371"/>
      <c r="B199" s="371"/>
      <c r="C199" s="369"/>
      <c r="D199" s="371"/>
      <c r="E199" s="12"/>
      <c r="F199" s="9"/>
      <c r="G199" s="65"/>
      <c r="H199" s="98"/>
      <c r="I199" s="70"/>
      <c r="J199" s="104"/>
      <c r="K199" s="104"/>
      <c r="L199" s="111" t="s">
        <v>79</v>
      </c>
      <c r="M199" s="106"/>
      <c r="N199" s="31"/>
      <c r="O199" s="7"/>
      <c r="P199" s="9"/>
    </row>
    <row r="200" spans="1:16" ht="9.75">
      <c r="A200" s="370">
        <v>60</v>
      </c>
      <c r="B200" s="376" t="s">
        <v>6</v>
      </c>
      <c r="C200" s="377" t="s">
        <v>57</v>
      </c>
      <c r="D200" s="376" t="s">
        <v>45</v>
      </c>
      <c r="E200" s="13">
        <v>100000</v>
      </c>
      <c r="F200" s="8">
        <f>H200+((-1)*(G200+G201))</f>
        <v>50000</v>
      </c>
      <c r="G200" s="67">
        <v>-50000</v>
      </c>
      <c r="H200" s="99">
        <f>SUM(I200:L200)</f>
        <v>0</v>
      </c>
      <c r="I200" s="71"/>
      <c r="J200" s="101"/>
      <c r="K200" s="101"/>
      <c r="L200" s="102"/>
      <c r="M200" s="103"/>
      <c r="N200" s="32"/>
      <c r="O200" s="21"/>
      <c r="P200" s="10"/>
    </row>
    <row r="201" spans="1:16" ht="9.75">
      <c r="A201" s="371"/>
      <c r="B201" s="371"/>
      <c r="C201" s="369"/>
      <c r="D201" s="371"/>
      <c r="E201" s="12"/>
      <c r="F201" s="9"/>
      <c r="G201" s="65"/>
      <c r="H201" s="98"/>
      <c r="I201" s="70"/>
      <c r="J201" s="104"/>
      <c r="K201" s="104"/>
      <c r="L201" s="105"/>
      <c r="M201" s="106"/>
      <c r="N201" s="31"/>
      <c r="O201" s="7"/>
      <c r="P201" s="9"/>
    </row>
    <row r="202" spans="1:16" ht="9.75">
      <c r="A202" s="376">
        <v>61</v>
      </c>
      <c r="B202" s="376" t="s">
        <v>6</v>
      </c>
      <c r="C202" s="377" t="s">
        <v>72</v>
      </c>
      <c r="D202" s="376">
        <v>2003</v>
      </c>
      <c r="E202" s="13">
        <v>35000</v>
      </c>
      <c r="F202" s="8">
        <f>H202+((-1)*(G202+G203))</f>
        <v>35000</v>
      </c>
      <c r="G202" s="67"/>
      <c r="H202" s="99">
        <f>SUM(I202:L202)</f>
        <v>35000</v>
      </c>
      <c r="I202" s="71">
        <v>35000</v>
      </c>
      <c r="J202" s="101"/>
      <c r="K202" s="101"/>
      <c r="L202" s="102"/>
      <c r="M202" s="103"/>
      <c r="N202" s="20"/>
      <c r="O202" s="14"/>
      <c r="P202" s="10"/>
    </row>
    <row r="203" spans="1:16" ht="9.75">
      <c r="A203" s="371"/>
      <c r="B203" s="371"/>
      <c r="C203" s="369"/>
      <c r="D203" s="371"/>
      <c r="E203" s="12"/>
      <c r="F203" s="9"/>
      <c r="G203" s="65"/>
      <c r="H203" s="98"/>
      <c r="I203" s="70"/>
      <c r="J203" s="104"/>
      <c r="K203" s="104"/>
      <c r="L203" s="105"/>
      <c r="M203" s="106"/>
      <c r="N203" s="31"/>
      <c r="O203" s="7"/>
      <c r="P203" s="9"/>
    </row>
    <row r="204" spans="1:16" ht="9.75">
      <c r="A204" s="370">
        <v>62</v>
      </c>
      <c r="B204" s="376" t="s">
        <v>6</v>
      </c>
      <c r="C204" s="377" t="s">
        <v>58</v>
      </c>
      <c r="D204" s="376" t="s">
        <v>45</v>
      </c>
      <c r="E204" s="13">
        <v>70000</v>
      </c>
      <c r="F204" s="8">
        <f>H204+((-1)*(G204+G205))</f>
        <v>70000</v>
      </c>
      <c r="G204" s="67">
        <v>-64000</v>
      </c>
      <c r="H204" s="99">
        <f>SUM(I204:L204)</f>
        <v>6000</v>
      </c>
      <c r="I204" s="71">
        <v>6000</v>
      </c>
      <c r="J204" s="101"/>
      <c r="K204" s="101"/>
      <c r="L204" s="102"/>
      <c r="M204" s="103"/>
      <c r="N204" s="53">
        <v>64000</v>
      </c>
      <c r="O204" s="21"/>
      <c r="P204" s="10"/>
    </row>
    <row r="205" spans="1:16" ht="9.75">
      <c r="A205" s="371"/>
      <c r="B205" s="371"/>
      <c r="C205" s="369"/>
      <c r="D205" s="371"/>
      <c r="E205" s="12"/>
      <c r="F205" s="9"/>
      <c r="G205" s="65"/>
      <c r="H205" s="98"/>
      <c r="I205" s="70"/>
      <c r="J205" s="104"/>
      <c r="K205" s="104"/>
      <c r="L205" s="105"/>
      <c r="M205" s="106"/>
      <c r="N205" s="31"/>
      <c r="O205" s="7"/>
      <c r="P205" s="9"/>
    </row>
    <row r="206" spans="1:16" ht="9.75">
      <c r="A206" s="376">
        <v>63</v>
      </c>
      <c r="B206" s="376" t="s">
        <v>6</v>
      </c>
      <c r="C206" s="377" t="s">
        <v>59</v>
      </c>
      <c r="D206" s="376" t="s">
        <v>45</v>
      </c>
      <c r="E206" s="13">
        <v>70000</v>
      </c>
      <c r="F206" s="8">
        <f>H206+((-1)*(G206+G207))</f>
        <v>70000</v>
      </c>
      <c r="G206" s="67">
        <v>-64000</v>
      </c>
      <c r="H206" s="99">
        <f>SUM(I206:L206)</f>
        <v>6000</v>
      </c>
      <c r="I206" s="71">
        <v>6000</v>
      </c>
      <c r="J206" s="101"/>
      <c r="K206" s="101"/>
      <c r="L206" s="102"/>
      <c r="M206" s="103"/>
      <c r="N206" s="53">
        <v>64000</v>
      </c>
      <c r="O206" s="21"/>
      <c r="P206" s="10"/>
    </row>
    <row r="207" spans="1:16" ht="9.75">
      <c r="A207" s="371"/>
      <c r="B207" s="371"/>
      <c r="C207" s="369"/>
      <c r="D207" s="371"/>
      <c r="E207" s="12"/>
      <c r="F207" s="9"/>
      <c r="G207" s="65"/>
      <c r="H207" s="98"/>
      <c r="I207" s="70"/>
      <c r="J207" s="104"/>
      <c r="K207" s="104"/>
      <c r="L207" s="105"/>
      <c r="M207" s="106"/>
      <c r="N207" s="31"/>
      <c r="O207" s="7"/>
      <c r="P207" s="9"/>
    </row>
    <row r="208" spans="1:16" ht="9.75">
      <c r="A208" s="370">
        <v>64</v>
      </c>
      <c r="B208" s="370" t="s">
        <v>6</v>
      </c>
      <c r="C208" s="368" t="s">
        <v>87</v>
      </c>
      <c r="D208" s="370" t="s">
        <v>45</v>
      </c>
      <c r="E208" s="11">
        <v>70000</v>
      </c>
      <c r="F208" s="8">
        <f>H208+((-1)*(G208+G209))</f>
        <v>70000</v>
      </c>
      <c r="G208" s="66">
        <v>-64000</v>
      </c>
      <c r="H208" s="99">
        <f>SUM(I208:L208)</f>
        <v>6000</v>
      </c>
      <c r="I208" s="92">
        <v>6000</v>
      </c>
      <c r="J208" s="107"/>
      <c r="K208" s="107"/>
      <c r="L208" s="108"/>
      <c r="M208" s="109"/>
      <c r="N208" s="53">
        <v>64000</v>
      </c>
      <c r="O208" s="21"/>
      <c r="P208" s="10"/>
    </row>
    <row r="209" spans="1:16" ht="9.75">
      <c r="A209" s="371"/>
      <c r="B209" s="371"/>
      <c r="C209" s="369"/>
      <c r="D209" s="371"/>
      <c r="E209" s="12"/>
      <c r="F209" s="9"/>
      <c r="G209" s="65"/>
      <c r="H209" s="98"/>
      <c r="I209" s="70"/>
      <c r="J209" s="104"/>
      <c r="K209" s="104"/>
      <c r="L209" s="105"/>
      <c r="M209" s="106"/>
      <c r="N209" s="94"/>
      <c r="O209" s="7"/>
      <c r="P209" s="9"/>
    </row>
    <row r="210" spans="1:16" ht="9.75">
      <c r="A210" s="376">
        <v>65</v>
      </c>
      <c r="B210" s="376" t="s">
        <v>6</v>
      </c>
      <c r="C210" s="377" t="s">
        <v>73</v>
      </c>
      <c r="D210" s="376" t="s">
        <v>45</v>
      </c>
      <c r="E210" s="13">
        <v>160000</v>
      </c>
      <c r="F210" s="10">
        <f>H210+((-1)*(G210+G211))</f>
        <v>60000</v>
      </c>
      <c r="G210" s="67">
        <v>-48000</v>
      </c>
      <c r="H210" s="97">
        <f>SUM(I210:L210)</f>
        <v>12000</v>
      </c>
      <c r="I210" s="71">
        <v>12000</v>
      </c>
      <c r="J210" s="101"/>
      <c r="K210" s="101"/>
      <c r="L210" s="102"/>
      <c r="M210" s="103"/>
      <c r="N210" s="33">
        <v>148000</v>
      </c>
      <c r="O210" s="22"/>
      <c r="P210" s="10"/>
    </row>
    <row r="211" spans="1:16" ht="9.75">
      <c r="A211" s="371"/>
      <c r="B211" s="371"/>
      <c r="C211" s="369"/>
      <c r="D211" s="371"/>
      <c r="E211" s="12"/>
      <c r="F211" s="9"/>
      <c r="G211" s="65"/>
      <c r="H211" s="98"/>
      <c r="I211" s="70"/>
      <c r="J211" s="104"/>
      <c r="K211" s="104"/>
      <c r="L211" s="105"/>
      <c r="M211" s="106"/>
      <c r="N211" s="31"/>
      <c r="O211" s="7"/>
      <c r="P211" s="9"/>
    </row>
    <row r="212" spans="1:16" ht="9.75">
      <c r="A212" s="370">
        <v>66</v>
      </c>
      <c r="B212" s="376" t="s">
        <v>6</v>
      </c>
      <c r="C212" s="377" t="s">
        <v>74</v>
      </c>
      <c r="D212" s="376" t="s">
        <v>45</v>
      </c>
      <c r="E212" s="13">
        <v>75000</v>
      </c>
      <c r="F212" s="8">
        <f>H212+((-1)*(G212+G213))</f>
        <v>15000</v>
      </c>
      <c r="G212" s="66">
        <v>-10000</v>
      </c>
      <c r="H212" s="99">
        <f>SUM(I212:L212)</f>
        <v>5000</v>
      </c>
      <c r="I212" s="92">
        <v>5000</v>
      </c>
      <c r="J212" s="107"/>
      <c r="K212" s="107"/>
      <c r="L212" s="108"/>
      <c r="M212" s="109"/>
      <c r="N212" s="32">
        <v>70000</v>
      </c>
      <c r="O212" s="21"/>
      <c r="P212" s="10"/>
    </row>
    <row r="213" spans="1:16" ht="9.75">
      <c r="A213" s="371"/>
      <c r="B213" s="371"/>
      <c r="C213" s="369"/>
      <c r="D213" s="371"/>
      <c r="E213" s="12"/>
      <c r="F213" s="9"/>
      <c r="G213" s="65"/>
      <c r="H213" s="98"/>
      <c r="I213" s="70"/>
      <c r="J213" s="104"/>
      <c r="K213" s="104"/>
      <c r="L213" s="105"/>
      <c r="M213" s="106"/>
      <c r="N213" s="31"/>
      <c r="O213" s="7"/>
      <c r="P213" s="9"/>
    </row>
    <row r="214" spans="1:16" ht="9.75">
      <c r="A214" s="376">
        <v>67</v>
      </c>
      <c r="B214" s="376" t="s">
        <v>6</v>
      </c>
      <c r="C214" s="377" t="s">
        <v>60</v>
      </c>
      <c r="D214" s="376" t="s">
        <v>45</v>
      </c>
      <c r="E214" s="13">
        <v>100000</v>
      </c>
      <c r="F214" s="8">
        <f>H214+((-1)*(G214+G215))</f>
        <v>50000</v>
      </c>
      <c r="G214" s="13">
        <v>-30000</v>
      </c>
      <c r="H214" s="97">
        <f>SUM(I214:L214)</f>
        <v>20000</v>
      </c>
      <c r="I214" s="71">
        <v>20000</v>
      </c>
      <c r="J214" s="101"/>
      <c r="K214" s="101"/>
      <c r="L214" s="102"/>
      <c r="M214" s="103"/>
      <c r="N214" s="33">
        <v>80000</v>
      </c>
      <c r="O214" s="22"/>
      <c r="P214" s="10"/>
    </row>
    <row r="215" spans="1:16" ht="9.75">
      <c r="A215" s="371"/>
      <c r="B215" s="371"/>
      <c r="C215" s="369"/>
      <c r="D215" s="371"/>
      <c r="E215" s="12"/>
      <c r="F215" s="9"/>
      <c r="G215" s="12"/>
      <c r="H215" s="98"/>
      <c r="I215" s="70"/>
      <c r="J215" s="104"/>
      <c r="K215" s="104"/>
      <c r="L215" s="105"/>
      <c r="M215" s="106"/>
      <c r="N215" s="31"/>
      <c r="O215" s="7"/>
      <c r="P215" s="9"/>
    </row>
    <row r="216" spans="1:16" ht="9.75">
      <c r="A216" s="370">
        <v>68</v>
      </c>
      <c r="B216" s="376" t="s">
        <v>6</v>
      </c>
      <c r="C216" s="377" t="s">
        <v>61</v>
      </c>
      <c r="D216" s="376" t="s">
        <v>45</v>
      </c>
      <c r="E216" s="13">
        <v>54040</v>
      </c>
      <c r="F216" s="8">
        <f>H216+((-1)*(G216+G217))</f>
        <v>54040</v>
      </c>
      <c r="G216" s="13">
        <v>-43000</v>
      </c>
      <c r="H216" s="97">
        <f>SUM(I216:L216)</f>
        <v>11040</v>
      </c>
      <c r="I216" s="71">
        <v>11040</v>
      </c>
      <c r="J216" s="101"/>
      <c r="K216" s="101"/>
      <c r="L216" s="102"/>
      <c r="M216" s="103"/>
      <c r="N216" s="20">
        <v>43000</v>
      </c>
      <c r="O216" s="14"/>
      <c r="P216" s="10"/>
    </row>
    <row r="217" spans="1:16" ht="9.75">
      <c r="A217" s="371"/>
      <c r="B217" s="371"/>
      <c r="C217" s="369"/>
      <c r="D217" s="371"/>
      <c r="E217" s="12"/>
      <c r="F217" s="9"/>
      <c r="G217" s="12"/>
      <c r="H217" s="98"/>
      <c r="I217" s="70"/>
      <c r="J217" s="104"/>
      <c r="K217" s="104"/>
      <c r="L217" s="105"/>
      <c r="M217" s="106"/>
      <c r="N217" s="31"/>
      <c r="O217" s="7"/>
      <c r="P217" s="9"/>
    </row>
    <row r="218" spans="1:16" ht="9.75">
      <c r="A218" s="376">
        <v>69</v>
      </c>
      <c r="B218" s="376" t="s">
        <v>6</v>
      </c>
      <c r="C218" s="377" t="s">
        <v>55</v>
      </c>
      <c r="D218" s="376">
        <v>2003</v>
      </c>
      <c r="E218" s="13">
        <v>15000</v>
      </c>
      <c r="F218" s="8">
        <f>H218+((-1)*(G218+G219))</f>
        <v>15000</v>
      </c>
      <c r="G218" s="13"/>
      <c r="H218" s="97">
        <f>SUM(I218:L218)</f>
        <v>15000</v>
      </c>
      <c r="I218" s="71">
        <v>15000</v>
      </c>
      <c r="J218" s="101"/>
      <c r="K218" s="101"/>
      <c r="L218" s="102"/>
      <c r="M218" s="103"/>
      <c r="N218" s="20"/>
      <c r="O218" s="14"/>
      <c r="P218" s="10"/>
    </row>
    <row r="219" spans="1:16" ht="10.5" thickBot="1">
      <c r="A219" s="376"/>
      <c r="B219" s="376"/>
      <c r="C219" s="377"/>
      <c r="D219" s="376"/>
      <c r="E219" s="13"/>
      <c r="F219" s="10"/>
      <c r="G219" s="13"/>
      <c r="H219" s="122"/>
      <c r="I219" s="93"/>
      <c r="J219" s="123"/>
      <c r="K219" s="123"/>
      <c r="L219" s="124"/>
      <c r="M219" s="125"/>
      <c r="N219" s="20"/>
      <c r="O219" s="14"/>
      <c r="P219" s="10"/>
    </row>
    <row r="220" spans="1:16" ht="9.75">
      <c r="A220" s="45"/>
      <c r="B220" s="45"/>
      <c r="C220" s="115"/>
      <c r="D220" s="45"/>
      <c r="E220" s="46"/>
      <c r="F220" s="46"/>
      <c r="G220" s="46"/>
      <c r="H220" s="19"/>
      <c r="I220" s="19"/>
      <c r="J220" s="19"/>
      <c r="K220" s="19"/>
      <c r="L220" s="19"/>
      <c r="M220" s="19"/>
      <c r="N220" s="46"/>
      <c r="O220" s="46"/>
      <c r="P220" s="46"/>
    </row>
    <row r="221" spans="1:16" ht="9.75">
      <c r="A221" s="18"/>
      <c r="B221" s="18"/>
      <c r="C221" s="116"/>
      <c r="D221" s="18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9.75">
      <c r="A222" s="117"/>
      <c r="B222" s="117"/>
      <c r="C222" s="118"/>
      <c r="D222" s="117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1:16" s="2" customFormat="1" ht="12.75" customHeight="1" thickBot="1">
      <c r="A223" s="376" t="s">
        <v>1</v>
      </c>
      <c r="B223" s="350" t="s">
        <v>0</v>
      </c>
      <c r="C223" s="350" t="s">
        <v>7</v>
      </c>
      <c r="D223" s="350" t="s">
        <v>8</v>
      </c>
      <c r="E223" s="388" t="s">
        <v>9</v>
      </c>
      <c r="F223" s="350" t="s">
        <v>96</v>
      </c>
      <c r="G223" s="352" t="s">
        <v>98</v>
      </c>
      <c r="H223" s="388" t="s">
        <v>86</v>
      </c>
      <c r="I223" s="352"/>
      <c r="J223" s="352"/>
      <c r="K223" s="352"/>
      <c r="L223" s="352"/>
      <c r="M223" s="352"/>
      <c r="N223" s="352"/>
      <c r="O223" s="352"/>
      <c r="P223" s="389"/>
    </row>
    <row r="224" spans="1:16" s="2" customFormat="1" ht="12.75" customHeight="1" thickBot="1">
      <c r="A224" s="376"/>
      <c r="B224" s="350"/>
      <c r="C224" s="350"/>
      <c r="D224" s="350"/>
      <c r="E224" s="388"/>
      <c r="F224" s="350"/>
      <c r="G224" s="352"/>
      <c r="H224" s="356">
        <v>2003</v>
      </c>
      <c r="I224" s="357"/>
      <c r="J224" s="357"/>
      <c r="K224" s="357"/>
      <c r="L224" s="357"/>
      <c r="M224" s="358"/>
      <c r="N224" s="390">
        <v>2004</v>
      </c>
      <c r="O224" s="360"/>
      <c r="P224" s="5">
        <v>2005</v>
      </c>
    </row>
    <row r="225" spans="1:16" s="2" customFormat="1" ht="9.75" customHeight="1" thickTop="1">
      <c r="A225" s="376"/>
      <c r="B225" s="350"/>
      <c r="C225" s="350"/>
      <c r="D225" s="350"/>
      <c r="E225" s="388"/>
      <c r="F225" s="350"/>
      <c r="G225" s="352"/>
      <c r="H225" s="361" t="s">
        <v>95</v>
      </c>
      <c r="I225" s="391" t="s">
        <v>13</v>
      </c>
      <c r="J225" s="392"/>
      <c r="K225" s="392"/>
      <c r="L225" s="392"/>
      <c r="M225" s="393"/>
      <c r="N225" s="394" t="s">
        <v>16</v>
      </c>
      <c r="O225" s="355"/>
      <c r="P225" s="332" t="s">
        <v>16</v>
      </c>
    </row>
    <row r="226" spans="1:16" s="2" customFormat="1" ht="9.75" customHeight="1">
      <c r="A226" s="376"/>
      <c r="B226" s="350"/>
      <c r="C226" s="350"/>
      <c r="D226" s="350"/>
      <c r="E226" s="388"/>
      <c r="F226" s="350"/>
      <c r="G226" s="352"/>
      <c r="H226" s="362"/>
      <c r="I226" s="383" t="s">
        <v>14</v>
      </c>
      <c r="J226" s="382" t="s">
        <v>12</v>
      </c>
      <c r="K226" s="385"/>
      <c r="L226" s="385"/>
      <c r="M226" s="386"/>
      <c r="N226" s="395"/>
      <c r="O226" s="389"/>
      <c r="P226" s="350"/>
    </row>
    <row r="227" spans="1:16" s="2" customFormat="1" ht="29.25">
      <c r="A227" s="371"/>
      <c r="B227" s="333"/>
      <c r="C227" s="333"/>
      <c r="D227" s="333"/>
      <c r="E227" s="363"/>
      <c r="F227" s="333"/>
      <c r="G227" s="353"/>
      <c r="H227" s="362"/>
      <c r="I227" s="384"/>
      <c r="J227" s="34" t="s">
        <v>10</v>
      </c>
      <c r="K227" s="34" t="s">
        <v>11</v>
      </c>
      <c r="L227" s="382" t="s">
        <v>15</v>
      </c>
      <c r="M227" s="386"/>
      <c r="N227" s="396"/>
      <c r="O227" s="397"/>
      <c r="P227" s="333"/>
    </row>
    <row r="228" spans="1:16" s="3" customFormat="1" ht="9" thickBot="1">
      <c r="A228" s="48">
        <v>1</v>
      </c>
      <c r="B228" s="48">
        <v>2</v>
      </c>
      <c r="C228" s="48">
        <v>3</v>
      </c>
      <c r="D228" s="48">
        <v>4</v>
      </c>
      <c r="E228" s="49">
        <v>5</v>
      </c>
      <c r="F228" s="48">
        <v>6</v>
      </c>
      <c r="G228" s="64">
        <v>7</v>
      </c>
      <c r="H228" s="96">
        <v>8</v>
      </c>
      <c r="I228" s="91">
        <v>9</v>
      </c>
      <c r="J228" s="100">
        <v>10</v>
      </c>
      <c r="K228" s="100">
        <v>11</v>
      </c>
      <c r="L228" s="372">
        <v>12</v>
      </c>
      <c r="M228" s="373"/>
      <c r="N228" s="374">
        <v>13</v>
      </c>
      <c r="O228" s="375"/>
      <c r="P228" s="48">
        <v>14</v>
      </c>
    </row>
    <row r="229" spans="1:16" ht="10.5" thickTop="1">
      <c r="A229" s="376">
        <v>70</v>
      </c>
      <c r="B229" s="376" t="s">
        <v>6</v>
      </c>
      <c r="C229" s="377" t="s">
        <v>56</v>
      </c>
      <c r="D229" s="376">
        <v>2003</v>
      </c>
      <c r="E229" s="13">
        <v>15000</v>
      </c>
      <c r="F229" s="10">
        <f>H229+((-1)*(G229+G230))</f>
        <v>15000</v>
      </c>
      <c r="G229" s="13"/>
      <c r="H229" s="97">
        <f>SUM(I229:L229)</f>
        <v>15000</v>
      </c>
      <c r="I229" s="71">
        <v>15000</v>
      </c>
      <c r="J229" s="101"/>
      <c r="K229" s="101"/>
      <c r="L229" s="102"/>
      <c r="M229" s="103"/>
      <c r="N229" s="20"/>
      <c r="O229" s="14"/>
      <c r="P229" s="10"/>
    </row>
    <row r="230" spans="1:16" ht="9.75">
      <c r="A230" s="371"/>
      <c r="B230" s="371"/>
      <c r="C230" s="369"/>
      <c r="D230" s="371"/>
      <c r="E230" s="12"/>
      <c r="F230" s="9"/>
      <c r="G230" s="12"/>
      <c r="H230" s="98"/>
      <c r="I230" s="70"/>
      <c r="J230" s="104"/>
      <c r="K230" s="104"/>
      <c r="L230" s="105"/>
      <c r="M230" s="106"/>
      <c r="N230" s="31"/>
      <c r="O230" s="7"/>
      <c r="P230" s="9"/>
    </row>
    <row r="231" spans="1:16" ht="9.75">
      <c r="A231" s="376">
        <v>71</v>
      </c>
      <c r="B231" s="376" t="s">
        <v>6</v>
      </c>
      <c r="C231" s="377" t="s">
        <v>103</v>
      </c>
      <c r="D231" s="376" t="s">
        <v>45</v>
      </c>
      <c r="E231" s="13">
        <v>60000</v>
      </c>
      <c r="F231" s="8">
        <f>H231+((-1)*(G231+G232))</f>
        <v>10000</v>
      </c>
      <c r="G231" s="13"/>
      <c r="H231" s="97">
        <f>SUM(I231:L231)</f>
        <v>10000</v>
      </c>
      <c r="I231" s="71">
        <v>10000</v>
      </c>
      <c r="J231" s="101"/>
      <c r="K231" s="101"/>
      <c r="L231" s="102"/>
      <c r="M231" s="103"/>
      <c r="N231" s="53">
        <v>50000</v>
      </c>
      <c r="O231" s="21"/>
      <c r="P231" s="10"/>
    </row>
    <row r="232" spans="1:16" ht="10.5" thickBot="1">
      <c r="A232" s="371"/>
      <c r="B232" s="371"/>
      <c r="C232" s="369"/>
      <c r="D232" s="371"/>
      <c r="E232" s="12"/>
      <c r="F232" s="10"/>
      <c r="G232" s="13"/>
      <c r="H232" s="97"/>
      <c r="I232" s="71"/>
      <c r="J232" s="101"/>
      <c r="K232" s="101"/>
      <c r="L232" s="102"/>
      <c r="M232" s="103"/>
      <c r="N232" s="31"/>
      <c r="O232" s="7"/>
      <c r="P232" s="9"/>
    </row>
    <row r="233" spans="1:16" ht="9.75">
      <c r="A233" s="429" t="s">
        <v>23</v>
      </c>
      <c r="B233" s="430"/>
      <c r="C233" s="431"/>
      <c r="D233" s="72"/>
      <c r="E233" s="73">
        <f aca="true" t="shared" si="10" ref="E233:L233">SUM(E198:E219,E229:E232)</f>
        <v>904040</v>
      </c>
      <c r="F233" s="73">
        <f t="shared" si="10"/>
        <v>594040</v>
      </c>
      <c r="G233" s="73">
        <f t="shared" si="10"/>
        <v>-373000</v>
      </c>
      <c r="H233" s="76">
        <f t="shared" si="10"/>
        <v>221040</v>
      </c>
      <c r="I233" s="135">
        <f t="shared" si="10"/>
        <v>181040</v>
      </c>
      <c r="J233" s="135">
        <f t="shared" si="10"/>
        <v>0</v>
      </c>
      <c r="K233" s="135">
        <f t="shared" si="10"/>
        <v>0</v>
      </c>
      <c r="L233" s="398">
        <f t="shared" si="10"/>
        <v>40000</v>
      </c>
      <c r="M233" s="399"/>
      <c r="N233" s="427">
        <f>SUM(N198,N200,N202,N204,N206,N208,N210,N212,N214,N216,N218,N229,N231)</f>
        <v>583000</v>
      </c>
      <c r="O233" s="428"/>
      <c r="P233" s="78">
        <f>SUM(P198,P200,P202,P204,P206,P208,P210,P212,P214,P216,P218,P229,P231)</f>
        <v>0</v>
      </c>
    </row>
    <row r="234" spans="1:16" ht="9.75" customHeight="1" thickBot="1">
      <c r="A234" s="432"/>
      <c r="B234" s="433"/>
      <c r="C234" s="420"/>
      <c r="D234" s="79"/>
      <c r="E234" s="80"/>
      <c r="F234" s="81"/>
      <c r="G234" s="82"/>
      <c r="H234" s="83"/>
      <c r="I234" s="84"/>
      <c r="J234" s="84"/>
      <c r="K234" s="84"/>
      <c r="L234" s="85"/>
      <c r="M234" s="86"/>
      <c r="N234" s="419">
        <f>SUM(N199,N201,N203,N205,N207,N209,N211,N213,N215,N217,N219,N230,N232)</f>
        <v>0</v>
      </c>
      <c r="O234" s="420"/>
      <c r="P234" s="87">
        <f>SUM(P199,P201,P203,P205,P207,P209,P211,P213,P215,P217,P219,P230,P232)</f>
        <v>0</v>
      </c>
    </row>
    <row r="235" spans="1:16" ht="9.75">
      <c r="A235" s="370">
        <v>72</v>
      </c>
      <c r="B235" s="376" t="s">
        <v>6</v>
      </c>
      <c r="C235" s="377" t="s">
        <v>84</v>
      </c>
      <c r="D235" s="376" t="s">
        <v>45</v>
      </c>
      <c r="E235" s="13">
        <v>40000</v>
      </c>
      <c r="F235" s="8">
        <f>H235+((-1)*(G235+G236))</f>
        <v>40000</v>
      </c>
      <c r="G235" s="13">
        <v>-40000</v>
      </c>
      <c r="H235" s="99">
        <f>SUM(I235:L235)</f>
        <v>0</v>
      </c>
      <c r="I235" s="71"/>
      <c r="J235" s="101"/>
      <c r="K235" s="101"/>
      <c r="L235" s="102"/>
      <c r="M235" s="103"/>
      <c r="N235" s="53">
        <v>40000</v>
      </c>
      <c r="O235" s="21"/>
      <c r="P235" s="10"/>
    </row>
    <row r="236" spans="1:16" ht="9.75">
      <c r="A236" s="371"/>
      <c r="B236" s="371"/>
      <c r="C236" s="369"/>
      <c r="D236" s="371"/>
      <c r="E236" s="12"/>
      <c r="F236" s="9"/>
      <c r="G236" s="12"/>
      <c r="H236" s="98"/>
      <c r="I236" s="70"/>
      <c r="J236" s="104"/>
      <c r="K236" s="104"/>
      <c r="L236" s="105"/>
      <c r="M236" s="106"/>
      <c r="N236" s="31"/>
      <c r="O236" s="7"/>
      <c r="P236" s="9"/>
    </row>
    <row r="237" spans="1:16" ht="9.75">
      <c r="A237" s="376">
        <v>73</v>
      </c>
      <c r="B237" s="376" t="s">
        <v>6</v>
      </c>
      <c r="C237" s="377" t="s">
        <v>106</v>
      </c>
      <c r="D237" s="376">
        <v>2003</v>
      </c>
      <c r="E237" s="13">
        <v>5000</v>
      </c>
      <c r="F237" s="10">
        <v>5000</v>
      </c>
      <c r="G237" s="13"/>
      <c r="H237" s="97">
        <f>SUM(I237:L237)</f>
        <v>5000</v>
      </c>
      <c r="I237" s="71">
        <v>5000</v>
      </c>
      <c r="J237" s="101"/>
      <c r="K237" s="101"/>
      <c r="L237" s="102"/>
      <c r="M237" s="103"/>
      <c r="N237" s="20"/>
      <c r="O237" s="14"/>
      <c r="P237" s="10"/>
    </row>
    <row r="238" spans="1:16" ht="10.5" thickBot="1">
      <c r="A238" s="371"/>
      <c r="B238" s="371"/>
      <c r="C238" s="369"/>
      <c r="D238" s="371"/>
      <c r="E238" s="12"/>
      <c r="F238" s="10"/>
      <c r="G238" s="13"/>
      <c r="H238" s="97"/>
      <c r="I238" s="71"/>
      <c r="J238" s="101"/>
      <c r="K238" s="101"/>
      <c r="L238" s="102"/>
      <c r="M238" s="103"/>
      <c r="N238" s="31"/>
      <c r="O238" s="7"/>
      <c r="P238" s="9"/>
    </row>
    <row r="239" spans="1:16" ht="9.75">
      <c r="A239" s="429" t="s">
        <v>85</v>
      </c>
      <c r="B239" s="430"/>
      <c r="C239" s="431"/>
      <c r="D239" s="72"/>
      <c r="E239" s="73">
        <f aca="true" t="shared" si="11" ref="E239:L239">SUM(E235:E238)</f>
        <v>45000</v>
      </c>
      <c r="F239" s="74">
        <f t="shared" si="11"/>
        <v>45000</v>
      </c>
      <c r="G239" s="75">
        <f t="shared" si="11"/>
        <v>-40000</v>
      </c>
      <c r="H239" s="76">
        <f t="shared" si="11"/>
        <v>5000</v>
      </c>
      <c r="I239" s="77">
        <f t="shared" si="11"/>
        <v>5000</v>
      </c>
      <c r="J239" s="77">
        <f t="shared" si="11"/>
        <v>0</v>
      </c>
      <c r="K239" s="77">
        <f t="shared" si="11"/>
        <v>0</v>
      </c>
      <c r="L239" s="398">
        <f t="shared" si="11"/>
        <v>0</v>
      </c>
      <c r="M239" s="399"/>
      <c r="N239" s="427">
        <f>SUM(N235,N237)</f>
        <v>40000</v>
      </c>
      <c r="O239" s="428"/>
      <c r="P239" s="78">
        <f>SUM(P235,P237)</f>
        <v>0</v>
      </c>
    </row>
    <row r="240" spans="1:16" ht="9.75" customHeight="1" thickBot="1">
      <c r="A240" s="443"/>
      <c r="B240" s="444"/>
      <c r="C240" s="445"/>
      <c r="D240" s="127"/>
      <c r="E240" s="128"/>
      <c r="F240" s="129"/>
      <c r="G240" s="130"/>
      <c r="H240" s="131"/>
      <c r="I240" s="129"/>
      <c r="J240" s="129"/>
      <c r="K240" s="129"/>
      <c r="L240" s="128"/>
      <c r="M240" s="132"/>
      <c r="N240" s="446">
        <f>SUM(N236,N238)</f>
        <v>0</v>
      </c>
      <c r="O240" s="445"/>
      <c r="P240" s="133">
        <f>SUM(P236,P238)</f>
        <v>0</v>
      </c>
    </row>
    <row r="241" spans="1:16" ht="13.5" customHeight="1" thickTop="1">
      <c r="A241" s="447" t="s">
        <v>25</v>
      </c>
      <c r="B241" s="448"/>
      <c r="C241" s="449"/>
      <c r="D241" s="54"/>
      <c r="E241" s="55">
        <f>SUM(E190,E66,E125,E133,E141,E149,E174,E178,E184,E196,E233,E239)</f>
        <v>63875117</v>
      </c>
      <c r="F241" s="55">
        <f>SUM(F66,F125,F133,F141,F149,F190,F174,F178,F184,F196,F233,F239)</f>
        <v>22278600</v>
      </c>
      <c r="G241" s="126">
        <f>SUM(G66,G125,G133,G141,G190,G149,G174,G178,G184,G196,G233,G239)</f>
        <v>-11217000</v>
      </c>
      <c r="H241" s="95">
        <f>SUM(H190,H66,H125,H133,H141,H149,H174,H178,H184,H196,H233,H239)</f>
        <v>11061600</v>
      </c>
      <c r="I241" s="112">
        <f>SUM(I190,I66,I125,I133,I141,I149,I174,I178,I184,I196,I233,I239)</f>
        <v>6110822</v>
      </c>
      <c r="J241" s="55">
        <f>SUM(J190,J66,J125,J133,J141,J149,J174,J178,J184,J196,J233,J239)</f>
        <v>2100000</v>
      </c>
      <c r="K241" s="55">
        <f>SUM(K190,K66,K125,K133,K141,K149,K174,K178,K184,K196,K233,K239)</f>
        <v>911500</v>
      </c>
      <c r="L241" s="453">
        <f>SUM(L190,L66,L125,L133,L141,L149,L174,L178,L184,L196,L233,L239)</f>
        <v>1939278</v>
      </c>
      <c r="M241" s="454"/>
      <c r="N241" s="455">
        <f>SUM(N190,N66,N125,N133,N141,N149,N174,N178,N184,N196,N233,N239)</f>
        <v>19555000</v>
      </c>
      <c r="O241" s="456"/>
      <c r="P241" s="56">
        <f>SUM(P66,P125,P190,P133,P141,P149,P174,P178,P184,P196,P233,P239)</f>
        <v>8200000</v>
      </c>
    </row>
    <row r="242" spans="1:16" ht="13.5" customHeight="1" thickBot="1">
      <c r="A242" s="450"/>
      <c r="B242" s="451"/>
      <c r="C242" s="452"/>
      <c r="D242" s="57"/>
      <c r="E242" s="58"/>
      <c r="F242" s="68"/>
      <c r="G242" s="69"/>
      <c r="H242" s="59"/>
      <c r="I242" s="113"/>
      <c r="J242" s="60"/>
      <c r="K242" s="60"/>
      <c r="L242" s="61"/>
      <c r="M242" s="62"/>
      <c r="N242" s="457">
        <f>SUM(N67,N126,N134,N142,N191,N150,N175,N179,N185,N197,N234,N240)</f>
        <v>10620000</v>
      </c>
      <c r="O242" s="458"/>
      <c r="P242" s="63">
        <f>SUM(P67,P126,P134,P142,P150,P191,P175,P179,P185,P197,P234,P240)</f>
        <v>1400000</v>
      </c>
    </row>
    <row r="243" spans="1:16" ht="4.5" customHeight="1">
      <c r="A243" s="35"/>
      <c r="B243" s="35"/>
      <c r="C243" s="35"/>
      <c r="D243" s="15"/>
      <c r="E243" s="36"/>
      <c r="F243" s="36"/>
      <c r="G243" s="36"/>
      <c r="H243" s="36"/>
      <c r="I243" s="36"/>
      <c r="J243" s="36"/>
      <c r="K243" s="36"/>
      <c r="L243" s="36"/>
      <c r="M243" s="36"/>
      <c r="N243" s="37"/>
      <c r="O243" s="38"/>
      <c r="P243" s="37"/>
    </row>
    <row r="244" spans="1:16" s="43" customFormat="1" ht="12" customHeight="1">
      <c r="A244" s="44" t="s">
        <v>80</v>
      </c>
      <c r="B244" s="39"/>
      <c r="C244" s="39"/>
      <c r="D244" s="39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2"/>
      <c r="P244" s="41"/>
    </row>
    <row r="248" spans="1:4" s="16" customFormat="1" ht="12.75">
      <c r="A248" s="142" t="s">
        <v>129</v>
      </c>
      <c r="D248" s="17"/>
    </row>
    <row r="249" s="16" customFormat="1" ht="12.75">
      <c r="D249" s="17"/>
    </row>
    <row r="250" spans="1:2" ht="12">
      <c r="A250" s="43" t="s">
        <v>121</v>
      </c>
      <c r="B250" s="43" t="s">
        <v>122</v>
      </c>
    </row>
    <row r="251" spans="1:2" ht="12">
      <c r="A251" s="43" t="s">
        <v>123</v>
      </c>
      <c r="B251" s="43" t="s">
        <v>124</v>
      </c>
    </row>
    <row r="252" spans="1:2" ht="12">
      <c r="A252" s="43" t="s">
        <v>125</v>
      </c>
      <c r="B252" s="43" t="s">
        <v>126</v>
      </c>
    </row>
    <row r="253" spans="1:2" ht="12">
      <c r="A253" s="43" t="s">
        <v>127</v>
      </c>
      <c r="B253" s="43" t="s">
        <v>128</v>
      </c>
    </row>
  </sheetData>
  <sheetProtection/>
  <mergeCells count="464">
    <mergeCell ref="A239:C240"/>
    <mergeCell ref="L239:M239"/>
    <mergeCell ref="N239:O239"/>
    <mergeCell ref="N240:O240"/>
    <mergeCell ref="A241:C242"/>
    <mergeCell ref="L241:M241"/>
    <mergeCell ref="N241:O241"/>
    <mergeCell ref="N242:O242"/>
    <mergeCell ref="A64:B65"/>
    <mergeCell ref="C64:C65"/>
    <mergeCell ref="A66:B67"/>
    <mergeCell ref="C66:C67"/>
    <mergeCell ref="C141:C142"/>
    <mergeCell ref="A135:A136"/>
    <mergeCell ref="B135:B136"/>
    <mergeCell ref="C135:C136"/>
    <mergeCell ref="C139:C140"/>
    <mergeCell ref="A141:B142"/>
    <mergeCell ref="A233:C234"/>
    <mergeCell ref="L233:M233"/>
    <mergeCell ref="N233:O233"/>
    <mergeCell ref="N234:O234"/>
    <mergeCell ref="A235:A236"/>
    <mergeCell ref="B235:B236"/>
    <mergeCell ref="C235:C236"/>
    <mergeCell ref="D235:D236"/>
    <mergeCell ref="A237:A238"/>
    <mergeCell ref="B237:B238"/>
    <mergeCell ref="C237:C238"/>
    <mergeCell ref="D237:D238"/>
    <mergeCell ref="L228:M228"/>
    <mergeCell ref="N228:O228"/>
    <mergeCell ref="A229:A230"/>
    <mergeCell ref="B229:B230"/>
    <mergeCell ref="C229:C230"/>
    <mergeCell ref="D229:D230"/>
    <mergeCell ref="E223:E227"/>
    <mergeCell ref="F223:F227"/>
    <mergeCell ref="A231:A232"/>
    <mergeCell ref="B231:B232"/>
    <mergeCell ref="C231:C232"/>
    <mergeCell ref="D231:D232"/>
    <mergeCell ref="B223:B227"/>
    <mergeCell ref="C223:C227"/>
    <mergeCell ref="D223:D227"/>
    <mergeCell ref="G223:G227"/>
    <mergeCell ref="H223:P223"/>
    <mergeCell ref="H224:M224"/>
    <mergeCell ref="N224:O224"/>
    <mergeCell ref="H225:H227"/>
    <mergeCell ref="I225:M225"/>
    <mergeCell ref="N225:O227"/>
    <mergeCell ref="P225:P227"/>
    <mergeCell ref="I226:I227"/>
    <mergeCell ref="J226:M226"/>
    <mergeCell ref="L227:M227"/>
    <mergeCell ref="A216:A217"/>
    <mergeCell ref="B216:B217"/>
    <mergeCell ref="C216:C217"/>
    <mergeCell ref="D216:D217"/>
    <mergeCell ref="A218:A219"/>
    <mergeCell ref="B218:B219"/>
    <mergeCell ref="C218:C219"/>
    <mergeCell ref="D218:D219"/>
    <mergeCell ref="A223:A227"/>
    <mergeCell ref="A210:A211"/>
    <mergeCell ref="B210:B211"/>
    <mergeCell ref="C210:C211"/>
    <mergeCell ref="D210:D211"/>
    <mergeCell ref="A212:A213"/>
    <mergeCell ref="B212:B213"/>
    <mergeCell ref="C212:C213"/>
    <mergeCell ref="D212:D213"/>
    <mergeCell ref="A214:A215"/>
    <mergeCell ref="B214:B215"/>
    <mergeCell ref="C214:C215"/>
    <mergeCell ref="D214:D215"/>
    <mergeCell ref="A204:A205"/>
    <mergeCell ref="B204:B205"/>
    <mergeCell ref="C204:C205"/>
    <mergeCell ref="D204:D205"/>
    <mergeCell ref="A206:A207"/>
    <mergeCell ref="B206:B207"/>
    <mergeCell ref="C206:C207"/>
    <mergeCell ref="D206:D207"/>
    <mergeCell ref="A208:A209"/>
    <mergeCell ref="B208:B209"/>
    <mergeCell ref="C208:C209"/>
    <mergeCell ref="D208:D209"/>
    <mergeCell ref="A198:A199"/>
    <mergeCell ref="B198:B199"/>
    <mergeCell ref="C198:C199"/>
    <mergeCell ref="D198:D199"/>
    <mergeCell ref="A200:A201"/>
    <mergeCell ref="B200:B201"/>
    <mergeCell ref="C200:C201"/>
    <mergeCell ref="D200:D201"/>
    <mergeCell ref="A202:A203"/>
    <mergeCell ref="B202:B203"/>
    <mergeCell ref="C202:C203"/>
    <mergeCell ref="D202:D203"/>
    <mergeCell ref="L190:M190"/>
    <mergeCell ref="N190:O190"/>
    <mergeCell ref="N191:O191"/>
    <mergeCell ref="A196:C197"/>
    <mergeCell ref="L196:M196"/>
    <mergeCell ref="N196:O196"/>
    <mergeCell ref="N197:O197"/>
    <mergeCell ref="A194:B195"/>
    <mergeCell ref="C194:C195"/>
    <mergeCell ref="A192:A193"/>
    <mergeCell ref="A186:A187"/>
    <mergeCell ref="B186:B187"/>
    <mergeCell ref="C186:C187"/>
    <mergeCell ref="D186:D187"/>
    <mergeCell ref="D192:D193"/>
    <mergeCell ref="A190:C191"/>
    <mergeCell ref="A188:B189"/>
    <mergeCell ref="C188:C189"/>
    <mergeCell ref="B192:B193"/>
    <mergeCell ref="C192:C193"/>
    <mergeCell ref="L184:M184"/>
    <mergeCell ref="N184:O184"/>
    <mergeCell ref="N185:O185"/>
    <mergeCell ref="A180:A181"/>
    <mergeCell ref="B180:B181"/>
    <mergeCell ref="C180:C181"/>
    <mergeCell ref="D180:D181"/>
    <mergeCell ref="C182:C183"/>
    <mergeCell ref="A182:B183"/>
    <mergeCell ref="N175:O175"/>
    <mergeCell ref="A174:B175"/>
    <mergeCell ref="C174:C175"/>
    <mergeCell ref="L178:M178"/>
    <mergeCell ref="N178:O178"/>
    <mergeCell ref="N179:O179"/>
    <mergeCell ref="A176:A177"/>
    <mergeCell ref="B176:B177"/>
    <mergeCell ref="C176:C177"/>
    <mergeCell ref="D176:D177"/>
    <mergeCell ref="A178:B179"/>
    <mergeCell ref="C178:C179"/>
    <mergeCell ref="L169:M169"/>
    <mergeCell ref="N169:O169"/>
    <mergeCell ref="A170:A171"/>
    <mergeCell ref="B170:B171"/>
    <mergeCell ref="C170:C171"/>
    <mergeCell ref="D170:D171"/>
    <mergeCell ref="A172:B173"/>
    <mergeCell ref="C172:C173"/>
    <mergeCell ref="E164:E168"/>
    <mergeCell ref="F164:F168"/>
    <mergeCell ref="L174:M174"/>
    <mergeCell ref="N174:O174"/>
    <mergeCell ref="C164:C168"/>
    <mergeCell ref="D164:D168"/>
    <mergeCell ref="G164:G168"/>
    <mergeCell ref="H164:P164"/>
    <mergeCell ref="H165:M165"/>
    <mergeCell ref="N165:O165"/>
    <mergeCell ref="H166:H168"/>
    <mergeCell ref="I166:M166"/>
    <mergeCell ref="N166:O168"/>
    <mergeCell ref="P166:P168"/>
    <mergeCell ref="I167:I168"/>
    <mergeCell ref="J167:M167"/>
    <mergeCell ref="L168:M168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57:A158"/>
    <mergeCell ref="B157:B158"/>
    <mergeCell ref="C157:C158"/>
    <mergeCell ref="D157:D158"/>
    <mergeCell ref="A159:A160"/>
    <mergeCell ref="B159:B160"/>
    <mergeCell ref="C159:C160"/>
    <mergeCell ref="D159:D160"/>
    <mergeCell ref="A164:A168"/>
    <mergeCell ref="B164:B168"/>
    <mergeCell ref="A145:A146"/>
    <mergeCell ref="B145:B146"/>
    <mergeCell ref="C145:C146"/>
    <mergeCell ref="D145:D146"/>
    <mergeCell ref="L149:M149"/>
    <mergeCell ref="A143:A144"/>
    <mergeCell ref="B143:B144"/>
    <mergeCell ref="C143:C144"/>
    <mergeCell ref="D143:D144"/>
    <mergeCell ref="N149:O149"/>
    <mergeCell ref="A147:B148"/>
    <mergeCell ref="C147:C148"/>
    <mergeCell ref="A149:B150"/>
    <mergeCell ref="C149:C150"/>
    <mergeCell ref="N150:O150"/>
    <mergeCell ref="B129:B130"/>
    <mergeCell ref="L141:M141"/>
    <mergeCell ref="N141:O141"/>
    <mergeCell ref="N142:O142"/>
    <mergeCell ref="A137:A138"/>
    <mergeCell ref="B137:B138"/>
    <mergeCell ref="C137:C138"/>
    <mergeCell ref="D137:D138"/>
    <mergeCell ref="A139:B140"/>
    <mergeCell ref="D135:D136"/>
    <mergeCell ref="N133:O133"/>
    <mergeCell ref="N134:O134"/>
    <mergeCell ref="A129:A130"/>
    <mergeCell ref="L125:M125"/>
    <mergeCell ref="N125:O125"/>
    <mergeCell ref="N126:O126"/>
    <mergeCell ref="A131:B132"/>
    <mergeCell ref="C131:C132"/>
    <mergeCell ref="C133:C134"/>
    <mergeCell ref="A127:A128"/>
    <mergeCell ref="L133:M133"/>
    <mergeCell ref="A117:A118"/>
    <mergeCell ref="B117:B118"/>
    <mergeCell ref="C117:C118"/>
    <mergeCell ref="D117:D118"/>
    <mergeCell ref="D121:D122"/>
    <mergeCell ref="A119:A120"/>
    <mergeCell ref="C129:C130"/>
    <mergeCell ref="A133:B134"/>
    <mergeCell ref="D129:D130"/>
    <mergeCell ref="A121:A122"/>
    <mergeCell ref="B121:B122"/>
    <mergeCell ref="C121:C122"/>
    <mergeCell ref="C125:C126"/>
    <mergeCell ref="A125:B126"/>
    <mergeCell ref="D127:D128"/>
    <mergeCell ref="B127:B128"/>
    <mergeCell ref="C127:C128"/>
    <mergeCell ref="L110:M110"/>
    <mergeCell ref="N110:O110"/>
    <mergeCell ref="A111:A112"/>
    <mergeCell ref="B119:B120"/>
    <mergeCell ref="C119:C120"/>
    <mergeCell ref="D119:D120"/>
    <mergeCell ref="A115:A116"/>
    <mergeCell ref="B115:B116"/>
    <mergeCell ref="C115:C116"/>
    <mergeCell ref="D115:D116"/>
    <mergeCell ref="B111:B112"/>
    <mergeCell ref="C111:C112"/>
    <mergeCell ref="D111:D112"/>
    <mergeCell ref="A113:A114"/>
    <mergeCell ref="B113:B114"/>
    <mergeCell ref="C113:C114"/>
    <mergeCell ref="D113:D114"/>
    <mergeCell ref="N106:O106"/>
    <mergeCell ref="H107:H109"/>
    <mergeCell ref="I107:M107"/>
    <mergeCell ref="N107:O109"/>
    <mergeCell ref="G105:G109"/>
    <mergeCell ref="H105:P105"/>
    <mergeCell ref="H106:M106"/>
    <mergeCell ref="P107:P109"/>
    <mergeCell ref="I108:I109"/>
    <mergeCell ref="J108:M108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L109:M109"/>
    <mergeCell ref="A105:A109"/>
    <mergeCell ref="B105:B109"/>
    <mergeCell ref="C105:C109"/>
    <mergeCell ref="D105:D109"/>
    <mergeCell ref="E105:E109"/>
    <mergeCell ref="F105:F109"/>
    <mergeCell ref="A92:A93"/>
    <mergeCell ref="B92:B93"/>
    <mergeCell ref="C92:C93"/>
    <mergeCell ref="D92:D93"/>
    <mergeCell ref="A94:A95"/>
    <mergeCell ref="B94:B95"/>
    <mergeCell ref="C94:C95"/>
    <mergeCell ref="D94:D95"/>
    <mergeCell ref="A96:A97"/>
    <mergeCell ref="B96:B97"/>
    <mergeCell ref="C96:C97"/>
    <mergeCell ref="D96:D97"/>
    <mergeCell ref="A86:A87"/>
    <mergeCell ref="B86:B87"/>
    <mergeCell ref="C86:C87"/>
    <mergeCell ref="D86:D87"/>
    <mergeCell ref="A88:A89"/>
    <mergeCell ref="B88:B89"/>
    <mergeCell ref="C88:C89"/>
    <mergeCell ref="D88:D89"/>
    <mergeCell ref="A90:A91"/>
    <mergeCell ref="B90:B91"/>
    <mergeCell ref="C90:C91"/>
    <mergeCell ref="D90:D91"/>
    <mergeCell ref="A80:A81"/>
    <mergeCell ref="B80:B81"/>
    <mergeCell ref="C80:C81"/>
    <mergeCell ref="D80:D81"/>
    <mergeCell ref="A82:A83"/>
    <mergeCell ref="B82:B83"/>
    <mergeCell ref="C82:C83"/>
    <mergeCell ref="D82:D83"/>
    <mergeCell ref="A84:A85"/>
    <mergeCell ref="B84:B85"/>
    <mergeCell ref="C84:C85"/>
    <mergeCell ref="D84:D85"/>
    <mergeCell ref="D74:D75"/>
    <mergeCell ref="A76:A77"/>
    <mergeCell ref="B76:B77"/>
    <mergeCell ref="C76:C77"/>
    <mergeCell ref="D76:D77"/>
    <mergeCell ref="A78:A79"/>
    <mergeCell ref="B78:B79"/>
    <mergeCell ref="C78:C79"/>
    <mergeCell ref="D78:D79"/>
    <mergeCell ref="A62:A63"/>
    <mergeCell ref="B62:B63"/>
    <mergeCell ref="C62:C63"/>
    <mergeCell ref="D62:D63"/>
    <mergeCell ref="B70:B71"/>
    <mergeCell ref="C70:C71"/>
    <mergeCell ref="D70:D71"/>
    <mergeCell ref="L66:M66"/>
    <mergeCell ref="N66:O66"/>
    <mergeCell ref="N67:O67"/>
    <mergeCell ref="A123:B124"/>
    <mergeCell ref="C123:C124"/>
    <mergeCell ref="A68:A69"/>
    <mergeCell ref="B68:B69"/>
    <mergeCell ref="C68:C69"/>
    <mergeCell ref="D68:D69"/>
    <mergeCell ref="A70:A71"/>
    <mergeCell ref="A72:A73"/>
    <mergeCell ref="B72:B73"/>
    <mergeCell ref="C72:C73"/>
    <mergeCell ref="D72:D73"/>
    <mergeCell ref="A74:A75"/>
    <mergeCell ref="B74:B75"/>
    <mergeCell ref="C74:C75"/>
    <mergeCell ref="L57:M57"/>
    <mergeCell ref="N57:O57"/>
    <mergeCell ref="A58:A59"/>
    <mergeCell ref="B58:B59"/>
    <mergeCell ref="C58:C59"/>
    <mergeCell ref="D58:D59"/>
    <mergeCell ref="E52:E56"/>
    <mergeCell ref="F52:F56"/>
    <mergeCell ref="A60:A61"/>
    <mergeCell ref="B60:B61"/>
    <mergeCell ref="C60:C61"/>
    <mergeCell ref="D60:D61"/>
    <mergeCell ref="B52:B56"/>
    <mergeCell ref="C52:C56"/>
    <mergeCell ref="D52:D56"/>
    <mergeCell ref="G52:G56"/>
    <mergeCell ref="H52:P52"/>
    <mergeCell ref="H53:M53"/>
    <mergeCell ref="N53:O53"/>
    <mergeCell ref="H54:H56"/>
    <mergeCell ref="I54:M54"/>
    <mergeCell ref="N54:O56"/>
    <mergeCell ref="P54:P56"/>
    <mergeCell ref="I55:I56"/>
    <mergeCell ref="J55:M55"/>
    <mergeCell ref="L56:M56"/>
    <mergeCell ref="A45:A46"/>
    <mergeCell ref="B45:B46"/>
    <mergeCell ref="C45:C46"/>
    <mergeCell ref="D45:D46"/>
    <mergeCell ref="A47:A48"/>
    <mergeCell ref="B47:B48"/>
    <mergeCell ref="C47:C48"/>
    <mergeCell ref="D47:D48"/>
    <mergeCell ref="A52:A56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26:A27"/>
    <mergeCell ref="B26:B27"/>
    <mergeCell ref="C26:C27"/>
    <mergeCell ref="D26:D27"/>
    <mergeCell ref="A28:A29"/>
    <mergeCell ref="B28:B29"/>
    <mergeCell ref="C28:C29"/>
    <mergeCell ref="D28:D29"/>
    <mergeCell ref="A30:A32"/>
    <mergeCell ref="B30:B32"/>
    <mergeCell ref="C30:C32"/>
    <mergeCell ref="D30:D32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7:P7"/>
    <mergeCell ref="A10:A14"/>
    <mergeCell ref="B10:B14"/>
    <mergeCell ref="C10:C14"/>
    <mergeCell ref="D10:D14"/>
    <mergeCell ref="E10:E14"/>
    <mergeCell ref="P12:P14"/>
    <mergeCell ref="I13:I14"/>
    <mergeCell ref="J13:M13"/>
    <mergeCell ref="L14:M14"/>
    <mergeCell ref="C18:C19"/>
    <mergeCell ref="D18:D19"/>
    <mergeCell ref="L15:M15"/>
    <mergeCell ref="N15:O15"/>
    <mergeCell ref="A16:A17"/>
    <mergeCell ref="B16:B17"/>
    <mergeCell ref="C16:C17"/>
    <mergeCell ref="D16:D17"/>
    <mergeCell ref="A18:A19"/>
    <mergeCell ref="B18:B19"/>
    <mergeCell ref="F10:F14"/>
    <mergeCell ref="G10:G14"/>
    <mergeCell ref="H10:P10"/>
    <mergeCell ref="H11:M11"/>
    <mergeCell ref="N11:O11"/>
    <mergeCell ref="H12:H14"/>
    <mergeCell ref="I12:M12"/>
    <mergeCell ref="N12:O1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2013-03-25T11:41:26Z</cp:lastPrinted>
  <dcterms:created xsi:type="dcterms:W3CDTF">2002-08-13T10:14:59Z</dcterms:created>
  <dcterms:modified xsi:type="dcterms:W3CDTF">2013-04-03T11:11:57Z</dcterms:modified>
  <cp:category/>
  <cp:version/>
  <cp:contentType/>
  <cp:contentStatus/>
</cp:coreProperties>
</file>