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20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<sst xmlns="http://schemas.openxmlformats.org/spreadsheetml/2006/main" count="295" uniqueCount="191">
  <si>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</si>
  <si>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</si>
  <si>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</si>
  <si>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</si>
  <si>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</si>
  <si>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</si>
  <si>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</si>
  <si>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</si>
  <si>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</si>
  <si>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</si>
  <si>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</si>
  <si>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</si>
  <si>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</si>
  <si>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</si>
  <si>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</si>
  <si>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</si>
  <si>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</si>
  <si>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</si>
  <si>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</si>
  <si>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</si>
  <si>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</si>
  <si>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</si>
  <si>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</si>
  <si>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</si>
  <si>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</si>
  <si>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</si>
  <si>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</si>
  <si>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</si>
  <si>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</si>
  <si>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</si>
  <si>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</si>
  <si>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</si>
  <si>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</si>
  <si>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</si>
  <si>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</si>
  <si>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</si>
  <si>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</si>
  <si>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</si>
  <si>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</si>
  <si>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</si>
  <si>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</si>
  <si>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</si>
  <si>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</si>
  <si>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</si>
  <si>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</si>
  <si>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Wydatki na realizację zadań otrzymanych do realizacji w drodze umów i poroz  między jst</t>
  </si>
  <si>
    <t>Przetwórstwo przemysłowe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</si>
  <si>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</si>
  <si>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</si>
  <si>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</si>
  <si>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</si>
  <si>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</si>
  <si>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</si>
  <si>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</si>
  <si>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</si>
  <si>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</si>
  <si>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</si>
  <si>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</si>
  <si>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</si>
  <si>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</si>
  <si>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</si>
  <si>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</si>
  <si>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</si>
  <si>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</si>
  <si>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</si>
  <si>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</si>
  <si>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</si>
  <si>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</si>
  <si>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</si>
  <si>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</si>
  <si>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</si>
  <si>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</si>
  <si>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</si>
  <si>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</si>
  <si>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</si>
  <si>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</si>
  <si>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</si>
  <si>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</si>
  <si>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</si>
  <si>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</si>
  <si>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</si>
  <si>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</si>
  <si>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</si>
  <si>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</si>
  <si>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</si>
  <si>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</si>
  <si>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</si>
  <si>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</si>
  <si>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</si>
  <si>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</si>
  <si>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</si>
  <si>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</si>
  <si>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</si>
  <si>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</si>
  <si>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</si>
  <si>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</si>
  <si>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Kultura fiz  i sport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</si>
  <si>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</si>
  <si>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</si>
  <si>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</si>
  <si>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</si>
  <si>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</si>
  <si>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</si>
  <si>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</si>
  <si>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</si>
  <si>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</si>
  <si>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</si>
  <si>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</si>
  <si>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</si>
  <si>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</si>
  <si>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</si>
  <si>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</si>
  <si>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</si>
  <si>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POMOC SPOŁECZNA</t>
  </si>
  <si>
    <t>Dokonuje się zmian w planie WYDATKÓW  budżetu gminy na 2011 rok</t>
  </si>
  <si>
    <t>Dokonuje się zmian w planie DOCHODÓW budżetu gminy na 2011 rok</t>
  </si>
  <si>
    <t>§ 982</t>
  </si>
  <si>
    <t>Wykup papierów wartościowych wyemitowanych przez gminę (obligacji)</t>
  </si>
  <si>
    <t>Przychody ze sprzedaży innych papierów wartościowych (obligacji</t>
  </si>
  <si>
    <t>Przychody z zaciągniętych pożyczek na rynku krajowym na inwestycje</t>
  </si>
  <si>
    <t>Zakup usług remontowych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</si>
  <si>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</si>
  <si>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</si>
  <si>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Tabela  Nr 2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</si>
  <si>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</si>
  <si>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</si>
  <si>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</si>
  <si>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</si>
  <si>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</si>
  <si>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</si>
  <si>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</si>
  <si>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</si>
  <si>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</si>
  <si>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-Dotacje na realizację zadań finansowanych ze środków  UE (§ 6208, §2007 i §2009)</t>
  </si>
  <si>
    <t>Przychody ze sprzedaży innych papierów wartościowych (obligacji)</t>
  </si>
  <si>
    <t>Pozostała działalność</t>
  </si>
  <si>
    <t xml:space="preserve">TRANSPORT I ŁĄCZNOŚĆ </t>
  </si>
  <si>
    <t>Drogi publiczne gminne</t>
  </si>
  <si>
    <t>Wydatki inwestycyjne jednostek budżetowych</t>
  </si>
  <si>
    <t>DOCHODY OD OSÓB PRAWNYCH, OSÓB FIZYCZNYCH I OD INNYCH JEDNOSTEK NIEPOSIADAJĄCYCH OSOBOWOŚCI PRAWNEJ ORAZ WYDATKI ZWIĄZANE Z ICH POBOREM</t>
  </si>
  <si>
    <t>KULTURA FIZYCZNA I SPORT</t>
  </si>
  <si>
    <t>Zadania w zakresie kultury fizycznej i sportu</t>
  </si>
  <si>
    <t xml:space="preserve">Udziały gmin w podatkach stanowiących dochód budżetu państwa </t>
  </si>
  <si>
    <t xml:space="preserve">Podatek dochodowy od osób prawnych </t>
  </si>
  <si>
    <t>0020</t>
  </si>
  <si>
    <t>Środki na dofinansowanie własnych inwestycji  gmin pozyskane z innych źródeł  (UE)</t>
  </si>
  <si>
    <t xml:space="preserve">Zakup usług remontowych </t>
  </si>
  <si>
    <t>Wypłaty z tytułu udziel przez Gminę poręczeń i gwar</t>
  </si>
  <si>
    <t>Dochody   15.04.2011r.</t>
  </si>
  <si>
    <t>Wydatki   15.04.2011r.</t>
  </si>
  <si>
    <t>TRANSPORT I ŁĄCZNOŚĆ</t>
  </si>
  <si>
    <t>0570</t>
  </si>
  <si>
    <t>Grzywny,  mandaty i inne kary pieniężne od osób fizycznych</t>
  </si>
  <si>
    <t>Wpływy z podatku rolnego, podatku leśnego, podatku od czynności cywilnoprawnych , podatków i opłat lokalnych od osób prawnych i innych jednostek organizacyjnych</t>
  </si>
  <si>
    <t>0310</t>
  </si>
  <si>
    <t xml:space="preserve">Podatek od nieruchomości </t>
  </si>
  <si>
    <t>0500</t>
  </si>
  <si>
    <t>Wpływy z podatku rolnego, podatku leśnego,podatku od spadków i darowizn , podatku od czynności cywilnoprawnych oraz podatków i opłat lokalnych od osób fizycznych</t>
  </si>
  <si>
    <t xml:space="preserve">Wpływy z różnych rozliczeń </t>
  </si>
  <si>
    <t xml:space="preserve">OŚWIATA I WYCHOWANIE </t>
  </si>
  <si>
    <t>Szoły podstawowe</t>
  </si>
  <si>
    <t>ROLNICTWO I ŁOWIECTWO</t>
  </si>
  <si>
    <t>01010</t>
  </si>
  <si>
    <t xml:space="preserve">Infrastruktura wodociągowa i sanitacyjna wsi </t>
  </si>
  <si>
    <t>GOSPODARKA KOMUNALNA I OCHRONA ŚRODOWISKA</t>
  </si>
  <si>
    <t>Oświetlenie ulic, placów i dróg</t>
  </si>
  <si>
    <t>Razem(II+III+IV+V)</t>
  </si>
  <si>
    <t>Razem (II+III+IV+V+VI)</t>
  </si>
  <si>
    <t>Wydatki na programy finansowane ze środków UE</t>
  </si>
  <si>
    <t xml:space="preserve">Wynagrodzenia osobowe pracowników </t>
  </si>
  <si>
    <t xml:space="preserve">Dodatkowe wynagrodzenia roczne </t>
  </si>
  <si>
    <t>Zakup energii</t>
  </si>
  <si>
    <t>Zakup usług pozostałych</t>
  </si>
  <si>
    <t>Zakup usług dostępu do sieci Internet</t>
  </si>
  <si>
    <t>Oddziały przedszkolne w szkołach podstawowych</t>
  </si>
  <si>
    <t>Przedszkola</t>
  </si>
  <si>
    <t>Gimnazjum</t>
  </si>
  <si>
    <t>Zespoły obsługi ekonomiczno - administracyjnej szkół</t>
  </si>
  <si>
    <t>EDUKACYJNA OPIEKA WYCHOWAWCZA</t>
  </si>
  <si>
    <t>Świetlice szkolne</t>
  </si>
  <si>
    <t>Pomoc materialna dla uczniów</t>
  </si>
  <si>
    <t>Stypendia dla uczniów</t>
  </si>
  <si>
    <t xml:space="preserve">Gospodarka gruntami i nieruchomościami </t>
  </si>
  <si>
    <t>Kary i odszkodowania wypłacane na rzecz osób fizycznych</t>
  </si>
  <si>
    <t>Wydatki na realizację zadań otrzym do realizacji w drodze umów i poroz  między jst</t>
  </si>
  <si>
    <t xml:space="preserve">Wynagrodzenia bezosobowe pracowników </t>
  </si>
  <si>
    <t>Dochody od osób prawnych,od osób fizycznych i od jed nie posiadających osobowości prawnej oraz wyd związane z ich poborem</t>
  </si>
  <si>
    <t>Plan na dzień 28.04.2011r</t>
  </si>
  <si>
    <t>Plan na dzień 28.04.2011r.</t>
  </si>
  <si>
    <t>do Uchwały Nr 55/VI/2011</t>
  </si>
  <si>
    <t>z  dnia 17 maja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</si>
</sst>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/>
      <right/>
      <top style="hair"/>
      <bottom style="hair"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3" fontId="11" fillId="33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12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5" borderId="12" xfId="0" applyFont="1" applyFill="1" applyBorder="1" applyAlignment="1" quotePrefix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right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 quotePrefix="1">
      <alignment horizontal="center" vertical="center"/>
    </xf>
    <xf numFmtId="3" fontId="5" fillId="36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 wrapText="1"/>
    </xf>
    <xf numFmtId="3" fontId="5" fillId="34" borderId="1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34" borderId="19" xfId="0" applyFont="1" applyFill="1" applyBorder="1" applyAlignment="1">
      <alignment horizontal="right" vertical="center"/>
    </xf>
    <xf numFmtId="3" fontId="5" fillId="34" borderId="15" xfId="0" applyNumberFormat="1" applyFont="1" applyFill="1" applyBorder="1" applyAlignment="1">
      <alignment horizontal="right" vertical="center" wrapText="1"/>
    </xf>
    <xf numFmtId="3" fontId="13" fillId="34" borderId="17" xfId="0" applyNumberFormat="1" applyFont="1" applyFill="1" applyBorder="1" applyAlignment="1">
      <alignment horizontal="right" vertical="center" wrapText="1"/>
    </xf>
    <xf numFmtId="0" fontId="5" fillId="34" borderId="20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right" vertical="center" wrapText="1"/>
    </xf>
    <xf numFmtId="3" fontId="5" fillId="34" borderId="21" xfId="0" applyNumberFormat="1" applyFont="1" applyFill="1" applyBorder="1" applyAlignment="1">
      <alignment horizontal="right" vertical="center" wrapText="1"/>
    </xf>
    <xf numFmtId="0" fontId="5" fillId="34" borderId="22" xfId="0" applyFont="1" applyFill="1" applyBorder="1" applyAlignment="1">
      <alignment horizontal="right" vertical="center"/>
    </xf>
    <xf numFmtId="3" fontId="5" fillId="34" borderId="16" xfId="0" applyNumberFormat="1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right" vertical="top"/>
    </xf>
    <xf numFmtId="3" fontId="5" fillId="34" borderId="23" xfId="0" applyNumberFormat="1" applyFont="1" applyFill="1" applyBorder="1" applyAlignment="1">
      <alignment horizontal="right" vertical="center" wrapText="1"/>
    </xf>
    <xf numFmtId="3" fontId="5" fillId="34" borderId="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12" fillId="34" borderId="17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13" fillId="34" borderId="17" xfId="0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7" fillId="38" borderId="10" xfId="0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right" vertical="center"/>
    </xf>
    <xf numFmtId="0" fontId="7" fillId="39" borderId="13" xfId="0" applyFont="1" applyFill="1" applyBorder="1" applyAlignment="1">
      <alignment horizontal="center" vertical="center"/>
    </xf>
    <xf numFmtId="3" fontId="7" fillId="39" borderId="13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3" fontId="5" fillId="38" borderId="10" xfId="0" applyNumberFormat="1" applyFont="1" applyFill="1" applyBorder="1" applyAlignment="1">
      <alignment horizontal="right" vertical="center"/>
    </xf>
    <xf numFmtId="3" fontId="5" fillId="34" borderId="17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7" fillId="34" borderId="13" xfId="0" applyFont="1" applyFill="1" applyBorder="1" applyAlignment="1">
      <alignment horizontal="right" vertical="center" wrapText="1"/>
    </xf>
    <xf numFmtId="3" fontId="7" fillId="34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16" fillId="33" borderId="10" xfId="0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/>
    </xf>
    <xf numFmtId="3" fontId="17" fillId="34" borderId="0" xfId="0" applyNumberFormat="1" applyFont="1" applyFill="1" applyBorder="1" applyAlignment="1">
      <alignment/>
    </xf>
    <xf numFmtId="3" fontId="17" fillId="34" borderId="0" xfId="0" applyNumberFormat="1" applyFont="1" applyFill="1" applyBorder="1" applyAlignment="1">
      <alignment horizontal="right" vertical="center"/>
    </xf>
    <xf numFmtId="0" fontId="16" fillId="34" borderId="23" xfId="0" applyFont="1" applyFill="1" applyBorder="1" applyAlignment="1">
      <alignment horizontal="center"/>
    </xf>
    <xf numFmtId="3" fontId="17" fillId="34" borderId="23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17" fillId="34" borderId="25" xfId="0" applyFont="1" applyFill="1" applyBorder="1" applyAlignment="1">
      <alignment horizontal="left" vertical="center"/>
    </xf>
    <xf numFmtId="0" fontId="17" fillId="34" borderId="26" xfId="0" applyFont="1" applyFill="1" applyBorder="1" applyAlignment="1">
      <alignment horizontal="left" vertical="center"/>
    </xf>
    <xf numFmtId="0" fontId="17" fillId="34" borderId="27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6" fillId="4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7" fillId="36" borderId="13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7" fillId="35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right" vertical="center" wrapText="1"/>
    </xf>
    <xf numFmtId="3" fontId="7" fillId="34" borderId="15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left" vertical="center"/>
    </xf>
    <xf numFmtId="3" fontId="9" fillId="0" borderId="28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3" fontId="9" fillId="0" borderId="23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2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38" xfId="0" applyFont="1" applyFill="1" applyBorder="1" applyAlignment="1">
      <alignment horizontal="left" vertical="center" wrapText="1"/>
    </xf>
    <xf numFmtId="0" fontId="5" fillId="36" borderId="39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35" borderId="25" xfId="0" applyFont="1" applyFill="1" applyBorder="1" applyAlignment="1">
      <alignment vertical="center" wrapText="1"/>
    </xf>
    <xf numFmtId="0" fontId="5" fillId="35" borderId="26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7" borderId="25" xfId="0" applyFont="1" applyFill="1" applyBorder="1" applyAlignment="1">
      <alignment horizontal="left" vertical="center" wrapText="1"/>
    </xf>
    <xf numFmtId="0" fontId="5" fillId="37" borderId="26" xfId="0" applyFont="1" applyFill="1" applyBorder="1" applyAlignment="1">
      <alignment horizontal="left" vertical="center" wrapText="1"/>
    </xf>
    <xf numFmtId="0" fontId="5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3" fontId="5" fillId="0" borderId="25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34" borderId="34" xfId="0" applyFont="1" applyFill="1" applyBorder="1" applyAlignment="1" quotePrefix="1">
      <alignment horizontal="left" vertical="center"/>
    </xf>
    <xf numFmtId="0" fontId="5" fillId="34" borderId="34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35" borderId="25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34" borderId="38" xfId="0" applyFont="1" applyFill="1" applyBorder="1" applyAlignment="1">
      <alignment horizontal="left" vertical="center"/>
    </xf>
    <xf numFmtId="0" fontId="5" fillId="34" borderId="3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3" fontId="5" fillId="0" borderId="27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7" fillId="38" borderId="26" xfId="0" applyFont="1" applyFill="1" applyBorder="1" applyAlignment="1">
      <alignment horizontal="left" vertical="center" wrapText="1"/>
    </xf>
    <xf numFmtId="0" fontId="7" fillId="38" borderId="27" xfId="0" applyFont="1" applyFill="1" applyBorder="1" applyAlignment="1">
      <alignment horizontal="left" vertical="center" wrapText="1"/>
    </xf>
    <xf numFmtId="0" fontId="7" fillId="39" borderId="18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7" fillId="34" borderId="18" xfId="0" applyFont="1" applyFill="1" applyBorder="1" applyAlignment="1" quotePrefix="1">
      <alignment horizontal="left" vertical="center" wrapText="1"/>
    </xf>
    <xf numFmtId="0" fontId="17" fillId="34" borderId="38" xfId="0" applyFont="1" applyFill="1" applyBorder="1" applyAlignment="1" quotePrefix="1">
      <alignment horizontal="left" vertical="center" wrapText="1"/>
    </xf>
    <xf numFmtId="0" fontId="17" fillId="34" borderId="39" xfId="0" applyFont="1" applyFill="1" applyBorder="1" applyAlignment="1" quotePrefix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7" fillId="34" borderId="25" xfId="0" applyFont="1" applyFill="1" applyBorder="1" applyAlignment="1">
      <alignment horizontal="left" vertical="center" wrapText="1"/>
    </xf>
    <xf numFmtId="0" fontId="17" fillId="34" borderId="26" xfId="0" applyFont="1" applyFill="1" applyBorder="1" applyAlignment="1">
      <alignment horizontal="left" vertical="center" wrapText="1"/>
    </xf>
    <xf numFmtId="0" fontId="17" fillId="34" borderId="27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vertical="center" wrapText="1"/>
    </xf>
    <xf numFmtId="0" fontId="5" fillId="34" borderId="27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40" borderId="25" xfId="0" applyFont="1" applyFill="1" applyBorder="1" applyAlignment="1">
      <alignment horizontal="left" vertical="center" wrapText="1"/>
    </xf>
    <xf numFmtId="0" fontId="16" fillId="40" borderId="26" xfId="0" applyFont="1" applyFill="1" applyBorder="1" applyAlignment="1">
      <alignment horizontal="left" vertical="center" wrapText="1"/>
    </xf>
    <xf numFmtId="0" fontId="16" fillId="40" borderId="27" xfId="0" applyFont="1" applyFill="1" applyBorder="1" applyAlignment="1">
      <alignment horizontal="left" vertical="center" wrapText="1"/>
    </xf>
    <xf numFmtId="0" fontId="5" fillId="38" borderId="25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/>
    </xf>
    <xf numFmtId="0" fontId="5" fillId="38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7" fillId="34" borderId="19" xfId="0" applyFont="1" applyFill="1" applyBorder="1" applyAlignment="1" quotePrefix="1">
      <alignment horizontal="left" vertical="center" wrapText="1"/>
    </xf>
    <xf numFmtId="0" fontId="17" fillId="34" borderId="34" xfId="0" applyFont="1" applyFill="1" applyBorder="1" applyAlignment="1" quotePrefix="1">
      <alignment horizontal="left" vertical="center" wrapText="1"/>
    </xf>
    <xf numFmtId="0" fontId="17" fillId="34" borderId="20" xfId="0" applyFont="1" applyFill="1" applyBorder="1" applyAlignment="1" quotePrefix="1">
      <alignment horizontal="left" vertical="center" wrapText="1"/>
    </xf>
    <xf numFmtId="0" fontId="17" fillId="34" borderId="47" xfId="0" applyFont="1" applyFill="1" applyBorder="1" applyAlignment="1" quotePrefix="1">
      <alignment horizontal="left" vertical="center" wrapText="1"/>
    </xf>
    <xf numFmtId="0" fontId="17" fillId="34" borderId="48" xfId="0" applyFont="1" applyFill="1" applyBorder="1" applyAlignment="1" quotePrefix="1">
      <alignment horizontal="left" vertical="center" wrapText="1"/>
    </xf>
    <xf numFmtId="0" fontId="17" fillId="34" borderId="49" xfId="0" applyFont="1" applyFill="1" applyBorder="1" applyAlignment="1" quotePrefix="1">
      <alignment horizontal="left" vertical="center" wrapText="1"/>
    </xf>
    <xf numFmtId="3" fontId="17" fillId="34" borderId="47" xfId="0" applyNumberFormat="1" applyFont="1" applyFill="1" applyBorder="1" applyAlignment="1">
      <alignment horizontal="center" vertical="center"/>
    </xf>
    <xf numFmtId="3" fontId="17" fillId="34" borderId="49" xfId="0" applyNumberFormat="1" applyFont="1" applyFill="1" applyBorder="1" applyAlignment="1">
      <alignment horizontal="center" vertical="center"/>
    </xf>
    <xf numFmtId="3" fontId="17" fillId="34" borderId="19" xfId="0" applyNumberFormat="1" applyFont="1" applyFill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7" fillId="34" borderId="39" xfId="0" applyNumberFormat="1" applyFont="1" applyFill="1" applyBorder="1" applyAlignment="1">
      <alignment horizontal="center" vertical="center"/>
    </xf>
    <xf numFmtId="3" fontId="17" fillId="34" borderId="25" xfId="0" applyNumberFormat="1" applyFont="1" applyFill="1" applyBorder="1" applyAlignment="1">
      <alignment horizontal="center" vertical="center"/>
    </xf>
    <xf numFmtId="3" fontId="17" fillId="34" borderId="27" xfId="0" applyNumberFormat="1" applyFont="1" applyFill="1" applyBorder="1" applyAlignment="1">
      <alignment horizontal="center" vertical="center"/>
    </xf>
    <xf numFmtId="3" fontId="16" fillId="40" borderId="25" xfId="0" applyNumberFormat="1" applyFont="1" applyFill="1" applyBorder="1" applyAlignment="1">
      <alignment horizontal="center" vertical="center"/>
    </xf>
    <xf numFmtId="3" fontId="16" fillId="40" borderId="27" xfId="0" applyNumberFormat="1" applyFont="1" applyFill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zoomScalePageLayoutView="0" workbookViewId="0" topLeftCell="E135">
      <selection activeCell="Q96" sqref="Q96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375" style="0" customWidth="1"/>
    <col min="6" max="6" width="8.75390625" style="0" customWidth="1"/>
    <col min="7" max="7" width="8.625" style="0" customWidth="1"/>
    <col min="8" max="8" width="10.875" style="0" customWidth="1"/>
    <col min="9" max="9" width="9.375" style="0" customWidth="1"/>
    <col min="10" max="10" width="10.375" style="0" customWidth="1"/>
    <col min="11" max="11" width="9.00390625" style="0" customWidth="1"/>
    <col min="12" max="12" width="9.125" style="0" customWidth="1"/>
    <col min="13" max="13" width="7.25390625" style="0" customWidth="1"/>
    <col min="14" max="14" width="8.125" style="0" customWidth="1"/>
    <col min="15" max="15" width="6.375" style="0" customWidth="1"/>
    <col min="16" max="16" width="9.25390625" style="0" customWidth="1"/>
    <col min="17" max="17" width="11.125" style="0" bestFit="1" customWidth="1"/>
  </cols>
  <sheetData>
    <row r="1" spans="1:16" s="3" customFormat="1" ht="12" customHeight="1">
      <c r="A1" s="156"/>
      <c r="B1" s="156"/>
      <c r="C1" s="156"/>
      <c r="D1" s="156"/>
      <c r="E1" s="156"/>
      <c r="F1" s="156"/>
      <c r="G1" s="156"/>
      <c r="H1" s="156"/>
      <c r="I1" s="156"/>
      <c r="J1" s="26" t="s">
        <v>123</v>
      </c>
      <c r="K1" s="27"/>
      <c r="L1" s="27"/>
      <c r="M1" s="6"/>
      <c r="N1" s="6"/>
      <c r="O1" s="6"/>
      <c r="P1" s="6"/>
    </row>
    <row r="2" spans="1:16" s="3" customFormat="1" ht="10.5" customHeight="1">
      <c r="A2" s="156"/>
      <c r="B2" s="156"/>
      <c r="C2" s="156"/>
      <c r="D2" s="156"/>
      <c r="E2" s="156"/>
      <c r="F2" s="156"/>
      <c r="G2" s="156"/>
      <c r="H2" s="156"/>
      <c r="I2" s="156"/>
      <c r="J2" s="7" t="s">
        <v>189</v>
      </c>
      <c r="K2" s="7"/>
      <c r="L2" s="7"/>
      <c r="M2" s="6"/>
      <c r="N2" s="6"/>
      <c r="O2" s="6"/>
      <c r="P2" s="6"/>
    </row>
    <row r="3" spans="1:16" s="3" customFormat="1" ht="11.25" customHeight="1">
      <c r="A3" s="156"/>
      <c r="B3" s="156"/>
      <c r="C3" s="156"/>
      <c r="D3" s="156"/>
      <c r="E3" s="156"/>
      <c r="F3" s="156"/>
      <c r="G3" s="156"/>
      <c r="H3" s="156"/>
      <c r="I3" s="156"/>
      <c r="J3" s="7" t="s">
        <v>70</v>
      </c>
      <c r="K3" s="7"/>
      <c r="L3" s="7"/>
      <c r="M3" s="6"/>
      <c r="N3" s="6"/>
      <c r="O3" s="6"/>
      <c r="P3" s="6"/>
    </row>
    <row r="4" spans="1:16" s="3" customFormat="1" ht="9.75" customHeight="1">
      <c r="A4" s="156"/>
      <c r="B4" s="156"/>
      <c r="C4" s="156"/>
      <c r="D4" s="156"/>
      <c r="E4" s="156"/>
      <c r="F4" s="156"/>
      <c r="G4" s="156"/>
      <c r="H4" s="156"/>
      <c r="I4" s="156"/>
      <c r="J4" s="7" t="s">
        <v>190</v>
      </c>
      <c r="K4" s="7"/>
      <c r="L4" s="7"/>
      <c r="M4" s="6"/>
      <c r="N4" s="6"/>
      <c r="O4" s="6"/>
      <c r="P4" s="6"/>
    </row>
    <row r="5" spans="1:16" s="3" customFormat="1" ht="12.75" customHeight="1">
      <c r="A5" s="254" t="s">
        <v>114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6"/>
      <c r="N5" s="6"/>
      <c r="O5" s="6"/>
      <c r="P5" s="6"/>
    </row>
    <row r="6" spans="1:16" ht="2.2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6"/>
      <c r="N6" s="6"/>
      <c r="O6" s="6"/>
      <c r="P6" s="6"/>
    </row>
    <row r="7" spans="1:16" ht="12.75" customHeight="1">
      <c r="A7" s="226" t="s">
        <v>71</v>
      </c>
      <c r="B7" s="227"/>
      <c r="C7" s="228"/>
      <c r="D7" s="256" t="s">
        <v>90</v>
      </c>
      <c r="E7" s="256"/>
      <c r="F7" s="256"/>
      <c r="G7" s="256"/>
      <c r="H7" s="257"/>
      <c r="I7" s="255" t="s">
        <v>91</v>
      </c>
      <c r="J7" s="255"/>
      <c r="K7" s="255" t="s">
        <v>92</v>
      </c>
      <c r="L7" s="255"/>
      <c r="M7" s="6"/>
      <c r="N7" s="6"/>
      <c r="O7" s="6"/>
      <c r="P7" s="6"/>
    </row>
    <row r="8" spans="1:16" ht="11.25" customHeight="1">
      <c r="A8" s="152" t="s">
        <v>29</v>
      </c>
      <c r="B8" s="152" t="s">
        <v>72</v>
      </c>
      <c r="C8" s="152" t="s">
        <v>73</v>
      </c>
      <c r="D8" s="258"/>
      <c r="E8" s="258"/>
      <c r="F8" s="258"/>
      <c r="G8" s="258"/>
      <c r="H8" s="259"/>
      <c r="I8" s="28" t="s">
        <v>74</v>
      </c>
      <c r="J8" s="28" t="s">
        <v>75</v>
      </c>
      <c r="K8" s="28" t="s">
        <v>74</v>
      </c>
      <c r="L8" s="28" t="s">
        <v>75</v>
      </c>
      <c r="M8" s="6"/>
      <c r="N8" s="6"/>
      <c r="O8" s="6"/>
      <c r="P8" s="6"/>
    </row>
    <row r="9" spans="1:16" ht="14.25" customHeight="1">
      <c r="A9" s="29" t="s">
        <v>1</v>
      </c>
      <c r="B9" s="30"/>
      <c r="C9" s="30"/>
      <c r="D9" s="243" t="s">
        <v>161</v>
      </c>
      <c r="E9" s="244"/>
      <c r="F9" s="244"/>
      <c r="G9" s="244"/>
      <c r="H9" s="245"/>
      <c r="I9" s="31"/>
      <c r="J9" s="31"/>
      <c r="K9" s="31"/>
      <c r="L9" s="31">
        <f>L10</f>
        <v>802000</v>
      </c>
      <c r="M9" s="6"/>
      <c r="N9" s="6"/>
      <c r="O9" s="6"/>
      <c r="P9" s="6"/>
    </row>
    <row r="10" spans="1:16" ht="14.25" customHeight="1">
      <c r="A10" s="32"/>
      <c r="B10" s="33" t="s">
        <v>162</v>
      </c>
      <c r="C10" s="32"/>
      <c r="D10" s="191" t="s">
        <v>163</v>
      </c>
      <c r="E10" s="192"/>
      <c r="F10" s="192"/>
      <c r="G10" s="192"/>
      <c r="H10" s="193"/>
      <c r="I10" s="34"/>
      <c r="J10" s="34"/>
      <c r="K10" s="34"/>
      <c r="L10" s="34">
        <f>L11</f>
        <v>802000</v>
      </c>
      <c r="M10" s="6"/>
      <c r="N10" s="6"/>
      <c r="O10" s="6"/>
      <c r="P10" s="6"/>
    </row>
    <row r="11" spans="1:16" ht="12" customHeight="1">
      <c r="A11" s="35"/>
      <c r="B11" s="35"/>
      <c r="C11" s="36">
        <v>6050</v>
      </c>
      <c r="D11" s="185" t="s">
        <v>138</v>
      </c>
      <c r="E11" s="186"/>
      <c r="F11" s="186"/>
      <c r="G11" s="186"/>
      <c r="H11" s="187"/>
      <c r="I11" s="37"/>
      <c r="J11" s="37"/>
      <c r="K11" s="37"/>
      <c r="L11" s="37">
        <v>802000</v>
      </c>
      <c r="M11" s="6"/>
      <c r="N11" s="6"/>
      <c r="O11" s="6"/>
      <c r="P11" s="6"/>
    </row>
    <row r="12" spans="1:16" s="5" customFormat="1" ht="14.25" customHeight="1">
      <c r="A12" s="29">
        <v>600</v>
      </c>
      <c r="B12" s="30"/>
      <c r="C12" s="30"/>
      <c r="D12" s="243" t="s">
        <v>136</v>
      </c>
      <c r="E12" s="244"/>
      <c r="F12" s="244"/>
      <c r="G12" s="244"/>
      <c r="H12" s="245"/>
      <c r="I12" s="31"/>
      <c r="J12" s="31"/>
      <c r="K12" s="139">
        <f>K13</f>
        <v>2000000</v>
      </c>
      <c r="L12" s="31">
        <f>L13</f>
        <v>74000</v>
      </c>
      <c r="M12" s="127"/>
      <c r="N12" s="127"/>
      <c r="O12" s="127"/>
      <c r="P12" s="127"/>
    </row>
    <row r="13" spans="1:16" s="5" customFormat="1" ht="13.5" customHeight="1">
      <c r="A13" s="32"/>
      <c r="B13" s="33">
        <v>60016</v>
      </c>
      <c r="C13" s="32"/>
      <c r="D13" s="191" t="s">
        <v>137</v>
      </c>
      <c r="E13" s="192"/>
      <c r="F13" s="192"/>
      <c r="G13" s="192"/>
      <c r="H13" s="193"/>
      <c r="I13" s="34"/>
      <c r="J13" s="34"/>
      <c r="K13" s="136">
        <f>K14</f>
        <v>2000000</v>
      </c>
      <c r="L13" s="34">
        <f>L15</f>
        <v>74000</v>
      </c>
      <c r="M13" s="127"/>
      <c r="N13" s="127"/>
      <c r="O13" s="127"/>
      <c r="P13" s="127"/>
    </row>
    <row r="14" spans="1:16" s="5" customFormat="1" ht="12" customHeight="1">
      <c r="A14" s="35"/>
      <c r="B14" s="35"/>
      <c r="C14" s="36">
        <v>4270</v>
      </c>
      <c r="D14" s="185" t="s">
        <v>120</v>
      </c>
      <c r="E14" s="186"/>
      <c r="F14" s="186"/>
      <c r="G14" s="186"/>
      <c r="H14" s="187"/>
      <c r="I14" s="37"/>
      <c r="J14" s="37"/>
      <c r="K14" s="37">
        <v>2000000</v>
      </c>
      <c r="L14" s="37"/>
      <c r="M14" s="127"/>
      <c r="N14" s="127"/>
      <c r="O14" s="127"/>
      <c r="P14" s="127"/>
    </row>
    <row r="15" spans="1:16" s="5" customFormat="1" ht="11.25" customHeight="1">
      <c r="A15" s="35"/>
      <c r="B15" s="35"/>
      <c r="C15" s="129">
        <v>6050</v>
      </c>
      <c r="D15" s="177" t="s">
        <v>138</v>
      </c>
      <c r="E15" s="178"/>
      <c r="F15" s="178"/>
      <c r="G15" s="178"/>
      <c r="H15" s="179"/>
      <c r="I15" s="38"/>
      <c r="J15" s="38"/>
      <c r="K15" s="38"/>
      <c r="L15" s="38">
        <v>74000</v>
      </c>
      <c r="M15" s="145"/>
      <c r="N15" s="145"/>
      <c r="O15" s="145"/>
      <c r="P15" s="145"/>
    </row>
    <row r="16" spans="1:16" s="5" customFormat="1" ht="13.5" customHeight="1">
      <c r="A16" s="29">
        <v>700</v>
      </c>
      <c r="B16" s="30"/>
      <c r="C16" s="30"/>
      <c r="D16" s="243" t="s">
        <v>161</v>
      </c>
      <c r="E16" s="244"/>
      <c r="F16" s="244"/>
      <c r="G16" s="244"/>
      <c r="H16" s="245"/>
      <c r="I16" s="31"/>
      <c r="J16" s="31"/>
      <c r="K16" s="31">
        <f>K17</f>
        <v>175492</v>
      </c>
      <c r="L16" s="31"/>
      <c r="M16" s="156"/>
      <c r="N16" s="156"/>
      <c r="O16" s="156"/>
      <c r="P16" s="156"/>
    </row>
    <row r="17" spans="1:16" s="5" customFormat="1" ht="14.25" customHeight="1">
      <c r="A17" s="32"/>
      <c r="B17" s="33">
        <v>70005</v>
      </c>
      <c r="C17" s="32"/>
      <c r="D17" s="191" t="s">
        <v>182</v>
      </c>
      <c r="E17" s="192"/>
      <c r="F17" s="192"/>
      <c r="G17" s="192"/>
      <c r="H17" s="193"/>
      <c r="I17" s="34"/>
      <c r="J17" s="34"/>
      <c r="K17" s="34">
        <f>K18</f>
        <v>175492</v>
      </c>
      <c r="L17" s="34"/>
      <c r="M17" s="156"/>
      <c r="N17" s="156"/>
      <c r="O17" s="156"/>
      <c r="P17" s="156"/>
    </row>
    <row r="18" spans="1:16" s="5" customFormat="1" ht="27" customHeight="1">
      <c r="A18" s="35"/>
      <c r="B18" s="35"/>
      <c r="C18" s="36">
        <v>4590</v>
      </c>
      <c r="D18" s="185" t="s">
        <v>183</v>
      </c>
      <c r="E18" s="186"/>
      <c r="F18" s="186"/>
      <c r="G18" s="186"/>
      <c r="H18" s="187"/>
      <c r="I18" s="37"/>
      <c r="J18" s="37"/>
      <c r="K18" s="37">
        <v>175492</v>
      </c>
      <c r="L18" s="37"/>
      <c r="M18" s="156"/>
      <c r="N18" s="156"/>
      <c r="O18" s="156"/>
      <c r="P18" s="156"/>
    </row>
    <row r="19" spans="1:16" s="4" customFormat="1" ht="14.25" customHeight="1">
      <c r="A19" s="29">
        <v>801</v>
      </c>
      <c r="B19" s="30"/>
      <c r="C19" s="30"/>
      <c r="D19" s="197" t="s">
        <v>93</v>
      </c>
      <c r="E19" s="198"/>
      <c r="F19" s="198"/>
      <c r="G19" s="198"/>
      <c r="H19" s="199"/>
      <c r="I19" s="31">
        <f>I20+I29+I31+I35+I40</f>
        <v>617752</v>
      </c>
      <c r="J19" s="139">
        <f>J20+J29+J31+J35+J40</f>
        <v>16000000</v>
      </c>
      <c r="K19" s="31">
        <f>K20+K29+K31+K35+K40</f>
        <v>617752</v>
      </c>
      <c r="L19" s="31"/>
      <c r="M19" s="6"/>
      <c r="N19" s="6"/>
      <c r="O19" s="6"/>
      <c r="P19" s="6"/>
    </row>
    <row r="20" spans="1:16" s="4" customFormat="1" ht="14.25" customHeight="1">
      <c r="A20" s="32"/>
      <c r="B20" s="33">
        <v>80101</v>
      </c>
      <c r="C20" s="32"/>
      <c r="D20" s="191" t="s">
        <v>76</v>
      </c>
      <c r="E20" s="192"/>
      <c r="F20" s="192"/>
      <c r="G20" s="192"/>
      <c r="H20" s="193"/>
      <c r="I20" s="34">
        <f>SUM(I21:I28)</f>
        <v>531780</v>
      </c>
      <c r="J20" s="136">
        <f>SUM(J21:J28)</f>
        <v>16000000</v>
      </c>
      <c r="K20" s="34">
        <f>SUM(K21:K28)</f>
        <v>162510</v>
      </c>
      <c r="L20" s="34"/>
      <c r="M20" s="6"/>
      <c r="N20" s="6"/>
      <c r="O20" s="6"/>
      <c r="P20" s="6"/>
    </row>
    <row r="21" spans="1:16" s="4" customFormat="1" ht="12.75" customHeight="1">
      <c r="A21" s="39"/>
      <c r="B21" s="40"/>
      <c r="C21" s="36">
        <v>4010</v>
      </c>
      <c r="D21" s="182" t="s">
        <v>169</v>
      </c>
      <c r="E21" s="183"/>
      <c r="F21" s="183"/>
      <c r="G21" s="183"/>
      <c r="H21" s="184"/>
      <c r="I21" s="37"/>
      <c r="J21" s="37"/>
      <c r="K21" s="37">
        <v>107510</v>
      </c>
      <c r="L21" s="37"/>
      <c r="M21" s="138"/>
      <c r="N21" s="138"/>
      <c r="O21" s="138"/>
      <c r="P21" s="138"/>
    </row>
    <row r="22" spans="1:16" s="4" customFormat="1" ht="12.75" customHeight="1">
      <c r="A22" s="39"/>
      <c r="B22" s="40"/>
      <c r="C22" s="157">
        <v>4040</v>
      </c>
      <c r="D22" s="188" t="s">
        <v>170</v>
      </c>
      <c r="E22" s="189"/>
      <c r="F22" s="189"/>
      <c r="G22" s="189"/>
      <c r="H22" s="190"/>
      <c r="I22" s="158">
        <v>139780</v>
      </c>
      <c r="J22" s="158"/>
      <c r="K22" s="158"/>
      <c r="L22" s="158"/>
      <c r="M22" s="151"/>
      <c r="N22" s="151"/>
      <c r="O22" s="151"/>
      <c r="P22" s="151"/>
    </row>
    <row r="23" spans="1:16" s="4" customFormat="1" ht="12" customHeight="1">
      <c r="A23" s="39"/>
      <c r="B23" s="40"/>
      <c r="C23" s="157">
        <v>4170</v>
      </c>
      <c r="D23" s="182" t="s">
        <v>185</v>
      </c>
      <c r="E23" s="183"/>
      <c r="F23" s="183"/>
      <c r="G23" s="183"/>
      <c r="H23" s="184"/>
      <c r="I23" s="158">
        <v>5000</v>
      </c>
      <c r="J23" s="158"/>
      <c r="K23" s="158"/>
      <c r="L23" s="158"/>
      <c r="M23" s="151"/>
      <c r="N23" s="151"/>
      <c r="O23" s="151"/>
      <c r="P23" s="151"/>
    </row>
    <row r="24" spans="1:16" s="4" customFormat="1" ht="12.75" customHeight="1">
      <c r="A24" s="39"/>
      <c r="B24" s="40"/>
      <c r="C24" s="157">
        <v>4260</v>
      </c>
      <c r="D24" s="188" t="s">
        <v>171</v>
      </c>
      <c r="E24" s="189"/>
      <c r="F24" s="189"/>
      <c r="G24" s="189"/>
      <c r="H24" s="190"/>
      <c r="I24" s="158">
        <v>385000</v>
      </c>
      <c r="J24" s="158"/>
      <c r="K24" s="158"/>
      <c r="L24" s="158"/>
      <c r="M24" s="151"/>
      <c r="N24" s="151"/>
      <c r="O24" s="151"/>
      <c r="P24" s="151"/>
    </row>
    <row r="25" spans="1:16" s="4" customFormat="1" ht="12.75" customHeight="1">
      <c r="A25" s="39"/>
      <c r="B25" s="40"/>
      <c r="C25" s="157">
        <v>4300</v>
      </c>
      <c r="D25" s="188" t="s">
        <v>172</v>
      </c>
      <c r="E25" s="189"/>
      <c r="F25" s="189"/>
      <c r="G25" s="189"/>
      <c r="H25" s="190"/>
      <c r="I25" s="158"/>
      <c r="J25" s="158"/>
      <c r="K25" s="158">
        <v>55000</v>
      </c>
      <c r="L25" s="158"/>
      <c r="M25" s="151"/>
      <c r="N25" s="151"/>
      <c r="O25" s="151"/>
      <c r="P25" s="151"/>
    </row>
    <row r="26" spans="1:16" s="4" customFormat="1" ht="12.75" customHeight="1">
      <c r="A26" s="39"/>
      <c r="B26" s="40"/>
      <c r="C26" s="157">
        <v>4350</v>
      </c>
      <c r="D26" s="185" t="s">
        <v>173</v>
      </c>
      <c r="E26" s="186"/>
      <c r="F26" s="186"/>
      <c r="G26" s="186"/>
      <c r="H26" s="187"/>
      <c r="I26" s="158">
        <v>2000</v>
      </c>
      <c r="J26" s="158"/>
      <c r="K26" s="158"/>
      <c r="L26" s="158"/>
      <c r="M26" s="151"/>
      <c r="N26" s="151"/>
      <c r="O26" s="151"/>
      <c r="P26" s="151"/>
    </row>
    <row r="27" spans="1:16" s="4" customFormat="1" ht="12.75" customHeight="1">
      <c r="A27" s="39"/>
      <c r="B27" s="40"/>
      <c r="C27" s="36">
        <v>6058</v>
      </c>
      <c r="D27" s="185" t="s">
        <v>138</v>
      </c>
      <c r="E27" s="186"/>
      <c r="F27" s="186"/>
      <c r="G27" s="186"/>
      <c r="H27" s="187"/>
      <c r="I27" s="37"/>
      <c r="J27" s="37">
        <v>10000000</v>
      </c>
      <c r="K27" s="158"/>
      <c r="L27" s="158"/>
      <c r="M27" s="151"/>
      <c r="N27" s="151"/>
      <c r="O27" s="151"/>
      <c r="P27" s="151"/>
    </row>
    <row r="28" spans="1:16" s="4" customFormat="1" ht="12.75" customHeight="1">
      <c r="A28" s="39"/>
      <c r="B28" s="40"/>
      <c r="C28" s="129">
        <v>6059</v>
      </c>
      <c r="D28" s="177" t="s">
        <v>138</v>
      </c>
      <c r="E28" s="178"/>
      <c r="F28" s="178"/>
      <c r="G28" s="178"/>
      <c r="H28" s="179"/>
      <c r="I28" s="38"/>
      <c r="J28" s="38">
        <v>6000000</v>
      </c>
      <c r="K28" s="38"/>
      <c r="L28" s="158"/>
      <c r="M28" s="151"/>
      <c r="N28" s="151"/>
      <c r="O28" s="151"/>
      <c r="P28" s="151"/>
    </row>
    <row r="29" spans="1:16" s="4" customFormat="1" ht="14.25" customHeight="1">
      <c r="A29" s="32"/>
      <c r="B29" s="33">
        <v>80103</v>
      </c>
      <c r="C29" s="32"/>
      <c r="D29" s="191" t="s">
        <v>174</v>
      </c>
      <c r="E29" s="192"/>
      <c r="F29" s="192"/>
      <c r="G29" s="192"/>
      <c r="H29" s="193"/>
      <c r="I29" s="34">
        <f>I30</f>
        <v>12730</v>
      </c>
      <c r="J29" s="34"/>
      <c r="K29" s="34"/>
      <c r="L29" s="34"/>
      <c r="M29" s="151"/>
      <c r="N29" s="151"/>
      <c r="O29" s="151"/>
      <c r="P29" s="151"/>
    </row>
    <row r="30" spans="1:16" s="4" customFormat="1" ht="12.75" customHeight="1">
      <c r="A30" s="39"/>
      <c r="B30" s="40"/>
      <c r="C30" s="157">
        <v>4040</v>
      </c>
      <c r="D30" s="188" t="s">
        <v>170</v>
      </c>
      <c r="E30" s="189"/>
      <c r="F30" s="189"/>
      <c r="G30" s="189"/>
      <c r="H30" s="190"/>
      <c r="I30" s="158">
        <v>12730</v>
      </c>
      <c r="J30" s="158"/>
      <c r="K30" s="158"/>
      <c r="L30" s="158"/>
      <c r="M30" s="151"/>
      <c r="N30" s="151"/>
      <c r="O30" s="151"/>
      <c r="P30" s="151"/>
    </row>
    <row r="31" spans="1:16" s="4" customFormat="1" ht="12.75" customHeight="1">
      <c r="A31" s="32"/>
      <c r="B31" s="33">
        <v>80104</v>
      </c>
      <c r="C31" s="32"/>
      <c r="D31" s="191" t="s">
        <v>175</v>
      </c>
      <c r="E31" s="192"/>
      <c r="F31" s="192"/>
      <c r="G31" s="192"/>
      <c r="H31" s="193"/>
      <c r="I31" s="34">
        <f>I33</f>
        <v>15220</v>
      </c>
      <c r="J31" s="34"/>
      <c r="K31" s="34">
        <f>SUM(K32:K34)</f>
        <v>55220</v>
      </c>
      <c r="L31" s="34"/>
      <c r="M31" s="151"/>
      <c r="N31" s="151"/>
      <c r="O31" s="151"/>
      <c r="P31" s="151"/>
    </row>
    <row r="32" spans="1:16" s="4" customFormat="1" ht="12.75" customHeight="1">
      <c r="A32" s="39"/>
      <c r="B32" s="40"/>
      <c r="C32" s="36">
        <v>4010</v>
      </c>
      <c r="D32" s="182" t="s">
        <v>169</v>
      </c>
      <c r="E32" s="183"/>
      <c r="F32" s="183"/>
      <c r="G32" s="183"/>
      <c r="H32" s="184"/>
      <c r="I32" s="37"/>
      <c r="J32" s="37"/>
      <c r="K32" s="37">
        <v>30220</v>
      </c>
      <c r="L32" s="37"/>
      <c r="M32" s="151"/>
      <c r="N32" s="151"/>
      <c r="O32" s="151"/>
      <c r="P32" s="151"/>
    </row>
    <row r="33" spans="1:16" s="4" customFormat="1" ht="12.75" customHeight="1">
      <c r="A33" s="39"/>
      <c r="B33" s="40"/>
      <c r="C33" s="157">
        <v>4040</v>
      </c>
      <c r="D33" s="188" t="s">
        <v>170</v>
      </c>
      <c r="E33" s="189"/>
      <c r="F33" s="189"/>
      <c r="G33" s="189"/>
      <c r="H33" s="190"/>
      <c r="I33" s="158">
        <v>15220</v>
      </c>
      <c r="J33" s="158"/>
      <c r="K33" s="158"/>
      <c r="L33" s="158"/>
      <c r="M33" s="151"/>
      <c r="N33" s="151"/>
      <c r="O33" s="151"/>
      <c r="P33" s="151"/>
    </row>
    <row r="34" spans="1:16" s="4" customFormat="1" ht="12.75" customHeight="1">
      <c r="A34" s="39"/>
      <c r="B34" s="40"/>
      <c r="C34" s="157">
        <v>4260</v>
      </c>
      <c r="D34" s="188" t="s">
        <v>171</v>
      </c>
      <c r="E34" s="189"/>
      <c r="F34" s="189"/>
      <c r="G34" s="189"/>
      <c r="H34" s="190"/>
      <c r="I34" s="158"/>
      <c r="J34" s="158"/>
      <c r="K34" s="158">
        <v>25000</v>
      </c>
      <c r="L34" s="158"/>
      <c r="M34" s="151"/>
      <c r="N34" s="151"/>
      <c r="O34" s="151"/>
      <c r="P34" s="151"/>
    </row>
    <row r="35" spans="1:16" s="4" customFormat="1" ht="12.75" customHeight="1">
      <c r="A35" s="32"/>
      <c r="B35" s="33">
        <v>80110</v>
      </c>
      <c r="C35" s="32"/>
      <c r="D35" s="191" t="s">
        <v>176</v>
      </c>
      <c r="E35" s="192"/>
      <c r="F35" s="192"/>
      <c r="G35" s="192"/>
      <c r="H35" s="193"/>
      <c r="I35" s="34">
        <f>I37</f>
        <v>53100</v>
      </c>
      <c r="J35" s="34"/>
      <c r="K35" s="34">
        <f>SUM(K36:K39)</f>
        <v>395100</v>
      </c>
      <c r="L35" s="34"/>
      <c r="M35" s="156"/>
      <c r="N35" s="156"/>
      <c r="O35" s="156"/>
      <c r="P35" s="156"/>
    </row>
    <row r="36" spans="1:16" s="4" customFormat="1" ht="12.75" customHeight="1">
      <c r="A36" s="39"/>
      <c r="B36" s="40"/>
      <c r="C36" s="36">
        <v>4010</v>
      </c>
      <c r="D36" s="182" t="s">
        <v>169</v>
      </c>
      <c r="E36" s="183"/>
      <c r="F36" s="183"/>
      <c r="G36" s="183"/>
      <c r="H36" s="184"/>
      <c r="I36" s="37"/>
      <c r="J36" s="37"/>
      <c r="K36" s="37">
        <v>33100</v>
      </c>
      <c r="L36" s="37"/>
      <c r="M36" s="156"/>
      <c r="N36" s="156"/>
      <c r="O36" s="156"/>
      <c r="P36" s="156"/>
    </row>
    <row r="37" spans="1:16" s="4" customFormat="1" ht="12.75" customHeight="1">
      <c r="A37" s="39"/>
      <c r="B37" s="40"/>
      <c r="C37" s="157">
        <v>4040</v>
      </c>
      <c r="D37" s="188" t="s">
        <v>170</v>
      </c>
      <c r="E37" s="189"/>
      <c r="F37" s="189"/>
      <c r="G37" s="189"/>
      <c r="H37" s="190"/>
      <c r="I37" s="158">
        <v>53100</v>
      </c>
      <c r="J37" s="158"/>
      <c r="K37" s="158"/>
      <c r="L37" s="158"/>
      <c r="M37" s="156"/>
      <c r="N37" s="156"/>
      <c r="O37" s="156"/>
      <c r="P37" s="156"/>
    </row>
    <row r="38" spans="1:16" s="4" customFormat="1" ht="12.75" customHeight="1">
      <c r="A38" s="39"/>
      <c r="B38" s="40"/>
      <c r="C38" s="157">
        <v>4260</v>
      </c>
      <c r="D38" s="188" t="s">
        <v>171</v>
      </c>
      <c r="E38" s="189"/>
      <c r="F38" s="189"/>
      <c r="G38" s="189"/>
      <c r="H38" s="190"/>
      <c r="I38" s="158"/>
      <c r="J38" s="158"/>
      <c r="K38" s="158">
        <v>360000</v>
      </c>
      <c r="L38" s="158"/>
      <c r="M38" s="156"/>
      <c r="N38" s="156"/>
      <c r="O38" s="156"/>
      <c r="P38" s="156"/>
    </row>
    <row r="39" spans="1:16" s="4" customFormat="1" ht="12" customHeight="1">
      <c r="A39" s="39"/>
      <c r="B39" s="40"/>
      <c r="C39" s="157">
        <v>4350</v>
      </c>
      <c r="D39" s="185" t="s">
        <v>173</v>
      </c>
      <c r="E39" s="186"/>
      <c r="F39" s="186"/>
      <c r="G39" s="186"/>
      <c r="H39" s="187"/>
      <c r="I39" s="158"/>
      <c r="J39" s="158"/>
      <c r="K39" s="158">
        <v>2000</v>
      </c>
      <c r="L39" s="158"/>
      <c r="M39" s="151"/>
      <c r="N39" s="151"/>
      <c r="O39" s="151"/>
      <c r="P39" s="151"/>
    </row>
    <row r="40" spans="1:16" s="4" customFormat="1" ht="25.5" customHeight="1">
      <c r="A40" s="32"/>
      <c r="B40" s="33">
        <v>80114</v>
      </c>
      <c r="C40" s="32"/>
      <c r="D40" s="191" t="s">
        <v>177</v>
      </c>
      <c r="E40" s="192"/>
      <c r="F40" s="192"/>
      <c r="G40" s="192"/>
      <c r="H40" s="193"/>
      <c r="I40" s="34">
        <f>I42</f>
        <v>4922</v>
      </c>
      <c r="J40" s="34"/>
      <c r="K40" s="34">
        <f>K41</f>
        <v>4922</v>
      </c>
      <c r="L40" s="34"/>
      <c r="M40" s="156"/>
      <c r="N40" s="156"/>
      <c r="O40" s="156"/>
      <c r="P40" s="156"/>
    </row>
    <row r="41" spans="1:16" s="4" customFormat="1" ht="12.75" customHeight="1">
      <c r="A41" s="39"/>
      <c r="B41" s="40"/>
      <c r="C41" s="36">
        <v>4010</v>
      </c>
      <c r="D41" s="182" t="s">
        <v>169</v>
      </c>
      <c r="E41" s="183"/>
      <c r="F41" s="183"/>
      <c r="G41" s="183"/>
      <c r="H41" s="184"/>
      <c r="I41" s="37"/>
      <c r="J41" s="37"/>
      <c r="K41" s="37">
        <v>4922</v>
      </c>
      <c r="L41" s="37"/>
      <c r="M41" s="156"/>
      <c r="N41" s="156"/>
      <c r="O41" s="156"/>
      <c r="P41" s="156"/>
    </row>
    <row r="42" spans="1:16" s="4" customFormat="1" ht="12.75" customHeight="1">
      <c r="A42" s="160"/>
      <c r="B42" s="161"/>
      <c r="C42" s="129">
        <v>4040</v>
      </c>
      <c r="D42" s="297" t="s">
        <v>170</v>
      </c>
      <c r="E42" s="298"/>
      <c r="F42" s="298"/>
      <c r="G42" s="298"/>
      <c r="H42" s="299"/>
      <c r="I42" s="38">
        <v>4922</v>
      </c>
      <c r="J42" s="38"/>
      <c r="K42" s="38"/>
      <c r="L42" s="38"/>
      <c r="M42" s="156"/>
      <c r="N42" s="156"/>
      <c r="O42" s="156"/>
      <c r="P42" s="156"/>
    </row>
    <row r="43" spans="1:16" s="4" customFormat="1" ht="12.75" customHeight="1">
      <c r="A43" s="226" t="s">
        <v>71</v>
      </c>
      <c r="B43" s="227"/>
      <c r="C43" s="228"/>
      <c r="D43" s="256" t="s">
        <v>90</v>
      </c>
      <c r="E43" s="256"/>
      <c r="F43" s="256"/>
      <c r="G43" s="256"/>
      <c r="H43" s="257"/>
      <c r="I43" s="255" t="s">
        <v>91</v>
      </c>
      <c r="J43" s="255"/>
      <c r="K43" s="255" t="s">
        <v>92</v>
      </c>
      <c r="L43" s="255"/>
      <c r="M43" s="156"/>
      <c r="N43" s="156"/>
      <c r="O43" s="156"/>
      <c r="P43" s="156"/>
    </row>
    <row r="44" spans="1:16" s="4" customFormat="1" ht="15" customHeight="1">
      <c r="A44" s="152" t="s">
        <v>29</v>
      </c>
      <c r="B44" s="152" t="s">
        <v>72</v>
      </c>
      <c r="C44" s="152" t="s">
        <v>73</v>
      </c>
      <c r="D44" s="258"/>
      <c r="E44" s="258"/>
      <c r="F44" s="258"/>
      <c r="G44" s="258"/>
      <c r="H44" s="259"/>
      <c r="I44" s="28" t="s">
        <v>74</v>
      </c>
      <c r="J44" s="28" t="s">
        <v>75</v>
      </c>
      <c r="K44" s="28" t="s">
        <v>74</v>
      </c>
      <c r="L44" s="28" t="s">
        <v>75</v>
      </c>
      <c r="M44" s="156"/>
      <c r="N44" s="156"/>
      <c r="O44" s="156"/>
      <c r="P44" s="156"/>
    </row>
    <row r="45" spans="1:16" s="4" customFormat="1" ht="12.75" customHeight="1">
      <c r="A45" s="29">
        <v>854</v>
      </c>
      <c r="B45" s="30"/>
      <c r="C45" s="30"/>
      <c r="D45" s="197" t="s">
        <v>178</v>
      </c>
      <c r="E45" s="198"/>
      <c r="F45" s="198"/>
      <c r="G45" s="198"/>
      <c r="H45" s="199"/>
      <c r="I45" s="31">
        <f>I46</f>
        <v>28530</v>
      </c>
      <c r="J45" s="139"/>
      <c r="K45" s="31">
        <f>K46+K49</f>
        <v>28530</v>
      </c>
      <c r="L45" s="31"/>
      <c r="M45" s="156"/>
      <c r="N45" s="156"/>
      <c r="O45" s="156"/>
      <c r="P45" s="156"/>
    </row>
    <row r="46" spans="1:16" s="4" customFormat="1" ht="12.75" customHeight="1">
      <c r="A46" s="32"/>
      <c r="B46" s="33">
        <v>85401</v>
      </c>
      <c r="C46" s="32"/>
      <c r="D46" s="191" t="s">
        <v>179</v>
      </c>
      <c r="E46" s="192"/>
      <c r="F46" s="192"/>
      <c r="G46" s="192"/>
      <c r="H46" s="193"/>
      <c r="I46" s="34">
        <f>SUM(I47:I48)</f>
        <v>28530</v>
      </c>
      <c r="J46" s="136"/>
      <c r="K46" s="34">
        <f>SUM(K47:K48)</f>
        <v>22530</v>
      </c>
      <c r="L46" s="34"/>
      <c r="M46" s="156"/>
      <c r="N46" s="156"/>
      <c r="O46" s="156"/>
      <c r="P46" s="156"/>
    </row>
    <row r="47" spans="1:16" s="4" customFormat="1" ht="12.75" customHeight="1">
      <c r="A47" s="39"/>
      <c r="B47" s="40"/>
      <c r="C47" s="36">
        <v>4010</v>
      </c>
      <c r="D47" s="182" t="s">
        <v>169</v>
      </c>
      <c r="E47" s="183"/>
      <c r="F47" s="183"/>
      <c r="G47" s="183"/>
      <c r="H47" s="184"/>
      <c r="I47" s="37"/>
      <c r="J47" s="37"/>
      <c r="K47" s="37">
        <v>22530</v>
      </c>
      <c r="L47" s="37"/>
      <c r="M47" s="156"/>
      <c r="N47" s="156"/>
      <c r="O47" s="156"/>
      <c r="P47" s="156"/>
    </row>
    <row r="48" spans="1:16" s="4" customFormat="1" ht="12.75" customHeight="1">
      <c r="A48" s="39"/>
      <c r="B48" s="40"/>
      <c r="C48" s="157">
        <v>4040</v>
      </c>
      <c r="D48" s="188" t="s">
        <v>170</v>
      </c>
      <c r="E48" s="189"/>
      <c r="F48" s="189"/>
      <c r="G48" s="189"/>
      <c r="H48" s="190"/>
      <c r="I48" s="158">
        <v>28530</v>
      </c>
      <c r="J48" s="158"/>
      <c r="K48" s="158"/>
      <c r="L48" s="158"/>
      <c r="M48" s="156"/>
      <c r="N48" s="156"/>
      <c r="O48" s="156"/>
      <c r="P48" s="156"/>
    </row>
    <row r="49" spans="1:16" s="4" customFormat="1" ht="12.75" customHeight="1">
      <c r="A49" s="32"/>
      <c r="B49" s="33">
        <v>85415</v>
      </c>
      <c r="C49" s="32"/>
      <c r="D49" s="191" t="s">
        <v>180</v>
      </c>
      <c r="E49" s="192"/>
      <c r="F49" s="192"/>
      <c r="G49" s="192"/>
      <c r="H49" s="193"/>
      <c r="I49" s="34"/>
      <c r="J49" s="34"/>
      <c r="K49" s="34">
        <f>SUM(K50:K50)</f>
        <v>6000</v>
      </c>
      <c r="L49" s="34"/>
      <c r="M49" s="156"/>
      <c r="N49" s="156"/>
      <c r="O49" s="156"/>
      <c r="P49" s="156"/>
    </row>
    <row r="50" spans="1:16" s="4" customFormat="1" ht="12.75" customHeight="1">
      <c r="A50" s="39"/>
      <c r="B50" s="40"/>
      <c r="C50" s="36">
        <v>3240</v>
      </c>
      <c r="D50" s="182" t="s">
        <v>181</v>
      </c>
      <c r="E50" s="183"/>
      <c r="F50" s="183"/>
      <c r="G50" s="183"/>
      <c r="H50" s="184"/>
      <c r="I50" s="37"/>
      <c r="J50" s="37"/>
      <c r="K50" s="37">
        <v>6000</v>
      </c>
      <c r="L50" s="37"/>
      <c r="M50" s="156"/>
      <c r="N50" s="156"/>
      <c r="O50" s="156"/>
      <c r="P50" s="156"/>
    </row>
    <row r="51" spans="1:16" s="4" customFormat="1" ht="24.75" customHeight="1">
      <c r="A51" s="29">
        <v>900</v>
      </c>
      <c r="B51" s="30"/>
      <c r="C51" s="30"/>
      <c r="D51" s="197" t="s">
        <v>164</v>
      </c>
      <c r="E51" s="198"/>
      <c r="F51" s="198"/>
      <c r="G51" s="198"/>
      <c r="H51" s="199"/>
      <c r="I51" s="31"/>
      <c r="J51" s="31"/>
      <c r="K51" s="31"/>
      <c r="L51" s="31">
        <f>L52</f>
        <v>329000</v>
      </c>
      <c r="M51" s="127"/>
      <c r="N51" s="127"/>
      <c r="O51" s="127"/>
      <c r="P51" s="127"/>
    </row>
    <row r="52" spans="1:16" s="4" customFormat="1" ht="12.75" customHeight="1">
      <c r="A52" s="32"/>
      <c r="B52" s="33">
        <v>90015</v>
      </c>
      <c r="C52" s="32"/>
      <c r="D52" s="191" t="s">
        <v>165</v>
      </c>
      <c r="E52" s="192"/>
      <c r="F52" s="192"/>
      <c r="G52" s="192"/>
      <c r="H52" s="193"/>
      <c r="I52" s="34"/>
      <c r="J52" s="34"/>
      <c r="K52" s="34"/>
      <c r="L52" s="34">
        <f>L53</f>
        <v>329000</v>
      </c>
      <c r="M52" s="127"/>
      <c r="N52" s="127"/>
      <c r="O52" s="127"/>
      <c r="P52" s="127"/>
    </row>
    <row r="53" spans="1:16" s="4" customFormat="1" ht="12.75" customHeight="1">
      <c r="A53" s="39"/>
      <c r="B53" s="40"/>
      <c r="C53" s="129">
        <v>6050</v>
      </c>
      <c r="D53" s="177" t="s">
        <v>138</v>
      </c>
      <c r="E53" s="178"/>
      <c r="F53" s="178"/>
      <c r="G53" s="178"/>
      <c r="H53" s="179"/>
      <c r="I53" s="37"/>
      <c r="J53" s="37"/>
      <c r="K53" s="37"/>
      <c r="L53" s="37">
        <v>329000</v>
      </c>
      <c r="M53" s="127"/>
      <c r="N53" s="127"/>
      <c r="O53" s="127"/>
      <c r="P53" s="127"/>
    </row>
    <row r="54" spans="1:16" s="4" customFormat="1" ht="15" customHeight="1">
      <c r="A54" s="29">
        <v>926</v>
      </c>
      <c r="B54" s="30"/>
      <c r="C54" s="30"/>
      <c r="D54" s="197" t="s">
        <v>140</v>
      </c>
      <c r="E54" s="198"/>
      <c r="F54" s="198"/>
      <c r="G54" s="198"/>
      <c r="H54" s="199"/>
      <c r="I54" s="31">
        <f>I55</f>
        <v>1570</v>
      </c>
      <c r="J54" s="31"/>
      <c r="K54" s="31">
        <f>K55</f>
        <v>41570</v>
      </c>
      <c r="L54" s="31"/>
      <c r="M54" s="131"/>
      <c r="N54" s="131"/>
      <c r="O54" s="131"/>
      <c r="P54" s="131"/>
    </row>
    <row r="55" spans="1:16" s="4" customFormat="1" ht="12.75" customHeight="1">
      <c r="A55" s="32"/>
      <c r="B55" s="33">
        <v>92605</v>
      </c>
      <c r="C55" s="32"/>
      <c r="D55" s="191" t="s">
        <v>141</v>
      </c>
      <c r="E55" s="192"/>
      <c r="F55" s="192"/>
      <c r="G55" s="192"/>
      <c r="H55" s="193"/>
      <c r="I55" s="34">
        <f>I57</f>
        <v>1570</v>
      </c>
      <c r="J55" s="34"/>
      <c r="K55" s="34">
        <f>K56+K58</f>
        <v>41570</v>
      </c>
      <c r="L55" s="34"/>
      <c r="M55" s="131"/>
      <c r="N55" s="131"/>
      <c r="O55" s="131"/>
      <c r="P55" s="131"/>
    </row>
    <row r="56" spans="1:16" s="4" customFormat="1" ht="12.75" customHeight="1">
      <c r="A56" s="39"/>
      <c r="B56" s="40"/>
      <c r="C56" s="36">
        <v>4010</v>
      </c>
      <c r="D56" s="182" t="s">
        <v>169</v>
      </c>
      <c r="E56" s="183"/>
      <c r="F56" s="183"/>
      <c r="G56" s="183"/>
      <c r="H56" s="184"/>
      <c r="I56" s="37"/>
      <c r="J56" s="37"/>
      <c r="K56" s="37">
        <v>1570</v>
      </c>
      <c r="L56" s="37"/>
      <c r="M56" s="131"/>
      <c r="N56" s="131"/>
      <c r="O56" s="131"/>
      <c r="P56" s="131"/>
    </row>
    <row r="57" spans="1:16" s="4" customFormat="1" ht="12.75" customHeight="1">
      <c r="A57" s="39"/>
      <c r="B57" s="40"/>
      <c r="C57" s="157">
        <v>4040</v>
      </c>
      <c r="D57" s="188" t="s">
        <v>170</v>
      </c>
      <c r="E57" s="189"/>
      <c r="F57" s="189"/>
      <c r="G57" s="189"/>
      <c r="H57" s="190"/>
      <c r="I57" s="158">
        <v>1570</v>
      </c>
      <c r="J57" s="158"/>
      <c r="K57" s="158"/>
      <c r="L57" s="158"/>
      <c r="M57" s="156"/>
      <c r="N57" s="156"/>
      <c r="O57" s="156"/>
      <c r="P57" s="156"/>
    </row>
    <row r="58" spans="1:16" s="4" customFormat="1" ht="12.75" customHeight="1">
      <c r="A58" s="39"/>
      <c r="B58" s="40"/>
      <c r="C58" s="36">
        <v>4270</v>
      </c>
      <c r="D58" s="185" t="s">
        <v>146</v>
      </c>
      <c r="E58" s="186"/>
      <c r="F58" s="186"/>
      <c r="G58" s="186"/>
      <c r="H58" s="187"/>
      <c r="I58" s="37"/>
      <c r="J58" s="37"/>
      <c r="K58" s="37">
        <v>40000</v>
      </c>
      <c r="L58" s="37"/>
      <c r="M58" s="156"/>
      <c r="N58" s="156"/>
      <c r="O58" s="156"/>
      <c r="P58" s="156"/>
    </row>
    <row r="59" spans="1:16" ht="14.25" customHeight="1">
      <c r="A59" s="289" t="s">
        <v>94</v>
      </c>
      <c r="B59" s="290"/>
      <c r="C59" s="290"/>
      <c r="D59" s="290"/>
      <c r="E59" s="290"/>
      <c r="F59" s="290"/>
      <c r="G59" s="290"/>
      <c r="H59" s="291"/>
      <c r="I59" s="159">
        <f>I54+I45+I19</f>
        <v>647852</v>
      </c>
      <c r="J59" s="130">
        <f>J19</f>
        <v>16000000</v>
      </c>
      <c r="K59" s="130">
        <f>K54+K51+K19+K12+K9+K45+K16</f>
        <v>2863344</v>
      </c>
      <c r="L59" s="130">
        <f>L54+L51+L19+L12+L9</f>
        <v>1205000</v>
      </c>
      <c r="M59" s="214"/>
      <c r="N59" s="215"/>
      <c r="O59" s="215"/>
      <c r="P59" s="215"/>
    </row>
    <row r="60" spans="1:16" ht="4.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6"/>
      <c r="N60" s="6"/>
      <c r="O60" s="6"/>
      <c r="P60" s="6"/>
    </row>
    <row r="61" spans="1:16" s="5" customFormat="1" ht="6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25" customHeight="1">
      <c r="A62" s="292" t="s">
        <v>29</v>
      </c>
      <c r="B62" s="270" t="s">
        <v>0</v>
      </c>
      <c r="C62" s="271"/>
      <c r="D62" s="272"/>
      <c r="E62" s="264" t="s">
        <v>187</v>
      </c>
      <c r="F62" s="232" t="s">
        <v>18</v>
      </c>
      <c r="G62" s="233"/>
      <c r="H62" s="216" t="s">
        <v>84</v>
      </c>
      <c r="I62" s="226" t="s">
        <v>30</v>
      </c>
      <c r="J62" s="227"/>
      <c r="K62" s="227"/>
      <c r="L62" s="227"/>
      <c r="M62" s="227"/>
      <c r="N62" s="227"/>
      <c r="O62" s="227"/>
      <c r="P62" s="228"/>
    </row>
    <row r="63" spans="1:16" ht="13.5" customHeight="1">
      <c r="A63" s="292"/>
      <c r="B63" s="273"/>
      <c r="C63" s="274"/>
      <c r="D63" s="275"/>
      <c r="E63" s="265"/>
      <c r="F63" s="234"/>
      <c r="G63" s="235"/>
      <c r="H63" s="295"/>
      <c r="I63" s="223" t="s">
        <v>32</v>
      </c>
      <c r="J63" s="286" t="s">
        <v>42</v>
      </c>
      <c r="K63" s="287"/>
      <c r="L63" s="287"/>
      <c r="M63" s="287"/>
      <c r="N63" s="287"/>
      <c r="O63" s="288"/>
      <c r="P63" s="229" t="s">
        <v>35</v>
      </c>
    </row>
    <row r="64" spans="1:16" ht="12" customHeight="1">
      <c r="A64" s="293"/>
      <c r="B64" s="273"/>
      <c r="C64" s="274"/>
      <c r="D64" s="275"/>
      <c r="E64" s="265"/>
      <c r="F64" s="216" t="s">
        <v>83</v>
      </c>
      <c r="G64" s="216" t="s">
        <v>88</v>
      </c>
      <c r="H64" s="295"/>
      <c r="I64" s="224"/>
      <c r="J64" s="180" t="s">
        <v>43</v>
      </c>
      <c r="K64" s="180" t="s">
        <v>33</v>
      </c>
      <c r="L64" s="180" t="s">
        <v>44</v>
      </c>
      <c r="M64" s="180" t="s">
        <v>34</v>
      </c>
      <c r="N64" s="212" t="s">
        <v>42</v>
      </c>
      <c r="O64" s="213"/>
      <c r="P64" s="230"/>
    </row>
    <row r="65" spans="1:16" ht="59.25" customHeight="1">
      <c r="A65" s="294"/>
      <c r="B65" s="276"/>
      <c r="C65" s="277"/>
      <c r="D65" s="278"/>
      <c r="E65" s="266"/>
      <c r="F65" s="217"/>
      <c r="G65" s="217"/>
      <c r="H65" s="217"/>
      <c r="I65" s="225"/>
      <c r="J65" s="181"/>
      <c r="K65" s="181"/>
      <c r="L65" s="181"/>
      <c r="M65" s="181"/>
      <c r="N65" s="82" t="s">
        <v>97</v>
      </c>
      <c r="O65" s="147" t="s">
        <v>45</v>
      </c>
      <c r="P65" s="231"/>
    </row>
    <row r="66" spans="1:16" ht="17.25" customHeight="1">
      <c r="A66" s="41" t="s">
        <v>1</v>
      </c>
      <c r="B66" s="42" t="s">
        <v>3</v>
      </c>
      <c r="C66" s="42"/>
      <c r="D66" s="42"/>
      <c r="E66" s="21">
        <v>16911002</v>
      </c>
      <c r="F66" s="21">
        <f>I9+J9</f>
        <v>0</v>
      </c>
      <c r="G66" s="21">
        <f>K9+L9</f>
        <v>802000</v>
      </c>
      <c r="H66" s="21">
        <f aca="true" t="shared" si="0" ref="H66:H71">E66-F66+G66</f>
        <v>17713002</v>
      </c>
      <c r="I66" s="21">
        <f aca="true" t="shared" si="1" ref="I66:I72">H66-P66</f>
        <v>50920</v>
      </c>
      <c r="J66" s="75"/>
      <c r="K66" s="21"/>
      <c r="L66" s="21"/>
      <c r="M66" s="75"/>
      <c r="N66" s="21"/>
      <c r="O66" s="76"/>
      <c r="P66" s="8">
        <v>17662082</v>
      </c>
    </row>
    <row r="67" spans="1:16" ht="17.25" customHeight="1">
      <c r="A67" s="41" t="s">
        <v>2</v>
      </c>
      <c r="B67" s="267" t="s">
        <v>8</v>
      </c>
      <c r="C67" s="268"/>
      <c r="D67" s="269"/>
      <c r="E67" s="21">
        <v>177000</v>
      </c>
      <c r="F67" s="21"/>
      <c r="G67" s="21"/>
      <c r="H67" s="21">
        <f t="shared" si="0"/>
        <v>177000</v>
      </c>
      <c r="I67" s="21">
        <f t="shared" si="1"/>
        <v>177000</v>
      </c>
      <c r="J67" s="75"/>
      <c r="K67" s="75"/>
      <c r="L67" s="75"/>
      <c r="M67" s="75"/>
      <c r="N67" s="75"/>
      <c r="O67" s="76"/>
      <c r="P67" s="8"/>
    </row>
    <row r="68" spans="1:16" ht="27" customHeight="1">
      <c r="A68" s="41">
        <v>150</v>
      </c>
      <c r="B68" s="194" t="s">
        <v>46</v>
      </c>
      <c r="C68" s="195"/>
      <c r="D68" s="196"/>
      <c r="E68" s="21">
        <v>27045</v>
      </c>
      <c r="F68" s="21"/>
      <c r="G68" s="21"/>
      <c r="H68" s="21">
        <f t="shared" si="0"/>
        <v>27045</v>
      </c>
      <c r="I68" s="21"/>
      <c r="J68" s="75"/>
      <c r="K68" s="21"/>
      <c r="L68" s="75"/>
      <c r="M68" s="75"/>
      <c r="N68" s="75"/>
      <c r="O68" s="76"/>
      <c r="P68" s="8">
        <v>27045</v>
      </c>
    </row>
    <row r="69" spans="1:16" ht="18" customHeight="1">
      <c r="A69" s="45">
        <v>600</v>
      </c>
      <c r="B69" s="267" t="s">
        <v>9</v>
      </c>
      <c r="C69" s="268"/>
      <c r="D69" s="269"/>
      <c r="E69" s="21">
        <v>17178937</v>
      </c>
      <c r="F69" s="21"/>
      <c r="G69" s="8">
        <f>K12+L12</f>
        <v>2074000</v>
      </c>
      <c r="H69" s="21">
        <f t="shared" si="0"/>
        <v>19252937</v>
      </c>
      <c r="I69" s="21">
        <f t="shared" si="1"/>
        <v>7528694</v>
      </c>
      <c r="J69" s="21"/>
      <c r="K69" s="21">
        <v>2268142</v>
      </c>
      <c r="L69" s="21"/>
      <c r="M69" s="75"/>
      <c r="N69" s="75"/>
      <c r="O69" s="76"/>
      <c r="P69" s="8">
        <v>11724243</v>
      </c>
    </row>
    <row r="70" spans="1:16" ht="15" customHeight="1">
      <c r="A70" s="45">
        <v>630</v>
      </c>
      <c r="B70" s="267" t="s">
        <v>39</v>
      </c>
      <c r="C70" s="268"/>
      <c r="D70" s="269"/>
      <c r="E70" s="21">
        <v>15000</v>
      </c>
      <c r="F70" s="21"/>
      <c r="G70" s="21"/>
      <c r="H70" s="21">
        <f t="shared" si="0"/>
        <v>15000</v>
      </c>
      <c r="I70" s="21">
        <f t="shared" si="1"/>
        <v>15000</v>
      </c>
      <c r="J70" s="21"/>
      <c r="K70" s="21">
        <f>I70</f>
        <v>15000</v>
      </c>
      <c r="L70" s="21"/>
      <c r="M70" s="75"/>
      <c r="N70" s="75"/>
      <c r="O70" s="76"/>
      <c r="P70" s="21"/>
    </row>
    <row r="71" spans="1:16" ht="15" customHeight="1">
      <c r="A71" s="45">
        <v>700</v>
      </c>
      <c r="B71" s="194" t="s">
        <v>95</v>
      </c>
      <c r="C71" s="195"/>
      <c r="D71" s="196"/>
      <c r="E71" s="21">
        <v>4341113</v>
      </c>
      <c r="F71" s="21"/>
      <c r="G71" s="21">
        <f>K16</f>
        <v>175492</v>
      </c>
      <c r="H71" s="21">
        <f t="shared" si="0"/>
        <v>4516605</v>
      </c>
      <c r="I71" s="21">
        <f t="shared" si="1"/>
        <v>4368605</v>
      </c>
      <c r="J71" s="21">
        <v>41900</v>
      </c>
      <c r="K71" s="21"/>
      <c r="L71" s="75"/>
      <c r="M71" s="75"/>
      <c r="N71" s="75"/>
      <c r="O71" s="77"/>
      <c r="P71" s="21">
        <v>148000</v>
      </c>
    </row>
    <row r="72" spans="1:16" ht="15" customHeight="1">
      <c r="A72" s="45">
        <v>710</v>
      </c>
      <c r="B72" s="267" t="s">
        <v>17</v>
      </c>
      <c r="C72" s="268"/>
      <c r="D72" s="269"/>
      <c r="E72" s="8">
        <v>557563</v>
      </c>
      <c r="F72" s="8"/>
      <c r="G72" s="8"/>
      <c r="H72" s="8">
        <f>E72-F72+G72</f>
        <v>557563</v>
      </c>
      <c r="I72" s="8">
        <f t="shared" si="1"/>
        <v>557563</v>
      </c>
      <c r="J72" s="8">
        <v>78040</v>
      </c>
      <c r="K72" s="9"/>
      <c r="L72" s="8"/>
      <c r="M72" s="9"/>
      <c r="N72" s="9"/>
      <c r="O72" s="10"/>
      <c r="P72" s="8"/>
    </row>
    <row r="73" spans="1:16" ht="15" customHeight="1">
      <c r="A73" s="45">
        <v>720</v>
      </c>
      <c r="B73" s="267" t="s">
        <v>47</v>
      </c>
      <c r="C73" s="268"/>
      <c r="D73" s="269"/>
      <c r="E73" s="8">
        <v>2261359</v>
      </c>
      <c r="F73" s="8"/>
      <c r="G73" s="79"/>
      <c r="H73" s="8">
        <f>E73-F73+G73</f>
        <v>2261359</v>
      </c>
      <c r="I73" s="8">
        <f>H73-P73</f>
        <v>167930</v>
      </c>
      <c r="J73" s="8">
        <v>74500</v>
      </c>
      <c r="K73" s="9"/>
      <c r="L73" s="8"/>
      <c r="M73" s="9"/>
      <c r="N73" s="9"/>
      <c r="O73" s="10"/>
      <c r="P73" s="8">
        <v>2093429</v>
      </c>
    </row>
    <row r="74" spans="1:16" s="5" customFormat="1" ht="15" customHeight="1">
      <c r="A74" s="153"/>
      <c r="B74" s="162"/>
      <c r="C74" s="162"/>
      <c r="D74" s="162"/>
      <c r="E74" s="163"/>
      <c r="F74" s="163"/>
      <c r="G74" s="148"/>
      <c r="H74" s="163"/>
      <c r="I74" s="163"/>
      <c r="J74" s="163"/>
      <c r="K74" s="164"/>
      <c r="L74" s="163"/>
      <c r="M74" s="164"/>
      <c r="N74" s="164"/>
      <c r="O74" s="165"/>
      <c r="P74" s="163"/>
    </row>
    <row r="75" spans="1:16" s="5" customFormat="1" ht="15" customHeight="1">
      <c r="A75" s="154"/>
      <c r="B75" s="166"/>
      <c r="C75" s="166"/>
      <c r="D75" s="166"/>
      <c r="E75" s="167"/>
      <c r="F75" s="167"/>
      <c r="G75" s="168"/>
      <c r="H75" s="167"/>
      <c r="I75" s="167"/>
      <c r="J75" s="167"/>
      <c r="K75" s="169"/>
      <c r="L75" s="167"/>
      <c r="M75" s="169"/>
      <c r="N75" s="169"/>
      <c r="O75" s="170"/>
      <c r="P75" s="167"/>
    </row>
    <row r="76" spans="1:16" s="5" customFormat="1" ht="15" customHeight="1">
      <c r="A76" s="154"/>
      <c r="B76" s="166"/>
      <c r="C76" s="166"/>
      <c r="D76" s="166"/>
      <c r="E76" s="167"/>
      <c r="F76" s="167"/>
      <c r="G76" s="168"/>
      <c r="H76" s="167"/>
      <c r="I76" s="167"/>
      <c r="J76" s="167"/>
      <c r="K76" s="169"/>
      <c r="L76" s="167"/>
      <c r="M76" s="169"/>
      <c r="N76" s="169"/>
      <c r="O76" s="170"/>
      <c r="P76" s="167"/>
    </row>
    <row r="77" spans="1:16" s="5" customFormat="1" ht="15" customHeight="1">
      <c r="A77" s="154"/>
      <c r="B77" s="166"/>
      <c r="C77" s="166"/>
      <c r="D77" s="166"/>
      <c r="E77" s="167"/>
      <c r="F77" s="167"/>
      <c r="G77" s="168"/>
      <c r="H77" s="167"/>
      <c r="I77" s="167"/>
      <c r="J77" s="167"/>
      <c r="K77" s="169"/>
      <c r="L77" s="167"/>
      <c r="M77" s="169"/>
      <c r="N77" s="169"/>
      <c r="O77" s="170"/>
      <c r="P77" s="167"/>
    </row>
    <row r="78" spans="1:16" s="5" customFormat="1" ht="9.75" customHeight="1">
      <c r="A78" s="155"/>
      <c r="B78" s="171"/>
      <c r="C78" s="171"/>
      <c r="D78" s="171"/>
      <c r="E78" s="172"/>
      <c r="F78" s="172"/>
      <c r="G78" s="173"/>
      <c r="H78" s="172"/>
      <c r="I78" s="172"/>
      <c r="J78" s="172"/>
      <c r="K78" s="174"/>
      <c r="L78" s="172"/>
      <c r="M78" s="174"/>
      <c r="N78" s="174"/>
      <c r="O78" s="175"/>
      <c r="P78" s="172"/>
    </row>
    <row r="79" spans="1:16" s="5" customFormat="1" ht="15" customHeight="1">
      <c r="A79" s="292" t="s">
        <v>29</v>
      </c>
      <c r="B79" s="270" t="s">
        <v>0</v>
      </c>
      <c r="C79" s="271"/>
      <c r="D79" s="272"/>
      <c r="E79" s="264" t="s">
        <v>187</v>
      </c>
      <c r="F79" s="232" t="s">
        <v>18</v>
      </c>
      <c r="G79" s="233"/>
      <c r="H79" s="216" t="s">
        <v>84</v>
      </c>
      <c r="I79" s="226" t="s">
        <v>30</v>
      </c>
      <c r="J79" s="227"/>
      <c r="K79" s="227"/>
      <c r="L79" s="227"/>
      <c r="M79" s="227"/>
      <c r="N79" s="227"/>
      <c r="O79" s="227"/>
      <c r="P79" s="228"/>
    </row>
    <row r="80" spans="1:16" s="5" customFormat="1" ht="15" customHeight="1">
      <c r="A80" s="292"/>
      <c r="B80" s="273"/>
      <c r="C80" s="274"/>
      <c r="D80" s="275"/>
      <c r="E80" s="265"/>
      <c r="F80" s="234"/>
      <c r="G80" s="235"/>
      <c r="H80" s="295"/>
      <c r="I80" s="223" t="s">
        <v>32</v>
      </c>
      <c r="J80" s="286" t="s">
        <v>42</v>
      </c>
      <c r="K80" s="287"/>
      <c r="L80" s="287"/>
      <c r="M80" s="287"/>
      <c r="N80" s="287"/>
      <c r="O80" s="288"/>
      <c r="P80" s="229" t="s">
        <v>35</v>
      </c>
    </row>
    <row r="81" spans="1:16" s="5" customFormat="1" ht="15" customHeight="1">
      <c r="A81" s="293"/>
      <c r="B81" s="273"/>
      <c r="C81" s="274"/>
      <c r="D81" s="275"/>
      <c r="E81" s="265"/>
      <c r="F81" s="216" t="s">
        <v>83</v>
      </c>
      <c r="G81" s="216" t="s">
        <v>88</v>
      </c>
      <c r="H81" s="295"/>
      <c r="I81" s="224"/>
      <c r="J81" s="180" t="s">
        <v>43</v>
      </c>
      <c r="K81" s="180" t="s">
        <v>33</v>
      </c>
      <c r="L81" s="180" t="s">
        <v>44</v>
      </c>
      <c r="M81" s="180" t="s">
        <v>34</v>
      </c>
      <c r="N81" s="212" t="s">
        <v>42</v>
      </c>
      <c r="O81" s="213"/>
      <c r="P81" s="230"/>
    </row>
    <row r="82" spans="1:16" s="5" customFormat="1" ht="48" customHeight="1">
      <c r="A82" s="294"/>
      <c r="B82" s="276"/>
      <c r="C82" s="277"/>
      <c r="D82" s="278"/>
      <c r="E82" s="266"/>
      <c r="F82" s="217"/>
      <c r="G82" s="217"/>
      <c r="H82" s="217"/>
      <c r="I82" s="225"/>
      <c r="J82" s="181"/>
      <c r="K82" s="181"/>
      <c r="L82" s="181"/>
      <c r="M82" s="181"/>
      <c r="N82" s="147" t="s">
        <v>97</v>
      </c>
      <c r="O82" s="147" t="s">
        <v>184</v>
      </c>
      <c r="P82" s="231"/>
    </row>
    <row r="83" spans="1:17" ht="15" customHeight="1">
      <c r="A83" s="45">
        <v>750</v>
      </c>
      <c r="B83" s="267" t="s">
        <v>36</v>
      </c>
      <c r="C83" s="268"/>
      <c r="D83" s="269"/>
      <c r="E83" s="8">
        <v>9141618</v>
      </c>
      <c r="F83" s="8"/>
      <c r="G83" s="8"/>
      <c r="H83" s="8">
        <f>E83-F83+G83</f>
        <v>9141618</v>
      </c>
      <c r="I83" s="8">
        <f aca="true" t="shared" si="2" ref="I83:I95">H83-P83</f>
        <v>9072393</v>
      </c>
      <c r="J83" s="8">
        <v>6405731</v>
      </c>
      <c r="K83" s="8">
        <v>180124</v>
      </c>
      <c r="L83" s="8">
        <v>319412</v>
      </c>
      <c r="M83" s="9"/>
      <c r="N83" s="8">
        <v>88314</v>
      </c>
      <c r="O83" s="8">
        <v>36000</v>
      </c>
      <c r="P83" s="8">
        <v>69225</v>
      </c>
      <c r="Q83" s="1"/>
    </row>
    <row r="84" spans="1:16" ht="68.25" customHeight="1">
      <c r="A84" s="45">
        <v>751</v>
      </c>
      <c r="B84" s="279" t="s">
        <v>28</v>
      </c>
      <c r="C84" s="280"/>
      <c r="D84" s="281"/>
      <c r="E84" s="8">
        <v>3087</v>
      </c>
      <c r="F84" s="8"/>
      <c r="G84" s="8"/>
      <c r="H84" s="8">
        <f aca="true" t="shared" si="3" ref="H84:H90">E84-F84+G84</f>
        <v>3087</v>
      </c>
      <c r="I84" s="8">
        <f t="shared" si="2"/>
        <v>3087</v>
      </c>
      <c r="J84" s="8">
        <v>1294</v>
      </c>
      <c r="K84" s="8"/>
      <c r="L84" s="8"/>
      <c r="M84" s="9"/>
      <c r="N84" s="8">
        <v>2887</v>
      </c>
      <c r="O84" s="10"/>
      <c r="P84" s="8"/>
    </row>
    <row r="85" spans="1:17" ht="39.75" customHeight="1">
      <c r="A85" s="45">
        <v>754</v>
      </c>
      <c r="B85" s="194" t="s">
        <v>31</v>
      </c>
      <c r="C85" s="195"/>
      <c r="D85" s="196"/>
      <c r="E85" s="8">
        <v>764831</v>
      </c>
      <c r="F85" s="8"/>
      <c r="G85" s="8"/>
      <c r="H85" s="8">
        <f t="shared" si="3"/>
        <v>764831</v>
      </c>
      <c r="I85" s="8">
        <f t="shared" si="2"/>
        <v>742331</v>
      </c>
      <c r="J85" s="8"/>
      <c r="K85" s="8">
        <v>35755</v>
      </c>
      <c r="L85" s="8">
        <v>130000</v>
      </c>
      <c r="M85" s="9"/>
      <c r="N85" s="9">
        <v>200</v>
      </c>
      <c r="O85" s="10"/>
      <c r="P85" s="8">
        <v>22500</v>
      </c>
      <c r="Q85" s="1"/>
    </row>
    <row r="86" spans="1:16" ht="94.5" customHeight="1">
      <c r="A86" s="45">
        <v>756</v>
      </c>
      <c r="B86" s="194" t="s">
        <v>186</v>
      </c>
      <c r="C86" s="195"/>
      <c r="D86" s="196"/>
      <c r="E86" s="8">
        <v>225000</v>
      </c>
      <c r="F86" s="8"/>
      <c r="G86" s="8"/>
      <c r="H86" s="8">
        <f t="shared" si="3"/>
        <v>225000</v>
      </c>
      <c r="I86" s="8">
        <f t="shared" si="2"/>
        <v>225000</v>
      </c>
      <c r="J86" s="8">
        <v>120000</v>
      </c>
      <c r="K86" s="9"/>
      <c r="L86" s="9"/>
      <c r="M86" s="9"/>
      <c r="N86" s="9"/>
      <c r="O86" s="10"/>
      <c r="P86" s="8"/>
    </row>
    <row r="87" spans="1:16" ht="26.25" customHeight="1">
      <c r="A87" s="45">
        <v>757</v>
      </c>
      <c r="B87" s="194" t="s">
        <v>10</v>
      </c>
      <c r="C87" s="195"/>
      <c r="D87" s="196"/>
      <c r="E87" s="8">
        <v>2331976</v>
      </c>
      <c r="F87" s="8"/>
      <c r="G87" s="8"/>
      <c r="H87" s="8">
        <f t="shared" si="3"/>
        <v>2331976</v>
      </c>
      <c r="I87" s="8">
        <f t="shared" si="2"/>
        <v>2331976</v>
      </c>
      <c r="J87" s="9"/>
      <c r="K87" s="9"/>
      <c r="L87" s="9"/>
      <c r="M87" s="79">
        <f>I87</f>
        <v>2331976</v>
      </c>
      <c r="N87" s="8"/>
      <c r="O87" s="10"/>
      <c r="P87" s="8"/>
    </row>
    <row r="88" spans="1:16" ht="12.75" customHeight="1">
      <c r="A88" s="45">
        <v>758</v>
      </c>
      <c r="B88" s="194" t="s">
        <v>11</v>
      </c>
      <c r="C88" s="195"/>
      <c r="D88" s="196"/>
      <c r="E88" s="11">
        <v>7008860</v>
      </c>
      <c r="F88" s="11"/>
      <c r="G88" s="12"/>
      <c r="H88" s="11">
        <f t="shared" si="3"/>
        <v>7008860</v>
      </c>
      <c r="I88" s="13">
        <f t="shared" si="2"/>
        <v>7008860</v>
      </c>
      <c r="J88" s="14"/>
      <c r="K88" s="14"/>
      <c r="L88" s="14"/>
      <c r="M88" s="15"/>
      <c r="N88" s="15"/>
      <c r="O88" s="16"/>
      <c r="P88" s="8"/>
    </row>
    <row r="89" spans="1:16" ht="12.75" customHeight="1">
      <c r="A89" s="45">
        <v>801</v>
      </c>
      <c r="B89" s="194" t="s">
        <v>12</v>
      </c>
      <c r="C89" s="195"/>
      <c r="D89" s="196"/>
      <c r="E89" s="11">
        <v>62873985</v>
      </c>
      <c r="F89" s="80">
        <f>J19+I19</f>
        <v>16617752</v>
      </c>
      <c r="G89" s="80">
        <f>K19</f>
        <v>617752</v>
      </c>
      <c r="H89" s="11">
        <f t="shared" si="3"/>
        <v>46873985</v>
      </c>
      <c r="I89" s="13">
        <f t="shared" si="2"/>
        <v>40345230</v>
      </c>
      <c r="J89" s="11">
        <v>21389311</v>
      </c>
      <c r="K89" s="80">
        <v>11457318</v>
      </c>
      <c r="L89" s="11">
        <v>1255175</v>
      </c>
      <c r="M89" s="14"/>
      <c r="N89" s="14"/>
      <c r="O89" s="16"/>
      <c r="P89" s="79">
        <v>6528755</v>
      </c>
    </row>
    <row r="90" spans="1:16" ht="12.75" customHeight="1">
      <c r="A90" s="45">
        <v>851</v>
      </c>
      <c r="B90" s="194" t="s">
        <v>13</v>
      </c>
      <c r="C90" s="195"/>
      <c r="D90" s="196"/>
      <c r="E90" s="8">
        <v>530000</v>
      </c>
      <c r="F90" s="8"/>
      <c r="G90" s="8"/>
      <c r="H90" s="8">
        <f t="shared" si="3"/>
        <v>530000</v>
      </c>
      <c r="I90" s="13">
        <f t="shared" si="2"/>
        <v>530000</v>
      </c>
      <c r="J90" s="8">
        <v>95800</v>
      </c>
      <c r="K90" s="8">
        <v>45000</v>
      </c>
      <c r="L90" s="8"/>
      <c r="M90" s="9"/>
      <c r="N90" s="9"/>
      <c r="O90" s="16"/>
      <c r="P90" s="8"/>
    </row>
    <row r="91" spans="1:17" ht="12" customHeight="1">
      <c r="A91" s="45">
        <v>852</v>
      </c>
      <c r="B91" s="194" t="s">
        <v>14</v>
      </c>
      <c r="C91" s="195"/>
      <c r="D91" s="196"/>
      <c r="E91" s="8">
        <v>4715370</v>
      </c>
      <c r="F91" s="8"/>
      <c r="G91" s="8"/>
      <c r="H91" s="8">
        <f>E91-F91+G91</f>
        <v>4715370</v>
      </c>
      <c r="I91" s="13">
        <f t="shared" si="2"/>
        <v>4225370</v>
      </c>
      <c r="J91" s="8">
        <v>976565</v>
      </c>
      <c r="K91" s="8"/>
      <c r="L91" s="8">
        <v>2899563</v>
      </c>
      <c r="M91" s="9"/>
      <c r="N91" s="79">
        <v>2203400</v>
      </c>
      <c r="O91" s="16"/>
      <c r="P91" s="8">
        <v>490000</v>
      </c>
      <c r="Q91" s="1"/>
    </row>
    <row r="92" spans="1:17" ht="26.25" customHeight="1">
      <c r="A92" s="45">
        <v>854</v>
      </c>
      <c r="B92" s="194" t="s">
        <v>15</v>
      </c>
      <c r="C92" s="195"/>
      <c r="D92" s="196"/>
      <c r="E92" s="8">
        <v>1605691</v>
      </c>
      <c r="F92" s="8">
        <f>I45</f>
        <v>28530</v>
      </c>
      <c r="G92" s="8">
        <f>K45</f>
        <v>28530</v>
      </c>
      <c r="H92" s="8">
        <f>E92-F92+G92</f>
        <v>1605691</v>
      </c>
      <c r="I92" s="13">
        <f t="shared" si="2"/>
        <v>1605691</v>
      </c>
      <c r="J92" s="8">
        <v>1277202</v>
      </c>
      <c r="K92" s="8"/>
      <c r="L92" s="8">
        <v>180613</v>
      </c>
      <c r="M92" s="9"/>
      <c r="N92" s="9"/>
      <c r="O92" s="16"/>
      <c r="P92" s="8"/>
      <c r="Q92" s="1"/>
    </row>
    <row r="93" spans="1:17" ht="26.25" customHeight="1">
      <c r="A93" s="45">
        <v>900</v>
      </c>
      <c r="B93" s="194" t="s">
        <v>122</v>
      </c>
      <c r="C93" s="195"/>
      <c r="D93" s="196"/>
      <c r="E93" s="8">
        <v>2898237</v>
      </c>
      <c r="F93" s="8"/>
      <c r="G93" s="8">
        <f>L51</f>
        <v>329000</v>
      </c>
      <c r="H93" s="8">
        <f>E93-F93+G93</f>
        <v>3227237</v>
      </c>
      <c r="I93" s="13">
        <f t="shared" si="2"/>
        <v>2810737</v>
      </c>
      <c r="J93" s="8">
        <v>29000</v>
      </c>
      <c r="K93" s="9"/>
      <c r="L93" s="9"/>
      <c r="M93" s="9"/>
      <c r="N93" s="9"/>
      <c r="O93" s="16"/>
      <c r="P93" s="8">
        <v>416500</v>
      </c>
      <c r="Q93" s="1"/>
    </row>
    <row r="94" spans="1:17" ht="25.5" customHeight="1">
      <c r="A94" s="45">
        <v>921</v>
      </c>
      <c r="B94" s="194" t="s">
        <v>78</v>
      </c>
      <c r="C94" s="195"/>
      <c r="D94" s="196"/>
      <c r="E94" s="8">
        <v>7092390</v>
      </c>
      <c r="F94" s="8"/>
      <c r="G94" s="8"/>
      <c r="H94" s="8">
        <f>E94-F94+G94</f>
        <v>7092390</v>
      </c>
      <c r="I94" s="13">
        <f t="shared" si="2"/>
        <v>2251188</v>
      </c>
      <c r="J94" s="9"/>
      <c r="K94" s="8">
        <v>2251188</v>
      </c>
      <c r="L94" s="8"/>
      <c r="M94" s="9"/>
      <c r="N94" s="9"/>
      <c r="O94" s="16"/>
      <c r="P94" s="8">
        <v>4841202</v>
      </c>
      <c r="Q94" s="1"/>
    </row>
    <row r="95" spans="1:17" ht="12.75" customHeight="1">
      <c r="A95" s="45">
        <v>926</v>
      </c>
      <c r="B95" s="194" t="s">
        <v>96</v>
      </c>
      <c r="C95" s="195"/>
      <c r="D95" s="196"/>
      <c r="E95" s="8">
        <v>1107428</v>
      </c>
      <c r="F95" s="8">
        <f>I54</f>
        <v>1570</v>
      </c>
      <c r="G95" s="8">
        <f>K54+L54</f>
        <v>41570</v>
      </c>
      <c r="H95" s="8">
        <f>E95-F95+G95</f>
        <v>1147428</v>
      </c>
      <c r="I95" s="13">
        <f t="shared" si="2"/>
        <v>1147428</v>
      </c>
      <c r="J95" s="8">
        <v>433057</v>
      </c>
      <c r="K95" s="8">
        <v>220500</v>
      </c>
      <c r="L95" s="8">
        <v>600</v>
      </c>
      <c r="M95" s="9"/>
      <c r="N95" s="9"/>
      <c r="O95" s="16"/>
      <c r="P95" s="8"/>
      <c r="Q95" s="1"/>
    </row>
    <row r="96" spans="1:17" ht="16.5" customHeight="1">
      <c r="A96" s="46" t="s">
        <v>19</v>
      </c>
      <c r="B96" s="282" t="s">
        <v>23</v>
      </c>
      <c r="C96" s="283"/>
      <c r="D96" s="284"/>
      <c r="E96" s="17">
        <f aca="true" t="shared" si="4" ref="E96:O96">SUM(E66:E73,E83:E95)</f>
        <v>141767492</v>
      </c>
      <c r="F96" s="17">
        <f t="shared" si="4"/>
        <v>16647852</v>
      </c>
      <c r="G96" s="17">
        <f t="shared" si="4"/>
        <v>4068344</v>
      </c>
      <c r="H96" s="17">
        <f t="shared" si="4"/>
        <v>129187984</v>
      </c>
      <c r="I96" s="17">
        <f t="shared" si="4"/>
        <v>85165003</v>
      </c>
      <c r="J96" s="17">
        <f t="shared" si="4"/>
        <v>30922400</v>
      </c>
      <c r="K96" s="17">
        <f t="shared" si="4"/>
        <v>16473027</v>
      </c>
      <c r="L96" s="17">
        <f t="shared" si="4"/>
        <v>4785363</v>
      </c>
      <c r="M96" s="17">
        <f t="shared" si="4"/>
        <v>2331976</v>
      </c>
      <c r="N96" s="17">
        <f t="shared" si="4"/>
        <v>2294801</v>
      </c>
      <c r="O96" s="17">
        <f t="shared" si="4"/>
        <v>36000</v>
      </c>
      <c r="P96" s="17">
        <f>SUM(P66:P95)</f>
        <v>44022981</v>
      </c>
      <c r="Q96" s="2"/>
    </row>
    <row r="97" spans="1:16" ht="24.75" customHeight="1">
      <c r="A97" s="18"/>
      <c r="B97" s="18"/>
      <c r="C97" s="18"/>
      <c r="D97" s="18"/>
      <c r="E97" s="18"/>
      <c r="F97" s="18"/>
      <c r="G97" s="18"/>
      <c r="H97" s="18"/>
      <c r="I97" s="19"/>
      <c r="J97" s="19"/>
      <c r="K97" s="18"/>
      <c r="L97" s="18"/>
      <c r="M97" s="18"/>
      <c r="N97" s="18"/>
      <c r="O97" s="6"/>
      <c r="P97" s="6"/>
    </row>
    <row r="98" spans="1:16" s="5" customFormat="1" ht="22.5" customHeight="1">
      <c r="A98" s="18"/>
      <c r="B98" s="18"/>
      <c r="C98" s="18"/>
      <c r="D98" s="18"/>
      <c r="E98" s="18"/>
      <c r="F98" s="18"/>
      <c r="G98" s="18"/>
      <c r="H98" s="18"/>
      <c r="I98" s="141"/>
      <c r="J98" s="141"/>
      <c r="K98" s="18"/>
      <c r="L98" s="18"/>
      <c r="M98" s="18"/>
      <c r="N98" s="18"/>
      <c r="O98" s="140"/>
      <c r="P98" s="140"/>
    </row>
    <row r="99" spans="1:16" s="5" customFormat="1" ht="5.25" customHeight="1">
      <c r="A99" s="18"/>
      <c r="B99" s="18"/>
      <c r="C99" s="18"/>
      <c r="D99" s="18"/>
      <c r="E99" s="18"/>
      <c r="F99" s="18"/>
      <c r="G99" s="18"/>
      <c r="H99" s="18"/>
      <c r="I99" s="141"/>
      <c r="J99" s="141"/>
      <c r="K99" s="18"/>
      <c r="L99" s="18"/>
      <c r="M99" s="18"/>
      <c r="N99" s="18"/>
      <c r="O99" s="140"/>
      <c r="P99" s="140"/>
    </row>
    <row r="100" spans="1:16" ht="12" customHeight="1">
      <c r="A100" s="47" t="s">
        <v>48</v>
      </c>
      <c r="B100" s="261" t="s">
        <v>89</v>
      </c>
      <c r="C100" s="261"/>
      <c r="D100" s="261"/>
      <c r="E100" s="261"/>
      <c r="F100" s="261"/>
      <c r="G100" s="262"/>
      <c r="H100" s="142">
        <f>I96-H105-H106-H109-H110</f>
        <v>61390960</v>
      </c>
      <c r="I100" s="49"/>
      <c r="J100" s="50"/>
      <c r="K100" s="128"/>
      <c r="L100" s="18"/>
      <c r="M100" s="18"/>
      <c r="N100" s="18"/>
      <c r="O100" s="6"/>
      <c r="P100" s="6"/>
    </row>
    <row r="101" spans="1:16" ht="11.25" customHeight="1">
      <c r="A101" s="51" t="s">
        <v>49</v>
      </c>
      <c r="B101" s="237" t="s">
        <v>43</v>
      </c>
      <c r="C101" s="237"/>
      <c r="D101" s="237"/>
      <c r="E101" s="237"/>
      <c r="F101" s="237"/>
      <c r="G101" s="238"/>
      <c r="H101" s="52">
        <f>J96</f>
        <v>30922400</v>
      </c>
      <c r="I101" s="49"/>
      <c r="J101" s="260"/>
      <c r="K101" s="260"/>
      <c r="L101" s="18"/>
      <c r="M101" s="18"/>
      <c r="N101" s="18"/>
      <c r="O101" s="6"/>
      <c r="P101" s="6"/>
    </row>
    <row r="102" spans="1:16" ht="12" customHeight="1">
      <c r="A102" s="51" t="s">
        <v>50</v>
      </c>
      <c r="B102" s="237" t="s">
        <v>51</v>
      </c>
      <c r="C102" s="237"/>
      <c r="D102" s="237"/>
      <c r="E102" s="237"/>
      <c r="F102" s="237"/>
      <c r="G102" s="238"/>
      <c r="H102" s="143">
        <f>H100-H101</f>
        <v>30468560</v>
      </c>
      <c r="I102" s="53">
        <f>H100+H103+H106+H110+H112+H113+H114+H116</f>
        <v>88879761</v>
      </c>
      <c r="J102" s="260"/>
      <c r="K102" s="263"/>
      <c r="L102" s="18"/>
      <c r="M102" s="18"/>
      <c r="N102" s="18"/>
      <c r="O102" s="6"/>
      <c r="P102" s="6"/>
    </row>
    <row r="103" spans="1:16" ht="12" customHeight="1">
      <c r="A103" s="51" t="s">
        <v>52</v>
      </c>
      <c r="B103" s="237" t="s">
        <v>53</v>
      </c>
      <c r="C103" s="237"/>
      <c r="D103" s="237"/>
      <c r="E103" s="237"/>
      <c r="F103" s="237"/>
      <c r="G103" s="238"/>
      <c r="H103" s="52">
        <f>H104+H105</f>
        <v>17380161</v>
      </c>
      <c r="I103" s="49"/>
      <c r="J103" s="19"/>
      <c r="K103" s="18"/>
      <c r="L103" s="18"/>
      <c r="M103" s="18"/>
      <c r="N103" s="18"/>
      <c r="O103" s="6"/>
      <c r="P103" s="6"/>
    </row>
    <row r="104" spans="1:16" ht="12" customHeight="1">
      <c r="A104" s="51"/>
      <c r="B104" s="236" t="s">
        <v>79</v>
      </c>
      <c r="C104" s="236"/>
      <c r="D104" s="236"/>
      <c r="E104" s="236"/>
      <c r="F104" s="236"/>
      <c r="G104" s="54"/>
      <c r="H104" s="52">
        <v>907134</v>
      </c>
      <c r="I104" s="49"/>
      <c r="J104" s="19"/>
      <c r="K104" s="18"/>
      <c r="L104" s="18"/>
      <c r="M104" s="18"/>
      <c r="N104" s="18"/>
      <c r="O104" s="6"/>
      <c r="P104" s="6"/>
    </row>
    <row r="105" spans="1:16" ht="12" customHeight="1">
      <c r="A105" s="51"/>
      <c r="B105" s="236" t="s">
        <v>80</v>
      </c>
      <c r="C105" s="236"/>
      <c r="D105" s="236"/>
      <c r="E105" s="236"/>
      <c r="F105" s="236"/>
      <c r="G105" s="54"/>
      <c r="H105" s="52">
        <f>K96</f>
        <v>16473027</v>
      </c>
      <c r="I105" s="49"/>
      <c r="J105" s="19"/>
      <c r="K105" s="18"/>
      <c r="L105" s="18"/>
      <c r="M105" s="18"/>
      <c r="N105" s="18"/>
      <c r="O105" s="6"/>
      <c r="P105" s="6"/>
    </row>
    <row r="106" spans="1:16" ht="12" customHeight="1">
      <c r="A106" s="51" t="s">
        <v>54</v>
      </c>
      <c r="B106" s="237" t="s">
        <v>44</v>
      </c>
      <c r="C106" s="237"/>
      <c r="D106" s="237"/>
      <c r="E106" s="237"/>
      <c r="F106" s="237"/>
      <c r="G106" s="238"/>
      <c r="H106" s="52">
        <f>L96</f>
        <v>4785363</v>
      </c>
      <c r="I106" s="49"/>
      <c r="J106" s="19"/>
      <c r="K106" s="18"/>
      <c r="L106" s="18"/>
      <c r="M106" s="18"/>
      <c r="N106" s="18"/>
      <c r="O106" s="6"/>
      <c r="P106" s="6"/>
    </row>
    <row r="107" spans="1:16" ht="12" customHeight="1">
      <c r="A107" s="55" t="s">
        <v>55</v>
      </c>
      <c r="B107" s="202" t="s">
        <v>168</v>
      </c>
      <c r="C107" s="202"/>
      <c r="D107" s="202"/>
      <c r="E107" s="202"/>
      <c r="F107" s="202"/>
      <c r="G107" s="203"/>
      <c r="H107" s="56">
        <f>H109+H108</f>
        <v>14723112</v>
      </c>
      <c r="I107" s="49"/>
      <c r="J107" s="19"/>
      <c r="K107" s="18"/>
      <c r="L107" s="18"/>
      <c r="M107" s="18"/>
      <c r="N107" s="18"/>
      <c r="O107" s="6"/>
      <c r="P107" s="6"/>
    </row>
    <row r="108" spans="1:16" ht="12" customHeight="1">
      <c r="A108" s="51"/>
      <c r="B108" s="236" t="s">
        <v>81</v>
      </c>
      <c r="C108" s="236"/>
      <c r="D108" s="236"/>
      <c r="E108" s="236"/>
      <c r="F108" s="236"/>
      <c r="G108" s="54"/>
      <c r="H108" s="56">
        <v>14539435</v>
      </c>
      <c r="I108" s="49"/>
      <c r="J108" s="19"/>
      <c r="K108" s="18"/>
      <c r="L108" s="18"/>
      <c r="M108" s="18"/>
      <c r="N108" s="18"/>
      <c r="O108" s="6"/>
      <c r="P108" s="6"/>
    </row>
    <row r="109" spans="1:16" ht="12" customHeight="1">
      <c r="A109" s="51"/>
      <c r="B109" s="236" t="s">
        <v>82</v>
      </c>
      <c r="C109" s="236"/>
      <c r="D109" s="236"/>
      <c r="E109" s="236"/>
      <c r="F109" s="236"/>
      <c r="G109" s="54"/>
      <c r="H109" s="56">
        <v>183677</v>
      </c>
      <c r="I109" s="49"/>
      <c r="J109" s="19"/>
      <c r="K109" s="18"/>
      <c r="L109" s="18"/>
      <c r="M109" s="18"/>
      <c r="N109" s="18"/>
      <c r="O109" s="6"/>
      <c r="P109" s="6"/>
    </row>
    <row r="110" spans="1:16" ht="12" customHeight="1">
      <c r="A110" s="55" t="s">
        <v>56</v>
      </c>
      <c r="B110" s="202" t="s">
        <v>34</v>
      </c>
      <c r="C110" s="202"/>
      <c r="D110" s="202"/>
      <c r="E110" s="202"/>
      <c r="F110" s="202"/>
      <c r="G110" s="203"/>
      <c r="H110" s="56">
        <f>M96</f>
        <v>2331976</v>
      </c>
      <c r="I110" s="49"/>
      <c r="J110" s="20"/>
      <c r="K110" s="6"/>
      <c r="L110" s="6"/>
      <c r="M110" s="6"/>
      <c r="N110" s="6"/>
      <c r="O110" s="6"/>
      <c r="P110" s="6"/>
    </row>
    <row r="111" spans="1:16" ht="12" customHeight="1">
      <c r="A111" s="55" t="s">
        <v>57</v>
      </c>
      <c r="B111" s="202" t="s">
        <v>147</v>
      </c>
      <c r="C111" s="202"/>
      <c r="D111" s="202"/>
      <c r="E111" s="202"/>
      <c r="F111" s="202"/>
      <c r="G111" s="203"/>
      <c r="H111" s="56"/>
      <c r="I111" s="49"/>
      <c r="J111" s="20"/>
      <c r="K111" s="6"/>
      <c r="L111" s="6"/>
      <c r="M111" s="6"/>
      <c r="N111" s="6"/>
      <c r="O111" s="6"/>
      <c r="P111" s="6"/>
    </row>
    <row r="112" spans="1:16" ht="12.75" customHeight="1">
      <c r="A112" s="55" t="s">
        <v>58</v>
      </c>
      <c r="B112" s="202" t="s">
        <v>67</v>
      </c>
      <c r="C112" s="202"/>
      <c r="D112" s="202"/>
      <c r="E112" s="202"/>
      <c r="F112" s="202"/>
      <c r="G112" s="203"/>
      <c r="H112" s="56">
        <f>N96</f>
        <v>2294801</v>
      </c>
      <c r="I112" s="49"/>
      <c r="J112" s="20"/>
      <c r="K112" s="6"/>
      <c r="L112" s="6"/>
      <c r="M112" s="6"/>
      <c r="N112" s="6"/>
      <c r="O112" s="6"/>
      <c r="P112" s="6"/>
    </row>
    <row r="113" spans="1:16" ht="26.25" customHeight="1">
      <c r="A113" s="55" t="s">
        <v>59</v>
      </c>
      <c r="B113" s="202" t="s">
        <v>60</v>
      </c>
      <c r="C113" s="202"/>
      <c r="D113" s="202"/>
      <c r="E113" s="202"/>
      <c r="F113" s="202"/>
      <c r="G113" s="203"/>
      <c r="H113" s="52">
        <v>340500</v>
      </c>
      <c r="I113" s="49"/>
      <c r="J113" s="20"/>
      <c r="K113" s="6"/>
      <c r="L113" s="6"/>
      <c r="M113" s="6"/>
      <c r="N113" s="6"/>
      <c r="O113" s="6"/>
      <c r="P113" s="6"/>
    </row>
    <row r="114" spans="1:16" ht="27.75" customHeight="1">
      <c r="A114" s="51" t="s">
        <v>61</v>
      </c>
      <c r="B114" s="202" t="s">
        <v>62</v>
      </c>
      <c r="C114" s="202"/>
      <c r="D114" s="202"/>
      <c r="E114" s="202"/>
      <c r="F114" s="202"/>
      <c r="G114" s="203"/>
      <c r="H114" s="52">
        <f>O96</f>
        <v>36000</v>
      </c>
      <c r="I114" s="49"/>
      <c r="J114" s="20"/>
      <c r="K114" s="6"/>
      <c r="L114" s="6"/>
      <c r="M114" s="6"/>
      <c r="N114" s="6"/>
      <c r="O114" s="6"/>
      <c r="P114" s="6"/>
    </row>
    <row r="115" spans="1:16" ht="25.5" customHeight="1">
      <c r="A115" s="51" t="s">
        <v>63</v>
      </c>
      <c r="B115" s="202" t="s">
        <v>64</v>
      </c>
      <c r="C115" s="202"/>
      <c r="D115" s="202"/>
      <c r="E115" s="202"/>
      <c r="F115" s="202"/>
      <c r="G115" s="203"/>
      <c r="H115" s="52"/>
      <c r="I115" s="49"/>
      <c r="J115" s="20"/>
      <c r="K115" s="6"/>
      <c r="L115" s="6"/>
      <c r="M115" s="6"/>
      <c r="N115" s="6"/>
      <c r="O115" s="6"/>
      <c r="P115" s="6"/>
    </row>
    <row r="116" spans="1:16" ht="39.75" customHeight="1">
      <c r="A116" s="57" t="s">
        <v>65</v>
      </c>
      <c r="B116" s="200" t="s">
        <v>66</v>
      </c>
      <c r="C116" s="200"/>
      <c r="D116" s="200"/>
      <c r="E116" s="200"/>
      <c r="F116" s="200"/>
      <c r="G116" s="201"/>
      <c r="H116" s="58">
        <v>320000</v>
      </c>
      <c r="I116" s="49"/>
      <c r="J116" s="20"/>
      <c r="K116" s="6"/>
      <c r="L116" s="6"/>
      <c r="M116" s="6"/>
      <c r="N116" s="6"/>
      <c r="O116" s="6"/>
      <c r="P116" s="6"/>
    </row>
    <row r="117" spans="1:16" s="5" customFormat="1" ht="9" customHeight="1">
      <c r="A117" s="149"/>
      <c r="B117" s="150"/>
      <c r="C117" s="150"/>
      <c r="D117" s="150"/>
      <c r="E117" s="150"/>
      <c r="F117" s="150"/>
      <c r="G117" s="150"/>
      <c r="H117" s="61"/>
      <c r="I117" s="61"/>
      <c r="J117" s="20"/>
      <c r="K117" s="145"/>
      <c r="L117" s="145"/>
      <c r="M117" s="145"/>
      <c r="N117" s="145"/>
      <c r="O117" s="145"/>
      <c r="P117" s="145"/>
    </row>
    <row r="118" spans="1:16" ht="6" customHeight="1">
      <c r="A118" s="59"/>
      <c r="B118" s="146"/>
      <c r="C118" s="146"/>
      <c r="D118" s="146"/>
      <c r="E118" s="146"/>
      <c r="F118" s="146"/>
      <c r="G118" s="146"/>
      <c r="H118" s="60"/>
      <c r="I118" s="61"/>
      <c r="J118" s="20"/>
      <c r="K118" s="6"/>
      <c r="L118" s="6"/>
      <c r="M118" s="6"/>
      <c r="N118" s="6"/>
      <c r="O118" s="6"/>
      <c r="P118" s="6"/>
    </row>
    <row r="119" spans="1:16" ht="12.75" customHeight="1">
      <c r="A119" s="62" t="s">
        <v>22</v>
      </c>
      <c r="B119" s="247" t="s">
        <v>85</v>
      </c>
      <c r="C119" s="248"/>
      <c r="D119" s="248"/>
      <c r="E119" s="248"/>
      <c r="F119" s="248"/>
      <c r="G119" s="249"/>
      <c r="H119" s="63">
        <v>2141585</v>
      </c>
      <c r="I119" s="64"/>
      <c r="J119" s="20"/>
      <c r="K119" s="6"/>
      <c r="L119" s="6"/>
      <c r="M119" s="6"/>
      <c r="N119" s="6"/>
      <c r="O119" s="6"/>
      <c r="P119" s="6"/>
    </row>
    <row r="120" spans="1:16" ht="12" customHeight="1">
      <c r="A120" s="45" t="s">
        <v>22</v>
      </c>
      <c r="B120" s="194" t="s">
        <v>86</v>
      </c>
      <c r="C120" s="195"/>
      <c r="D120" s="195"/>
      <c r="E120" s="195"/>
      <c r="F120" s="195"/>
      <c r="G120" s="196"/>
      <c r="H120" s="43">
        <v>410000</v>
      </c>
      <c r="I120" s="65"/>
      <c r="J120" s="20"/>
      <c r="K120" s="6"/>
      <c r="L120" s="6"/>
      <c r="M120" s="6"/>
      <c r="N120" s="6"/>
      <c r="O120" s="6"/>
      <c r="P120" s="6"/>
    </row>
    <row r="121" spans="1:16" ht="27.75" customHeight="1">
      <c r="A121" s="45" t="s">
        <v>116</v>
      </c>
      <c r="B121" s="194" t="s">
        <v>117</v>
      </c>
      <c r="C121" s="195"/>
      <c r="D121" s="195"/>
      <c r="E121" s="195"/>
      <c r="F121" s="195"/>
      <c r="G121" s="196"/>
      <c r="H121" s="43">
        <v>2000000</v>
      </c>
      <c r="I121" s="65"/>
      <c r="J121" s="20"/>
      <c r="K121" s="6"/>
      <c r="L121" s="6"/>
      <c r="M121" s="6"/>
      <c r="N121" s="6"/>
      <c r="O121" s="6"/>
      <c r="P121" s="6"/>
    </row>
    <row r="122" spans="1:16" ht="14.25" customHeight="1">
      <c r="A122" s="66" t="s">
        <v>20</v>
      </c>
      <c r="B122" s="282" t="s">
        <v>24</v>
      </c>
      <c r="C122" s="283"/>
      <c r="D122" s="283"/>
      <c r="E122" s="283"/>
      <c r="F122" s="283"/>
      <c r="G122" s="284"/>
      <c r="H122" s="67">
        <f>H119+H120+H121</f>
        <v>4551585</v>
      </c>
      <c r="I122" s="68"/>
      <c r="J122" s="20"/>
      <c r="K122" s="6"/>
      <c r="L122" s="6"/>
      <c r="M122" s="6"/>
      <c r="N122" s="6"/>
      <c r="O122" s="6"/>
      <c r="P122" s="6"/>
    </row>
    <row r="123" spans="1:16" ht="14.25" customHeight="1">
      <c r="A123" s="69" t="s">
        <v>21</v>
      </c>
      <c r="B123" s="204" t="s">
        <v>87</v>
      </c>
      <c r="C123" s="205"/>
      <c r="D123" s="205"/>
      <c r="E123" s="205"/>
      <c r="F123" s="205"/>
      <c r="G123" s="206"/>
      <c r="H123" s="81">
        <f>H122+H96</f>
        <v>133739569</v>
      </c>
      <c r="I123" s="22"/>
      <c r="J123" s="20"/>
      <c r="K123" s="6"/>
      <c r="L123" s="6"/>
      <c r="M123" s="6"/>
      <c r="N123" s="6"/>
      <c r="O123" s="6"/>
      <c r="P123" s="6"/>
    </row>
    <row r="124" spans="1:16" ht="9.75" customHeight="1">
      <c r="A124" s="70"/>
      <c r="B124" s="71"/>
      <c r="C124" s="71"/>
      <c r="D124" s="71"/>
      <c r="E124" s="71"/>
      <c r="F124" s="71"/>
      <c r="G124" s="71"/>
      <c r="H124" s="72"/>
      <c r="I124" s="22"/>
      <c r="J124" s="20"/>
      <c r="K124" s="6"/>
      <c r="L124" s="6"/>
      <c r="M124" s="6"/>
      <c r="N124" s="6"/>
      <c r="O124" s="6"/>
      <c r="P124" s="6"/>
    </row>
    <row r="125" spans="1:16" s="5" customFormat="1" ht="19.5" customHeight="1">
      <c r="A125" s="70"/>
      <c r="B125" s="71"/>
      <c r="C125" s="71"/>
      <c r="D125" s="71"/>
      <c r="E125" s="71"/>
      <c r="F125" s="71"/>
      <c r="G125" s="71"/>
      <c r="H125" s="72"/>
      <c r="I125" s="22"/>
      <c r="J125" s="20"/>
      <c r="K125" s="156"/>
      <c r="L125" s="156"/>
      <c r="M125" s="156"/>
      <c r="N125" s="156"/>
      <c r="O125" s="156"/>
      <c r="P125" s="156"/>
    </row>
    <row r="126" spans="1:16" s="5" customFormat="1" ht="17.25" customHeight="1">
      <c r="A126" s="70"/>
      <c r="B126" s="71"/>
      <c r="C126" s="71"/>
      <c r="D126" s="71"/>
      <c r="E126" s="71"/>
      <c r="F126" s="71"/>
      <c r="G126" s="71"/>
      <c r="H126" s="72"/>
      <c r="I126" s="22"/>
      <c r="J126" s="20"/>
      <c r="K126" s="156"/>
      <c r="L126" s="156"/>
      <c r="M126" s="156"/>
      <c r="N126" s="156"/>
      <c r="O126" s="156"/>
      <c r="P126" s="156"/>
    </row>
    <row r="127" spans="1:16" s="5" customFormat="1" ht="27" customHeight="1">
      <c r="A127" s="70"/>
      <c r="B127" s="71"/>
      <c r="C127" s="71"/>
      <c r="D127" s="71"/>
      <c r="E127" s="71"/>
      <c r="F127" s="71"/>
      <c r="G127" s="71"/>
      <c r="H127" s="72"/>
      <c r="I127" s="22"/>
      <c r="J127" s="20"/>
      <c r="K127" s="156"/>
      <c r="L127" s="156"/>
      <c r="M127" s="156"/>
      <c r="N127" s="156"/>
      <c r="O127" s="156"/>
      <c r="P127" s="156"/>
    </row>
    <row r="128" spans="1:16" s="5" customFormat="1" ht="19.5" customHeight="1">
      <c r="A128" s="70"/>
      <c r="B128" s="71"/>
      <c r="C128" s="71"/>
      <c r="D128" s="71"/>
      <c r="E128" s="71"/>
      <c r="F128" s="71"/>
      <c r="G128" s="71"/>
      <c r="H128" s="72"/>
      <c r="I128" s="22"/>
      <c r="J128" s="20"/>
      <c r="K128" s="156"/>
      <c r="L128" s="156"/>
      <c r="M128" s="156"/>
      <c r="N128" s="156"/>
      <c r="O128" s="156"/>
      <c r="P128" s="156"/>
    </row>
    <row r="129" spans="1:16" s="5" customFormat="1" ht="21" customHeight="1">
      <c r="A129" s="70"/>
      <c r="B129" s="71"/>
      <c r="C129" s="71"/>
      <c r="D129" s="71"/>
      <c r="E129" s="71"/>
      <c r="F129" s="71"/>
      <c r="G129" s="71"/>
      <c r="H129" s="72"/>
      <c r="I129" s="22"/>
      <c r="J129" s="20"/>
      <c r="K129" s="156"/>
      <c r="L129" s="156"/>
      <c r="M129" s="156"/>
      <c r="N129" s="156"/>
      <c r="O129" s="156"/>
      <c r="P129" s="156"/>
    </row>
    <row r="130" spans="1:16" s="5" customFormat="1" ht="13.5" customHeight="1">
      <c r="A130" s="70"/>
      <c r="B130" s="71"/>
      <c r="C130" s="71"/>
      <c r="D130" s="71"/>
      <c r="E130" s="71"/>
      <c r="F130" s="71"/>
      <c r="G130" s="71"/>
      <c r="H130" s="72"/>
      <c r="I130" s="22"/>
      <c r="J130" s="20"/>
      <c r="K130" s="156"/>
      <c r="L130" s="156"/>
      <c r="M130" s="156"/>
      <c r="N130" s="156"/>
      <c r="O130" s="156"/>
      <c r="P130" s="156"/>
    </row>
    <row r="131" spans="1:16" s="5" customFormat="1" ht="16.5" customHeight="1">
      <c r="A131" s="70"/>
      <c r="B131" s="71"/>
      <c r="C131" s="71"/>
      <c r="D131" s="71"/>
      <c r="E131" s="71"/>
      <c r="F131" s="71"/>
      <c r="G131" s="71"/>
      <c r="H131" s="72"/>
      <c r="I131" s="22"/>
      <c r="J131" s="20"/>
      <c r="K131" s="156"/>
      <c r="L131" s="156"/>
      <c r="M131" s="156"/>
      <c r="N131" s="156"/>
      <c r="O131" s="156"/>
      <c r="P131" s="156"/>
    </row>
    <row r="132" spans="1:16" s="5" customFormat="1" ht="15.75" customHeight="1">
      <c r="A132" s="70"/>
      <c r="B132" s="71"/>
      <c r="C132" s="71"/>
      <c r="D132" s="71"/>
      <c r="E132" s="71"/>
      <c r="F132" s="71"/>
      <c r="G132" s="71"/>
      <c r="H132" s="72"/>
      <c r="I132" s="22"/>
      <c r="J132" s="20"/>
      <c r="K132" s="140"/>
      <c r="L132" s="140"/>
      <c r="M132" s="140"/>
      <c r="N132" s="140"/>
      <c r="O132" s="140"/>
      <c r="P132" s="140"/>
    </row>
    <row r="133" spans="1:16" ht="17.25" customHeight="1">
      <c r="A133" s="70"/>
      <c r="B133" s="71"/>
      <c r="C133" s="71"/>
      <c r="D133" s="71"/>
      <c r="E133" s="71"/>
      <c r="F133" s="71"/>
      <c r="G133" s="71"/>
      <c r="H133" s="72"/>
      <c r="I133" s="22"/>
      <c r="J133" s="20"/>
      <c r="K133" s="6"/>
      <c r="L133" s="6"/>
      <c r="M133" s="6"/>
      <c r="N133" s="6"/>
      <c r="O133" s="6"/>
      <c r="P133" s="6"/>
    </row>
    <row r="134" spans="1:16" ht="15.75" customHeight="1">
      <c r="A134" s="44" t="s">
        <v>4</v>
      </c>
      <c r="B134" s="296" t="s">
        <v>148</v>
      </c>
      <c r="C134" s="296"/>
      <c r="D134" s="296"/>
      <c r="E134" s="296"/>
      <c r="F134" s="296"/>
      <c r="G134" s="296"/>
      <c r="H134" s="296"/>
      <c r="I134" s="208">
        <f>Dochody!E48</f>
        <v>126267492</v>
      </c>
      <c r="J134" s="209"/>
      <c r="K134" s="6"/>
      <c r="L134" s="6"/>
      <c r="M134" s="6"/>
      <c r="N134" s="6"/>
      <c r="O134" s="6"/>
      <c r="P134" s="6"/>
    </row>
    <row r="135" spans="1:16" ht="15.75" customHeight="1">
      <c r="A135" s="44"/>
      <c r="B135" s="250" t="s">
        <v>25</v>
      </c>
      <c r="C135" s="250"/>
      <c r="D135" s="250"/>
      <c r="E135" s="250"/>
      <c r="F135" s="250"/>
      <c r="G135" s="250"/>
      <c r="H135" s="250"/>
      <c r="I135" s="210">
        <f>Dochody!F48+Dochody!G48</f>
        <v>10000000</v>
      </c>
      <c r="J135" s="211"/>
      <c r="K135" s="6"/>
      <c r="L135" s="6"/>
      <c r="M135" s="6"/>
      <c r="N135" s="6"/>
      <c r="O135" s="6"/>
      <c r="P135" s="6"/>
    </row>
    <row r="136" spans="1:16" ht="15.75" customHeight="1">
      <c r="A136" s="44"/>
      <c r="B136" s="250" t="s">
        <v>121</v>
      </c>
      <c r="C136" s="250"/>
      <c r="D136" s="250"/>
      <c r="E136" s="250"/>
      <c r="F136" s="250"/>
      <c r="G136" s="250"/>
      <c r="H136" s="250"/>
      <c r="I136" s="210">
        <f>Dochody!H48+Dochody!I48</f>
        <v>3045000</v>
      </c>
      <c r="J136" s="211"/>
      <c r="K136" s="6"/>
      <c r="L136" s="6"/>
      <c r="M136" s="6"/>
      <c r="N136" s="6"/>
      <c r="O136" s="6"/>
      <c r="P136" s="6"/>
    </row>
    <row r="137" spans="1:16" ht="17.25" customHeight="1">
      <c r="A137" s="44" t="s">
        <v>5</v>
      </c>
      <c r="B137" s="218" t="s">
        <v>37</v>
      </c>
      <c r="C137" s="241"/>
      <c r="D137" s="241"/>
      <c r="E137" s="241"/>
      <c r="F137" s="241"/>
      <c r="G137" s="241"/>
      <c r="H137" s="242"/>
      <c r="I137" s="208">
        <f>I134+I136-I135</f>
        <v>119312492</v>
      </c>
      <c r="J137" s="209"/>
      <c r="K137" s="6"/>
      <c r="L137" s="6"/>
      <c r="M137" s="6"/>
      <c r="N137" s="6"/>
      <c r="O137" s="6"/>
      <c r="P137" s="6"/>
    </row>
    <row r="138" spans="1:16" s="5" customFormat="1" ht="16.5" customHeight="1">
      <c r="A138" s="73" t="s">
        <v>6</v>
      </c>
      <c r="B138" s="251" t="s">
        <v>134</v>
      </c>
      <c r="C138" s="252"/>
      <c r="D138" s="252"/>
      <c r="E138" s="252"/>
      <c r="F138" s="252"/>
      <c r="G138" s="252"/>
      <c r="H138" s="253"/>
      <c r="I138" s="208">
        <f>Dochody!J61</f>
        <v>11500000</v>
      </c>
      <c r="J138" s="209"/>
      <c r="K138" s="6"/>
      <c r="L138" s="6"/>
      <c r="M138" s="6"/>
      <c r="N138" s="6"/>
      <c r="O138" s="6"/>
      <c r="P138" s="6"/>
    </row>
    <row r="139" spans="1:16" s="5" customFormat="1" ht="15.75" customHeight="1">
      <c r="A139" s="73" t="s">
        <v>7</v>
      </c>
      <c r="B139" s="251" t="s">
        <v>119</v>
      </c>
      <c r="C139" s="252"/>
      <c r="D139" s="252"/>
      <c r="E139" s="252"/>
      <c r="F139" s="252"/>
      <c r="G139" s="252"/>
      <c r="H139" s="253"/>
      <c r="I139" s="208">
        <f>Dochody!J62</f>
        <v>2500000</v>
      </c>
      <c r="J139" s="209"/>
      <c r="K139" s="6"/>
      <c r="L139" s="6"/>
      <c r="M139" s="6"/>
      <c r="N139" s="6"/>
      <c r="O139" s="6"/>
      <c r="P139" s="6"/>
    </row>
    <row r="140" spans="1:16" ht="43.5" customHeight="1">
      <c r="A140" s="73" t="s">
        <v>68</v>
      </c>
      <c r="B140" s="251" t="s">
        <v>128</v>
      </c>
      <c r="C140" s="252"/>
      <c r="D140" s="252"/>
      <c r="E140" s="252"/>
      <c r="F140" s="252"/>
      <c r="G140" s="252"/>
      <c r="H140" s="253"/>
      <c r="I140" s="208">
        <v>427077</v>
      </c>
      <c r="J140" s="285"/>
      <c r="K140" s="6"/>
      <c r="L140" s="6"/>
      <c r="M140" s="6"/>
      <c r="N140" s="6"/>
      <c r="O140" s="6"/>
      <c r="P140" s="6"/>
    </row>
    <row r="141" spans="1:16" ht="22.5" customHeight="1">
      <c r="A141" s="44"/>
      <c r="B141" s="239" t="s">
        <v>166</v>
      </c>
      <c r="C141" s="240"/>
      <c r="D141" s="240"/>
      <c r="E141" s="240"/>
      <c r="F141" s="240"/>
      <c r="G141" s="240"/>
      <c r="H141" s="209"/>
      <c r="I141" s="208">
        <f>I137+I138+I139+I140</f>
        <v>133739569</v>
      </c>
      <c r="J141" s="209"/>
      <c r="K141" s="6"/>
      <c r="L141" s="23"/>
      <c r="M141" s="6"/>
      <c r="N141" s="6"/>
      <c r="O141" s="6"/>
      <c r="P141" s="6"/>
    </row>
    <row r="142" spans="1:16" ht="3.75" customHeight="1">
      <c r="A142" s="44"/>
      <c r="B142" s="218"/>
      <c r="C142" s="219"/>
      <c r="D142" s="219"/>
      <c r="E142" s="219"/>
      <c r="F142" s="219"/>
      <c r="G142" s="219"/>
      <c r="H142" s="211"/>
      <c r="I142" s="218"/>
      <c r="J142" s="211"/>
      <c r="K142" s="6"/>
      <c r="L142" s="6"/>
      <c r="M142" s="6"/>
      <c r="N142" s="6"/>
      <c r="O142" s="6"/>
      <c r="P142" s="6"/>
    </row>
    <row r="143" spans="1:16" ht="15" customHeight="1">
      <c r="A143" s="44" t="s">
        <v>4</v>
      </c>
      <c r="B143" s="239" t="s">
        <v>149</v>
      </c>
      <c r="C143" s="240"/>
      <c r="D143" s="240"/>
      <c r="E143" s="240"/>
      <c r="F143" s="240"/>
      <c r="G143" s="240"/>
      <c r="H143" s="209"/>
      <c r="I143" s="208">
        <f>E96</f>
        <v>141767492</v>
      </c>
      <c r="J143" s="209"/>
      <c r="K143" s="6"/>
      <c r="L143" s="6"/>
      <c r="M143" s="6"/>
      <c r="N143" s="6"/>
      <c r="O143" s="6"/>
      <c r="P143" s="6"/>
    </row>
    <row r="144" spans="1:16" ht="18" customHeight="1">
      <c r="A144" s="44"/>
      <c r="B144" s="218" t="s">
        <v>26</v>
      </c>
      <c r="C144" s="219"/>
      <c r="D144" s="219"/>
      <c r="E144" s="219"/>
      <c r="F144" s="219"/>
      <c r="G144" s="219"/>
      <c r="H144" s="211"/>
      <c r="I144" s="210">
        <f>F96</f>
        <v>16647852</v>
      </c>
      <c r="J144" s="211"/>
      <c r="K144" s="23"/>
      <c r="L144" s="215"/>
      <c r="M144" s="215"/>
      <c r="N144" s="23"/>
      <c r="O144" s="6"/>
      <c r="P144" s="6"/>
    </row>
    <row r="145" spans="1:16" ht="18" customHeight="1">
      <c r="A145" s="44"/>
      <c r="B145" s="218" t="s">
        <v>27</v>
      </c>
      <c r="C145" s="219"/>
      <c r="D145" s="219"/>
      <c r="E145" s="219"/>
      <c r="F145" s="219"/>
      <c r="G145" s="219"/>
      <c r="H145" s="211"/>
      <c r="I145" s="210">
        <f>G96</f>
        <v>4068344</v>
      </c>
      <c r="J145" s="211"/>
      <c r="K145" s="23"/>
      <c r="L145" s="6"/>
      <c r="M145" s="6"/>
      <c r="N145" s="6"/>
      <c r="O145" s="6"/>
      <c r="P145" s="6"/>
    </row>
    <row r="146" spans="1:16" ht="17.25" customHeight="1">
      <c r="A146" s="44" t="s">
        <v>5</v>
      </c>
      <c r="B146" s="218" t="s">
        <v>38</v>
      </c>
      <c r="C146" s="219"/>
      <c r="D146" s="219"/>
      <c r="E146" s="219"/>
      <c r="F146" s="219"/>
      <c r="G146" s="219"/>
      <c r="H146" s="211"/>
      <c r="I146" s="208">
        <f>I143+I145-I144</f>
        <v>129187984</v>
      </c>
      <c r="J146" s="209"/>
      <c r="K146" s="6"/>
      <c r="L146" s="215"/>
      <c r="M146" s="246"/>
      <c r="N146" s="6"/>
      <c r="O146" s="6"/>
      <c r="P146" s="6"/>
    </row>
    <row r="147" spans="1:16" ht="12.75">
      <c r="A147" s="44" t="s">
        <v>6</v>
      </c>
      <c r="B147" s="218" t="s">
        <v>41</v>
      </c>
      <c r="C147" s="219"/>
      <c r="D147" s="219"/>
      <c r="E147" s="219"/>
      <c r="F147" s="219"/>
      <c r="G147" s="219"/>
      <c r="H147" s="211"/>
      <c r="I147" s="210">
        <f>H119</f>
        <v>2141585</v>
      </c>
      <c r="J147" s="211"/>
      <c r="K147" s="6"/>
      <c r="L147" s="6"/>
      <c r="M147" s="6"/>
      <c r="N147" s="6"/>
      <c r="O147" s="6"/>
      <c r="P147" s="6"/>
    </row>
    <row r="148" spans="1:16" ht="12.75">
      <c r="A148" s="44" t="s">
        <v>7</v>
      </c>
      <c r="B148" s="218" t="s">
        <v>40</v>
      </c>
      <c r="C148" s="219"/>
      <c r="D148" s="219"/>
      <c r="E148" s="219"/>
      <c r="F148" s="219"/>
      <c r="G148" s="219"/>
      <c r="H148" s="211"/>
      <c r="I148" s="210">
        <f>H120</f>
        <v>410000</v>
      </c>
      <c r="J148" s="211"/>
      <c r="K148" s="6"/>
      <c r="L148" s="6"/>
      <c r="M148" s="6"/>
      <c r="N148" s="6"/>
      <c r="O148" s="6"/>
      <c r="P148" s="6"/>
    </row>
    <row r="149" spans="1:16" s="5" customFormat="1" ht="12.75">
      <c r="A149" s="44" t="s">
        <v>68</v>
      </c>
      <c r="B149" s="218" t="s">
        <v>117</v>
      </c>
      <c r="C149" s="219"/>
      <c r="D149" s="219"/>
      <c r="E149" s="219"/>
      <c r="F149" s="219"/>
      <c r="G149" s="219"/>
      <c r="H149" s="211"/>
      <c r="I149" s="210">
        <v>2000000</v>
      </c>
      <c r="J149" s="220"/>
      <c r="K149" s="145"/>
      <c r="L149" s="145"/>
      <c r="M149" s="145"/>
      <c r="N149" s="145"/>
      <c r="O149" s="145"/>
      <c r="P149" s="145"/>
    </row>
    <row r="150" spans="1:16" ht="18" customHeight="1">
      <c r="A150" s="74"/>
      <c r="B150" s="239" t="s">
        <v>167</v>
      </c>
      <c r="C150" s="240"/>
      <c r="D150" s="240"/>
      <c r="E150" s="240"/>
      <c r="F150" s="240"/>
      <c r="G150" s="240"/>
      <c r="H150" s="209"/>
      <c r="I150" s="208">
        <f>I146+I147+I148+I149</f>
        <v>133739569</v>
      </c>
      <c r="J150" s="209"/>
      <c r="K150" s="6"/>
      <c r="L150" s="221"/>
      <c r="M150" s="222"/>
      <c r="N150" s="6"/>
      <c r="O150" s="6"/>
      <c r="P150" s="6"/>
    </row>
    <row r="151" spans="1:16" ht="7.5" customHeight="1">
      <c r="A151" s="24"/>
      <c r="B151" s="6"/>
      <c r="C151" s="6"/>
      <c r="D151" s="6"/>
      <c r="E151" s="25"/>
      <c r="F151" s="20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5" customHeight="1">
      <c r="A152" s="246" t="s">
        <v>125</v>
      </c>
      <c r="B152" s="246"/>
      <c r="C152" s="246"/>
      <c r="D152" s="246"/>
      <c r="E152" s="246"/>
      <c r="F152" s="246"/>
      <c r="G152" s="246"/>
      <c r="H152" s="246"/>
      <c r="I152" s="246"/>
      <c r="J152" s="246"/>
      <c r="K152" s="6"/>
      <c r="L152" s="6"/>
      <c r="M152" s="6"/>
      <c r="N152" s="6"/>
      <c r="O152" s="6"/>
      <c r="P152" s="6"/>
    </row>
    <row r="153" spans="1:16" ht="12.75">
      <c r="A153" s="207" t="s">
        <v>129</v>
      </c>
      <c r="B153" s="176"/>
      <c r="C153" s="176"/>
      <c r="D153" s="176"/>
      <c r="E153" s="176"/>
      <c r="F153" s="176"/>
      <c r="G153" s="176"/>
      <c r="H153" s="176"/>
      <c r="I153" s="176"/>
      <c r="J153" s="176"/>
      <c r="K153" s="6"/>
      <c r="L153" s="6"/>
      <c r="M153" s="6"/>
      <c r="N153" s="6"/>
      <c r="O153" s="6"/>
      <c r="P153" s="6"/>
    </row>
    <row r="154" spans="1:16" ht="12.75">
      <c r="A154" s="83" t="s">
        <v>124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78" t="s">
        <v>126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78" t="s">
        <v>127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6"/>
      <c r="L156" s="6"/>
      <c r="M156" s="6"/>
      <c r="N156" s="6"/>
      <c r="O156" s="6"/>
      <c r="P156" s="6"/>
    </row>
    <row r="157" spans="1:16" ht="12.75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6"/>
      <c r="L157" s="6"/>
      <c r="M157" s="6"/>
      <c r="N157" s="6"/>
      <c r="O157" s="6"/>
      <c r="P157" s="6"/>
    </row>
    <row r="158" spans="1:16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</sheetData>
  <sheetProtection/>
  <mergeCells count="177">
    <mergeCell ref="K43:L43"/>
    <mergeCell ref="A79:A82"/>
    <mergeCell ref="B79:D82"/>
    <mergeCell ref="E79:E82"/>
    <mergeCell ref="F79:G80"/>
    <mergeCell ref="H79:H82"/>
    <mergeCell ref="I79:P79"/>
    <mergeCell ref="I80:I82"/>
    <mergeCell ref="J80:O80"/>
    <mergeCell ref="P80:P82"/>
    <mergeCell ref="F81:F82"/>
    <mergeCell ref="G81:G82"/>
    <mergeCell ref="J81:J82"/>
    <mergeCell ref="K81:K82"/>
    <mergeCell ref="L81:L82"/>
    <mergeCell ref="M81:M82"/>
    <mergeCell ref="N81:O81"/>
    <mergeCell ref="D58:H58"/>
    <mergeCell ref="D57:H57"/>
    <mergeCell ref="D54:H54"/>
    <mergeCell ref="D55:H55"/>
    <mergeCell ref="D56:H56"/>
    <mergeCell ref="M64:M65"/>
    <mergeCell ref="J64:J65"/>
    <mergeCell ref="D16:H16"/>
    <mergeCell ref="D17:H17"/>
    <mergeCell ref="D18:H18"/>
    <mergeCell ref="A43:C43"/>
    <mergeCell ref="D43:H44"/>
    <mergeCell ref="I43:J43"/>
    <mergeCell ref="D49:H49"/>
    <mergeCell ref="D50:H50"/>
    <mergeCell ref="D45:H45"/>
    <mergeCell ref="D46:H46"/>
    <mergeCell ref="D42:H42"/>
    <mergeCell ref="D35:H35"/>
    <mergeCell ref="D36:H36"/>
    <mergeCell ref="D37:H37"/>
    <mergeCell ref="D38:H38"/>
    <mergeCell ref="D39:H39"/>
    <mergeCell ref="D40:H40"/>
    <mergeCell ref="D41:H41"/>
    <mergeCell ref="D48:H48"/>
    <mergeCell ref="D21:H21"/>
    <mergeCell ref="D20:H20"/>
    <mergeCell ref="D28:H28"/>
    <mergeCell ref="D22:H22"/>
    <mergeCell ref="D23:H23"/>
    <mergeCell ref="B148:H148"/>
    <mergeCell ref="B145:H145"/>
    <mergeCell ref="B120:G120"/>
    <mergeCell ref="J63:O63"/>
    <mergeCell ref="L146:M146"/>
    <mergeCell ref="B90:D90"/>
    <mergeCell ref="B89:D89"/>
    <mergeCell ref="A59:H59"/>
    <mergeCell ref="B85:D85"/>
    <mergeCell ref="B71:D71"/>
    <mergeCell ref="B70:D70"/>
    <mergeCell ref="A62:A65"/>
    <mergeCell ref="H62:H65"/>
    <mergeCell ref="B72:D72"/>
    <mergeCell ref="B83:D83"/>
    <mergeCell ref="B73:D73"/>
    <mergeCell ref="B68:D68"/>
    <mergeCell ref="B88:D88"/>
    <mergeCell ref="I147:J147"/>
    <mergeCell ref="B122:G122"/>
    <mergeCell ref="B135:H135"/>
    <mergeCell ref="B134:H134"/>
    <mergeCell ref="B112:G112"/>
    <mergeCell ref="I138:J138"/>
    <mergeCell ref="I139:J139"/>
    <mergeCell ref="I140:J140"/>
    <mergeCell ref="I137:J137"/>
    <mergeCell ref="I144:J144"/>
    <mergeCell ref="B138:H138"/>
    <mergeCell ref="B139:H139"/>
    <mergeCell ref="B113:G113"/>
    <mergeCell ref="B115:G115"/>
    <mergeCell ref="I143:J143"/>
    <mergeCell ref="A5:L5"/>
    <mergeCell ref="I7:J7"/>
    <mergeCell ref="K7:L7"/>
    <mergeCell ref="D7:H8"/>
    <mergeCell ref="A7:C7"/>
    <mergeCell ref="B111:G111"/>
    <mergeCell ref="J101:K101"/>
    <mergeCell ref="B100:G100"/>
    <mergeCell ref="B101:G101"/>
    <mergeCell ref="J102:K102"/>
    <mergeCell ref="E62:E65"/>
    <mergeCell ref="B67:D67"/>
    <mergeCell ref="B62:D65"/>
    <mergeCell ref="B86:D86"/>
    <mergeCell ref="B91:D91"/>
    <mergeCell ref="B69:D69"/>
    <mergeCell ref="B84:D84"/>
    <mergeCell ref="B96:D96"/>
    <mergeCell ref="B103:G103"/>
    <mergeCell ref="B104:F104"/>
    <mergeCell ref="B105:F105"/>
    <mergeCell ref="B95:D95"/>
    <mergeCell ref="B94:D94"/>
    <mergeCell ref="B87:D87"/>
    <mergeCell ref="D9:H9"/>
    <mergeCell ref="D10:H10"/>
    <mergeCell ref="D11:H11"/>
    <mergeCell ref="D12:H12"/>
    <mergeCell ref="D13:H13"/>
    <mergeCell ref="D14:H14"/>
    <mergeCell ref="B102:G102"/>
    <mergeCell ref="A152:J152"/>
    <mergeCell ref="B150:H150"/>
    <mergeCell ref="I142:J142"/>
    <mergeCell ref="I136:J136"/>
    <mergeCell ref="B147:H147"/>
    <mergeCell ref="B146:H146"/>
    <mergeCell ref="B119:G119"/>
    <mergeCell ref="B143:H143"/>
    <mergeCell ref="B142:H142"/>
    <mergeCell ref="I145:J145"/>
    <mergeCell ref="B136:H136"/>
    <mergeCell ref="B144:H144"/>
    <mergeCell ref="B140:H140"/>
    <mergeCell ref="I134:J134"/>
    <mergeCell ref="B121:G121"/>
    <mergeCell ref="I146:J146"/>
    <mergeCell ref="D24:H24"/>
    <mergeCell ref="N64:O64"/>
    <mergeCell ref="M59:N59"/>
    <mergeCell ref="O59:P59"/>
    <mergeCell ref="K64:K65"/>
    <mergeCell ref="F64:F65"/>
    <mergeCell ref="B149:H149"/>
    <mergeCell ref="I149:J149"/>
    <mergeCell ref="L150:M150"/>
    <mergeCell ref="I63:I65"/>
    <mergeCell ref="I62:P62"/>
    <mergeCell ref="P63:P65"/>
    <mergeCell ref="B92:D92"/>
    <mergeCell ref="F62:G63"/>
    <mergeCell ref="G64:G65"/>
    <mergeCell ref="B108:F108"/>
    <mergeCell ref="B107:G107"/>
    <mergeCell ref="B110:G110"/>
    <mergeCell ref="B109:F109"/>
    <mergeCell ref="B106:G106"/>
    <mergeCell ref="L144:M144"/>
    <mergeCell ref="I135:J135"/>
    <mergeCell ref="I141:J141"/>
    <mergeCell ref="B141:H141"/>
    <mergeCell ref="B137:H137"/>
    <mergeCell ref="A157:J157"/>
    <mergeCell ref="D15:H15"/>
    <mergeCell ref="L64:L65"/>
    <mergeCell ref="D47:H47"/>
    <mergeCell ref="D27:H27"/>
    <mergeCell ref="D34:H34"/>
    <mergeCell ref="D25:H25"/>
    <mergeCell ref="D26:H26"/>
    <mergeCell ref="D29:H29"/>
    <mergeCell ref="D30:H30"/>
    <mergeCell ref="D31:H31"/>
    <mergeCell ref="D32:H32"/>
    <mergeCell ref="D33:H33"/>
    <mergeCell ref="B93:D93"/>
    <mergeCell ref="D52:H52"/>
    <mergeCell ref="D53:H53"/>
    <mergeCell ref="D51:H51"/>
    <mergeCell ref="B116:G116"/>
    <mergeCell ref="B114:G114"/>
    <mergeCell ref="B123:G123"/>
    <mergeCell ref="A153:J153"/>
    <mergeCell ref="D19:H19"/>
    <mergeCell ref="I150:J150"/>
    <mergeCell ref="I148:J148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E49">
      <selection activeCell="M47" sqref="M47:M49"/>
    </sheetView>
  </sheetViews>
  <sheetFormatPr defaultColWidth="9.00390625" defaultRowHeight="12.75"/>
  <cols>
    <col min="5" max="5" width="13.375" style="0" customWidth="1"/>
    <col min="7" max="7" width="12.00390625" style="0" customWidth="1"/>
    <col min="8" max="8" width="12.375" style="0" customWidth="1"/>
    <col min="9" max="9" width="11.625" style="0" customWidth="1"/>
    <col min="10" max="10" width="11.875" style="0" customWidth="1"/>
    <col min="11" max="11" width="12.125" style="0" customWidth="1"/>
    <col min="12" max="12" width="13.125" style="0" customWidth="1"/>
  </cols>
  <sheetData>
    <row r="1" spans="1:12" ht="11.25" customHeight="1">
      <c r="A1" s="86"/>
      <c r="B1" s="86"/>
      <c r="C1" s="86"/>
      <c r="D1" s="86"/>
      <c r="E1" s="86"/>
      <c r="F1" s="86"/>
      <c r="G1" s="86"/>
      <c r="H1" s="87" t="s">
        <v>69</v>
      </c>
      <c r="I1" s="86"/>
      <c r="J1" s="87"/>
      <c r="K1" s="88"/>
      <c r="L1" s="89"/>
    </row>
    <row r="2" spans="1:12" ht="3" customHeight="1">
      <c r="A2" s="86"/>
      <c r="B2" s="86"/>
      <c r="C2" s="86"/>
      <c r="D2" s="86"/>
      <c r="E2" s="86"/>
      <c r="F2" s="86"/>
      <c r="G2" s="86"/>
      <c r="H2" s="90"/>
      <c r="I2" s="86"/>
      <c r="J2" s="90"/>
      <c r="K2" s="88"/>
      <c r="L2" s="89"/>
    </row>
    <row r="3" spans="1:12" ht="10.5" customHeight="1">
      <c r="A3" s="86"/>
      <c r="B3" s="86"/>
      <c r="C3" s="86"/>
      <c r="D3" s="86"/>
      <c r="E3" s="86"/>
      <c r="F3" s="86"/>
      <c r="G3" s="86"/>
      <c r="H3" s="7" t="s">
        <v>189</v>
      </c>
      <c r="I3" s="86"/>
      <c r="J3" s="7"/>
      <c r="K3" s="88"/>
      <c r="L3" s="89"/>
    </row>
    <row r="4" spans="1:12" ht="11.25" customHeight="1">
      <c r="A4" s="86"/>
      <c r="B4" s="86"/>
      <c r="C4" s="86"/>
      <c r="D4" s="86"/>
      <c r="E4" s="86"/>
      <c r="F4" s="86"/>
      <c r="G4" s="86"/>
      <c r="H4" s="7" t="s">
        <v>70</v>
      </c>
      <c r="I4" s="86"/>
      <c r="J4" s="7"/>
      <c r="K4" s="88"/>
      <c r="L4" s="89"/>
    </row>
    <row r="5" spans="1:12" ht="12" customHeight="1">
      <c r="A5" s="86"/>
      <c r="B5" s="86"/>
      <c r="C5" s="86"/>
      <c r="D5" s="86"/>
      <c r="E5" s="86"/>
      <c r="F5" s="86"/>
      <c r="G5" s="86"/>
      <c r="H5" s="7" t="s">
        <v>190</v>
      </c>
      <c r="I5" s="86"/>
      <c r="J5" s="7"/>
      <c r="K5" s="88"/>
      <c r="L5" s="89"/>
    </row>
    <row r="6" spans="1:12" ht="6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8"/>
      <c r="L6" s="89"/>
    </row>
    <row r="7" spans="1:12" ht="11.25" customHeight="1">
      <c r="A7" s="364" t="s">
        <v>115</v>
      </c>
      <c r="B7" s="365"/>
      <c r="C7" s="365"/>
      <c r="D7" s="365"/>
      <c r="E7" s="365"/>
      <c r="F7" s="365"/>
      <c r="G7" s="365"/>
      <c r="H7" s="365"/>
      <c r="I7" s="365"/>
      <c r="J7" s="365"/>
      <c r="K7" s="88"/>
      <c r="L7" s="89"/>
    </row>
    <row r="8" spans="1:12" ht="4.5" customHeight="1">
      <c r="A8" s="86"/>
      <c r="B8" s="86"/>
      <c r="C8" s="86"/>
      <c r="D8" s="86"/>
      <c r="E8" s="86"/>
      <c r="F8" s="86"/>
      <c r="G8" s="86"/>
      <c r="H8" s="86"/>
      <c r="I8" s="86"/>
      <c r="J8" s="132"/>
      <c r="K8" s="88"/>
      <c r="L8" s="89"/>
    </row>
    <row r="9" spans="1:12" ht="10.5" customHeight="1">
      <c r="A9" s="366" t="s">
        <v>71</v>
      </c>
      <c r="B9" s="367"/>
      <c r="C9" s="368"/>
      <c r="D9" s="369" t="s">
        <v>90</v>
      </c>
      <c r="E9" s="370"/>
      <c r="F9" s="371"/>
      <c r="G9" s="363" t="s">
        <v>91</v>
      </c>
      <c r="H9" s="363"/>
      <c r="I9" s="363" t="s">
        <v>92</v>
      </c>
      <c r="J9" s="363"/>
      <c r="K9" s="91"/>
      <c r="L9" s="92"/>
    </row>
    <row r="10" spans="1:12" ht="12" customHeight="1">
      <c r="A10" s="93" t="s">
        <v>29</v>
      </c>
      <c r="B10" s="93" t="s">
        <v>72</v>
      </c>
      <c r="C10" s="93" t="s">
        <v>73</v>
      </c>
      <c r="D10" s="372"/>
      <c r="E10" s="373"/>
      <c r="F10" s="374"/>
      <c r="G10" s="94" t="s">
        <v>74</v>
      </c>
      <c r="H10" s="95" t="s">
        <v>75</v>
      </c>
      <c r="I10" s="94" t="s">
        <v>74</v>
      </c>
      <c r="J10" s="95" t="s">
        <v>75</v>
      </c>
      <c r="K10" s="91"/>
      <c r="L10" s="92"/>
    </row>
    <row r="11" spans="1:12" s="5" customFormat="1" ht="12" customHeight="1">
      <c r="A11" s="96">
        <v>600</v>
      </c>
      <c r="B11" s="96"/>
      <c r="C11" s="96"/>
      <c r="D11" s="300" t="s">
        <v>150</v>
      </c>
      <c r="E11" s="312"/>
      <c r="F11" s="313"/>
      <c r="G11" s="97"/>
      <c r="H11" s="97"/>
      <c r="I11" s="97">
        <f>I12</f>
        <v>23314</v>
      </c>
      <c r="J11" s="97"/>
      <c r="K11" s="91"/>
      <c r="L11" s="92"/>
    </row>
    <row r="12" spans="1:12" s="5" customFormat="1" ht="12.75" customHeight="1">
      <c r="A12" s="98"/>
      <c r="B12" s="98">
        <v>60016</v>
      </c>
      <c r="C12" s="98"/>
      <c r="D12" s="303" t="s">
        <v>137</v>
      </c>
      <c r="E12" s="314"/>
      <c r="F12" s="315"/>
      <c r="G12" s="99"/>
      <c r="H12" s="99"/>
      <c r="I12" s="99">
        <f>I13</f>
        <v>23314</v>
      </c>
      <c r="J12" s="99"/>
      <c r="K12" s="91"/>
      <c r="L12" s="92"/>
    </row>
    <row r="13" spans="1:12" s="5" customFormat="1" ht="21.75" customHeight="1">
      <c r="A13" s="133"/>
      <c r="B13" s="133"/>
      <c r="C13" s="134" t="s">
        <v>151</v>
      </c>
      <c r="D13" s="319" t="s">
        <v>152</v>
      </c>
      <c r="E13" s="320"/>
      <c r="F13" s="321"/>
      <c r="G13" s="135"/>
      <c r="H13" s="135"/>
      <c r="I13" s="135">
        <v>23314</v>
      </c>
      <c r="J13" s="135"/>
      <c r="K13" s="91"/>
      <c r="L13" s="92"/>
    </row>
    <row r="14" spans="1:12" s="5" customFormat="1" ht="35.25" customHeight="1">
      <c r="A14" s="96">
        <v>756</v>
      </c>
      <c r="B14" s="96"/>
      <c r="C14" s="96"/>
      <c r="D14" s="300" t="s">
        <v>139</v>
      </c>
      <c r="E14" s="312"/>
      <c r="F14" s="313"/>
      <c r="G14" s="97"/>
      <c r="H14" s="97"/>
      <c r="I14" s="97">
        <f>I15+I18+I20</f>
        <v>3006000</v>
      </c>
      <c r="J14" s="97"/>
      <c r="K14" s="91"/>
      <c r="L14" s="92"/>
    </row>
    <row r="15" spans="1:12" s="5" customFormat="1" ht="63.75" customHeight="1">
      <c r="A15" s="98"/>
      <c r="B15" s="98">
        <v>75615</v>
      </c>
      <c r="C15" s="98"/>
      <c r="D15" s="303" t="s">
        <v>153</v>
      </c>
      <c r="E15" s="314"/>
      <c r="F15" s="315"/>
      <c r="G15" s="99"/>
      <c r="H15" s="99"/>
      <c r="I15" s="99">
        <f>I16+I17</f>
        <v>506000</v>
      </c>
      <c r="J15" s="99"/>
      <c r="K15" s="91"/>
      <c r="L15" s="92"/>
    </row>
    <row r="16" spans="1:12" s="5" customFormat="1" ht="12" customHeight="1">
      <c r="A16" s="100"/>
      <c r="B16" s="100"/>
      <c r="C16" s="101" t="s">
        <v>154</v>
      </c>
      <c r="D16" s="316" t="s">
        <v>155</v>
      </c>
      <c r="E16" s="317"/>
      <c r="F16" s="318"/>
      <c r="G16" s="102"/>
      <c r="H16" s="102"/>
      <c r="I16" s="102">
        <v>256000</v>
      </c>
      <c r="J16" s="102"/>
      <c r="K16" s="91"/>
      <c r="L16" s="92"/>
    </row>
    <row r="17" spans="1:12" s="5" customFormat="1" ht="12.75" customHeight="1">
      <c r="A17" s="100"/>
      <c r="B17" s="100"/>
      <c r="C17" s="134" t="s">
        <v>156</v>
      </c>
      <c r="D17" s="319" t="s">
        <v>143</v>
      </c>
      <c r="E17" s="320"/>
      <c r="F17" s="321"/>
      <c r="G17" s="135"/>
      <c r="H17" s="135"/>
      <c r="I17" s="135">
        <v>250000</v>
      </c>
      <c r="J17" s="135"/>
      <c r="K17" s="91"/>
      <c r="L17" s="92"/>
    </row>
    <row r="18" spans="1:12" s="5" customFormat="1" ht="61.5" customHeight="1">
      <c r="A18" s="98"/>
      <c r="B18" s="98">
        <v>75616</v>
      </c>
      <c r="C18" s="98"/>
      <c r="D18" s="303" t="s">
        <v>157</v>
      </c>
      <c r="E18" s="314"/>
      <c r="F18" s="315"/>
      <c r="G18" s="99"/>
      <c r="H18" s="99"/>
      <c r="I18" s="99">
        <f>I19</f>
        <v>2100000</v>
      </c>
      <c r="J18" s="99"/>
      <c r="K18" s="91"/>
      <c r="L18" s="92"/>
    </row>
    <row r="19" spans="1:12" s="5" customFormat="1" ht="12" customHeight="1">
      <c r="A19" s="100"/>
      <c r="B19" s="100"/>
      <c r="C19" s="101" t="s">
        <v>154</v>
      </c>
      <c r="D19" s="319" t="s">
        <v>155</v>
      </c>
      <c r="E19" s="320"/>
      <c r="F19" s="321"/>
      <c r="G19" s="102"/>
      <c r="H19" s="102"/>
      <c r="I19" s="102">
        <v>2100000</v>
      </c>
      <c r="J19" s="102"/>
      <c r="K19" s="91"/>
      <c r="L19" s="92"/>
    </row>
    <row r="20" spans="1:12" s="5" customFormat="1" ht="22.5" customHeight="1">
      <c r="A20" s="98"/>
      <c r="B20" s="98">
        <v>75621</v>
      </c>
      <c r="C20" s="98"/>
      <c r="D20" s="303" t="s">
        <v>142</v>
      </c>
      <c r="E20" s="314"/>
      <c r="F20" s="315"/>
      <c r="G20" s="99"/>
      <c r="H20" s="99"/>
      <c r="I20" s="99">
        <f>I21</f>
        <v>400000</v>
      </c>
      <c r="J20" s="99"/>
      <c r="K20" s="91"/>
      <c r="L20" s="92"/>
    </row>
    <row r="21" spans="1:12" s="5" customFormat="1" ht="12" customHeight="1">
      <c r="A21" s="100"/>
      <c r="B21" s="100"/>
      <c r="C21" s="101" t="s">
        <v>144</v>
      </c>
      <c r="D21" s="319" t="s">
        <v>143</v>
      </c>
      <c r="E21" s="320"/>
      <c r="F21" s="321"/>
      <c r="G21" s="102"/>
      <c r="H21" s="102"/>
      <c r="I21" s="102">
        <v>400000</v>
      </c>
      <c r="J21" s="102"/>
      <c r="K21" s="91"/>
      <c r="L21" s="92"/>
    </row>
    <row r="22" spans="1:12" s="5" customFormat="1" ht="11.25" customHeight="1">
      <c r="A22" s="96">
        <v>801</v>
      </c>
      <c r="B22" s="96"/>
      <c r="C22" s="96"/>
      <c r="D22" s="300" t="s">
        <v>159</v>
      </c>
      <c r="E22" s="301"/>
      <c r="F22" s="302"/>
      <c r="G22" s="97"/>
      <c r="H22" s="97">
        <f>H23</f>
        <v>10000000</v>
      </c>
      <c r="I22" s="97"/>
      <c r="J22" s="97"/>
      <c r="K22" s="91"/>
      <c r="L22" s="92"/>
    </row>
    <row r="23" spans="1:12" s="5" customFormat="1" ht="12" customHeight="1">
      <c r="A23" s="98"/>
      <c r="B23" s="98">
        <v>80101</v>
      </c>
      <c r="C23" s="98"/>
      <c r="D23" s="303" t="s">
        <v>160</v>
      </c>
      <c r="E23" s="304"/>
      <c r="F23" s="305"/>
      <c r="G23" s="99"/>
      <c r="H23" s="99">
        <f>H24</f>
        <v>10000000</v>
      </c>
      <c r="I23" s="99"/>
      <c r="J23" s="99"/>
      <c r="K23" s="91"/>
      <c r="L23" s="92"/>
    </row>
    <row r="24" spans="1:12" s="5" customFormat="1" ht="22.5" customHeight="1">
      <c r="A24" s="100"/>
      <c r="B24" s="100"/>
      <c r="C24" s="101">
        <v>6298</v>
      </c>
      <c r="D24" s="306" t="s">
        <v>145</v>
      </c>
      <c r="E24" s="307"/>
      <c r="F24" s="308"/>
      <c r="G24" s="102"/>
      <c r="H24" s="102">
        <v>10000000</v>
      </c>
      <c r="I24" s="102"/>
      <c r="J24" s="102"/>
      <c r="K24" s="91"/>
      <c r="L24" s="92"/>
    </row>
    <row r="25" spans="1:12" s="5" customFormat="1" ht="11.25" customHeight="1">
      <c r="A25" s="96">
        <v>852</v>
      </c>
      <c r="B25" s="96"/>
      <c r="C25" s="96"/>
      <c r="D25" s="300" t="s">
        <v>113</v>
      </c>
      <c r="E25" s="301"/>
      <c r="F25" s="302"/>
      <c r="G25" s="97"/>
      <c r="H25" s="97"/>
      <c r="I25" s="97">
        <f>I26</f>
        <v>15686</v>
      </c>
      <c r="J25" s="97"/>
      <c r="K25" s="91"/>
      <c r="L25" s="92"/>
    </row>
    <row r="26" spans="1:12" s="5" customFormat="1" ht="11.25" customHeight="1">
      <c r="A26" s="98"/>
      <c r="B26" s="98">
        <v>85295</v>
      </c>
      <c r="C26" s="98"/>
      <c r="D26" s="303" t="s">
        <v>135</v>
      </c>
      <c r="E26" s="304"/>
      <c r="F26" s="305"/>
      <c r="G26" s="99"/>
      <c r="H26" s="99"/>
      <c r="I26" s="99">
        <f>I27</f>
        <v>15686</v>
      </c>
      <c r="J26" s="99"/>
      <c r="K26" s="91"/>
      <c r="L26" s="92"/>
    </row>
    <row r="27" spans="1:12" s="5" customFormat="1" ht="11.25" customHeight="1">
      <c r="A27" s="100"/>
      <c r="B27" s="100"/>
      <c r="C27" s="101">
        <v>8510</v>
      </c>
      <c r="D27" s="306" t="s">
        <v>158</v>
      </c>
      <c r="E27" s="307"/>
      <c r="F27" s="308"/>
      <c r="G27" s="102"/>
      <c r="H27" s="102"/>
      <c r="I27" s="102">
        <v>15686</v>
      </c>
      <c r="J27" s="102"/>
      <c r="K27" s="91"/>
      <c r="L27" s="92"/>
    </row>
    <row r="28" spans="1:12" ht="13.5" customHeight="1">
      <c r="A28" s="348" t="s">
        <v>77</v>
      </c>
      <c r="B28" s="349"/>
      <c r="C28" s="349"/>
      <c r="D28" s="349"/>
      <c r="E28" s="349"/>
      <c r="F28" s="350"/>
      <c r="G28" s="103"/>
      <c r="H28" s="103">
        <f>H22</f>
        <v>10000000</v>
      </c>
      <c r="I28" s="103">
        <f>I25+I14+I11</f>
        <v>3045000</v>
      </c>
      <c r="J28" s="103"/>
      <c r="K28" s="104"/>
      <c r="L28" s="89"/>
    </row>
    <row r="29" spans="1:12" ht="10.5" customHeight="1">
      <c r="A29" s="351" t="s">
        <v>98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</row>
    <row r="30" spans="1:12" ht="12.75">
      <c r="A30" s="293" t="s">
        <v>29</v>
      </c>
      <c r="B30" s="270" t="s">
        <v>0</v>
      </c>
      <c r="C30" s="271"/>
      <c r="D30" s="272"/>
      <c r="E30" s="216" t="s">
        <v>188</v>
      </c>
      <c r="F30" s="342" t="s">
        <v>18</v>
      </c>
      <c r="G30" s="343"/>
      <c r="H30" s="343"/>
      <c r="I30" s="344"/>
      <c r="J30" s="216" t="s">
        <v>84</v>
      </c>
      <c r="K30" s="383" t="s">
        <v>30</v>
      </c>
      <c r="L30" s="384"/>
    </row>
    <row r="31" spans="1:12" ht="12.75">
      <c r="A31" s="352"/>
      <c r="B31" s="273"/>
      <c r="C31" s="274"/>
      <c r="D31" s="275"/>
      <c r="E31" s="295"/>
      <c r="F31" s="342" t="s">
        <v>99</v>
      </c>
      <c r="G31" s="344"/>
      <c r="H31" s="342" t="s">
        <v>100</v>
      </c>
      <c r="I31" s="344"/>
      <c r="J31" s="295"/>
      <c r="K31" s="293" t="s">
        <v>101</v>
      </c>
      <c r="L31" s="293" t="s">
        <v>102</v>
      </c>
    </row>
    <row r="32" spans="1:12" ht="14.25" customHeight="1">
      <c r="A32" s="294"/>
      <c r="B32" s="276"/>
      <c r="C32" s="277"/>
      <c r="D32" s="278"/>
      <c r="E32" s="217"/>
      <c r="F32" s="105" t="s">
        <v>74</v>
      </c>
      <c r="G32" s="106" t="s">
        <v>75</v>
      </c>
      <c r="H32" s="105" t="s">
        <v>74</v>
      </c>
      <c r="I32" s="106" t="s">
        <v>75</v>
      </c>
      <c r="J32" s="217"/>
      <c r="K32" s="294"/>
      <c r="L32" s="294"/>
    </row>
    <row r="33" spans="1:12" ht="12" customHeight="1">
      <c r="A33" s="107" t="s">
        <v>1</v>
      </c>
      <c r="B33" s="239" t="s">
        <v>3</v>
      </c>
      <c r="C33" s="240"/>
      <c r="D33" s="209"/>
      <c r="E33" s="108">
        <v>9277450</v>
      </c>
      <c r="F33" s="108"/>
      <c r="G33" s="109"/>
      <c r="H33" s="109"/>
      <c r="I33" s="109"/>
      <c r="J33" s="108">
        <f>E33-F33-G33+H33+I33</f>
        <v>9277450</v>
      </c>
      <c r="K33" s="43">
        <f>J33-L33</f>
        <v>200960</v>
      </c>
      <c r="L33" s="43">
        <v>9076490</v>
      </c>
    </row>
    <row r="34" spans="1:12" s="5" customFormat="1" ht="12" customHeight="1">
      <c r="A34" s="107">
        <v>600</v>
      </c>
      <c r="B34" s="309" t="s">
        <v>9</v>
      </c>
      <c r="C34" s="310"/>
      <c r="D34" s="311"/>
      <c r="E34" s="108"/>
      <c r="F34" s="108"/>
      <c r="G34" s="108"/>
      <c r="H34" s="108">
        <f>I11</f>
        <v>23314</v>
      </c>
      <c r="I34" s="108"/>
      <c r="J34" s="108">
        <f>E34-F34-G34+H34+I34</f>
        <v>23314</v>
      </c>
      <c r="K34" s="43">
        <f>J34</f>
        <v>23314</v>
      </c>
      <c r="L34" s="108"/>
    </row>
    <row r="35" spans="1:12" ht="12" customHeight="1">
      <c r="A35" s="85">
        <v>700</v>
      </c>
      <c r="B35" s="239" t="s">
        <v>103</v>
      </c>
      <c r="C35" s="240"/>
      <c r="D35" s="209"/>
      <c r="E35" s="108">
        <v>14375460</v>
      </c>
      <c r="F35" s="108"/>
      <c r="G35" s="108"/>
      <c r="H35" s="108"/>
      <c r="I35" s="108"/>
      <c r="J35" s="108">
        <f aca="true" t="shared" si="0" ref="J35:J47">E35-F35-G35+H35+I35</f>
        <v>14375460</v>
      </c>
      <c r="K35" s="43">
        <f>J35-L35</f>
        <v>875460</v>
      </c>
      <c r="L35" s="108">
        <v>13500000</v>
      </c>
    </row>
    <row r="36" spans="1:12" ht="12.75" customHeight="1">
      <c r="A36" s="85">
        <v>720</v>
      </c>
      <c r="B36" s="239" t="s">
        <v>47</v>
      </c>
      <c r="C36" s="240"/>
      <c r="D36" s="209"/>
      <c r="E36" s="108">
        <v>1922155</v>
      </c>
      <c r="F36" s="108"/>
      <c r="G36" s="108"/>
      <c r="H36" s="108"/>
      <c r="I36" s="108"/>
      <c r="J36" s="108">
        <f>E36-F36-G36+H36+I36</f>
        <v>1922155</v>
      </c>
      <c r="K36" s="43">
        <f>J36-L36</f>
        <v>142740</v>
      </c>
      <c r="L36" s="108">
        <v>1779415</v>
      </c>
    </row>
    <row r="37" spans="1:12" ht="12" customHeight="1">
      <c r="A37" s="84">
        <v>750</v>
      </c>
      <c r="B37" s="239" t="s">
        <v>36</v>
      </c>
      <c r="C37" s="240"/>
      <c r="D37" s="209"/>
      <c r="E37" s="43">
        <v>253682</v>
      </c>
      <c r="F37" s="43"/>
      <c r="G37" s="43"/>
      <c r="H37" s="43"/>
      <c r="I37" s="43"/>
      <c r="J37" s="108">
        <f t="shared" si="0"/>
        <v>253682</v>
      </c>
      <c r="K37" s="43">
        <f aca="true" t="shared" si="1" ref="K37:K43">J37-L37</f>
        <v>253682</v>
      </c>
      <c r="L37" s="43"/>
    </row>
    <row r="38" spans="1:12" ht="50.25" customHeight="1">
      <c r="A38" s="84">
        <v>751</v>
      </c>
      <c r="B38" s="337" t="s">
        <v>28</v>
      </c>
      <c r="C38" s="338"/>
      <c r="D38" s="339"/>
      <c r="E38" s="48">
        <v>2887</v>
      </c>
      <c r="F38" s="48"/>
      <c r="G38" s="110"/>
      <c r="H38" s="111"/>
      <c r="I38" s="43"/>
      <c r="J38" s="108">
        <f t="shared" si="0"/>
        <v>2887</v>
      </c>
      <c r="K38" s="43">
        <f t="shared" si="1"/>
        <v>2887</v>
      </c>
      <c r="L38" s="44"/>
    </row>
    <row r="39" spans="1:12" ht="26.25" customHeight="1">
      <c r="A39" s="84">
        <v>754</v>
      </c>
      <c r="B39" s="309" t="s">
        <v>31</v>
      </c>
      <c r="C39" s="340"/>
      <c r="D39" s="341"/>
      <c r="E39" s="43">
        <v>10200</v>
      </c>
      <c r="F39" s="43"/>
      <c r="G39" s="43"/>
      <c r="H39" s="43"/>
      <c r="I39" s="43"/>
      <c r="J39" s="108">
        <f t="shared" si="0"/>
        <v>10200</v>
      </c>
      <c r="K39" s="43">
        <f t="shared" si="1"/>
        <v>10200</v>
      </c>
      <c r="L39" s="43"/>
    </row>
    <row r="40" spans="1:12" ht="66" customHeight="1">
      <c r="A40" s="85">
        <v>756</v>
      </c>
      <c r="B40" s="309" t="s">
        <v>112</v>
      </c>
      <c r="C40" s="340"/>
      <c r="D40" s="341"/>
      <c r="E40" s="108">
        <v>63237885</v>
      </c>
      <c r="F40" s="108"/>
      <c r="G40" s="108"/>
      <c r="H40" s="108">
        <f>I14</f>
        <v>3006000</v>
      </c>
      <c r="I40" s="108"/>
      <c r="J40" s="108">
        <f t="shared" si="0"/>
        <v>66243885</v>
      </c>
      <c r="K40" s="43">
        <f t="shared" si="1"/>
        <v>66243885</v>
      </c>
      <c r="L40" s="112"/>
    </row>
    <row r="41" spans="1:12" ht="12" customHeight="1">
      <c r="A41" s="85">
        <v>758</v>
      </c>
      <c r="B41" s="309" t="s">
        <v>11</v>
      </c>
      <c r="C41" s="340"/>
      <c r="D41" s="341"/>
      <c r="E41" s="108">
        <v>17352371</v>
      </c>
      <c r="F41" s="108"/>
      <c r="G41" s="109"/>
      <c r="H41" s="108"/>
      <c r="I41" s="108"/>
      <c r="J41" s="108">
        <f t="shared" si="0"/>
        <v>17352371</v>
      </c>
      <c r="K41" s="43">
        <f t="shared" si="1"/>
        <v>17352371</v>
      </c>
      <c r="L41" s="112"/>
    </row>
    <row r="42" spans="1:12" ht="12" customHeight="1">
      <c r="A42" s="85">
        <v>801</v>
      </c>
      <c r="B42" s="309" t="s">
        <v>12</v>
      </c>
      <c r="C42" s="340"/>
      <c r="D42" s="341"/>
      <c r="E42" s="108">
        <v>12797400</v>
      </c>
      <c r="F42" s="108"/>
      <c r="G42" s="108">
        <f>H22</f>
        <v>10000000</v>
      </c>
      <c r="H42" s="108"/>
      <c r="I42" s="108"/>
      <c r="J42" s="108">
        <f t="shared" si="0"/>
        <v>2797400</v>
      </c>
      <c r="K42" s="43">
        <f t="shared" si="1"/>
        <v>2797400</v>
      </c>
      <c r="L42" s="108"/>
    </row>
    <row r="43" spans="1:12" ht="12" customHeight="1">
      <c r="A43" s="85">
        <v>852</v>
      </c>
      <c r="B43" s="309" t="s">
        <v>14</v>
      </c>
      <c r="C43" s="340"/>
      <c r="D43" s="341"/>
      <c r="E43" s="108">
        <v>2996900</v>
      </c>
      <c r="F43" s="108"/>
      <c r="G43" s="109"/>
      <c r="H43" s="109">
        <f>I25</f>
        <v>15686</v>
      </c>
      <c r="I43" s="109"/>
      <c r="J43" s="108">
        <f>E43-F43-G43+H43+I43</f>
        <v>3012586</v>
      </c>
      <c r="K43" s="43">
        <f t="shared" si="1"/>
        <v>2587586</v>
      </c>
      <c r="L43" s="108">
        <v>425000</v>
      </c>
    </row>
    <row r="44" spans="1:12" s="5" customFormat="1" ht="12" customHeight="1">
      <c r="A44" s="137">
        <v>854</v>
      </c>
      <c r="B44" s="309" t="s">
        <v>15</v>
      </c>
      <c r="C44" s="310"/>
      <c r="D44" s="311"/>
      <c r="E44" s="108">
        <v>11762</v>
      </c>
      <c r="F44" s="108"/>
      <c r="G44" s="108"/>
      <c r="H44" s="108"/>
      <c r="I44" s="108"/>
      <c r="J44" s="108">
        <f>E44-F44-G44+H44+I44</f>
        <v>11762</v>
      </c>
      <c r="K44" s="43">
        <f>J44</f>
        <v>11762</v>
      </c>
      <c r="L44" s="108"/>
    </row>
    <row r="45" spans="1:12" ht="25.5" customHeight="1">
      <c r="A45" s="85">
        <v>900</v>
      </c>
      <c r="B45" s="328" t="s">
        <v>16</v>
      </c>
      <c r="C45" s="329"/>
      <c r="D45" s="330"/>
      <c r="E45" s="108">
        <v>174500</v>
      </c>
      <c r="F45" s="108"/>
      <c r="G45" s="108"/>
      <c r="H45" s="108"/>
      <c r="I45" s="108"/>
      <c r="J45" s="108">
        <f t="shared" si="0"/>
        <v>174500</v>
      </c>
      <c r="K45" s="43">
        <f>J45-L45</f>
        <v>174500</v>
      </c>
      <c r="L45" s="108"/>
    </row>
    <row r="46" spans="1:12" ht="25.5" customHeight="1">
      <c r="A46" s="84">
        <v>921</v>
      </c>
      <c r="B46" s="194" t="s">
        <v>104</v>
      </c>
      <c r="C46" s="195"/>
      <c r="D46" s="196"/>
      <c r="E46" s="43">
        <v>3701846</v>
      </c>
      <c r="F46" s="43"/>
      <c r="G46" s="43"/>
      <c r="H46" s="43"/>
      <c r="I46" s="43"/>
      <c r="J46" s="108">
        <f t="shared" si="0"/>
        <v>3701846</v>
      </c>
      <c r="K46" s="43">
        <f>J46-L46</f>
        <v>0</v>
      </c>
      <c r="L46" s="43">
        <f>J46</f>
        <v>3701846</v>
      </c>
    </row>
    <row r="47" spans="1:12" ht="12" customHeight="1">
      <c r="A47" s="84">
        <v>926</v>
      </c>
      <c r="B47" s="194" t="s">
        <v>105</v>
      </c>
      <c r="C47" s="195"/>
      <c r="D47" s="196"/>
      <c r="E47" s="43">
        <v>152994</v>
      </c>
      <c r="F47" s="43"/>
      <c r="G47" s="43"/>
      <c r="H47" s="43"/>
      <c r="I47" s="43"/>
      <c r="J47" s="108">
        <f t="shared" si="0"/>
        <v>152994</v>
      </c>
      <c r="K47" s="43">
        <f>J47-L47</f>
        <v>152994</v>
      </c>
      <c r="L47" s="43"/>
    </row>
    <row r="48" spans="1:12" ht="14.25" customHeight="1">
      <c r="A48" s="113" t="s">
        <v>4</v>
      </c>
      <c r="B48" s="331" t="s">
        <v>106</v>
      </c>
      <c r="C48" s="332"/>
      <c r="D48" s="333"/>
      <c r="E48" s="114">
        <f>SUM(E33:E47)</f>
        <v>126267492</v>
      </c>
      <c r="F48" s="114"/>
      <c r="G48" s="144">
        <f>SUM(G33:G46)</f>
        <v>10000000</v>
      </c>
      <c r="H48" s="114">
        <f>SUM(H33:H47)</f>
        <v>3045000</v>
      </c>
      <c r="I48" s="114">
        <f>SUM(I33:I47)</f>
        <v>0</v>
      </c>
      <c r="J48" s="67">
        <f>E48-F48-G48+H48+I48</f>
        <v>119312492</v>
      </c>
      <c r="K48" s="115">
        <f>SUM(K33:K47)</f>
        <v>90829741</v>
      </c>
      <c r="L48" s="115">
        <f>SUM(L33:L47)</f>
        <v>28482751</v>
      </c>
    </row>
    <row r="49" spans="1:12" ht="15.75" customHeight="1">
      <c r="A49" s="116"/>
      <c r="B49" s="116"/>
      <c r="C49" s="116"/>
      <c r="D49" s="116"/>
      <c r="E49" s="117"/>
      <c r="F49" s="117"/>
      <c r="G49" s="117"/>
      <c r="H49" s="117"/>
      <c r="I49" s="117"/>
      <c r="J49" s="72"/>
      <c r="K49" s="118"/>
      <c r="L49" s="118"/>
    </row>
    <row r="50" spans="1:12" s="5" customFormat="1" ht="15.75" customHeight="1">
      <c r="A50" s="116"/>
      <c r="B50" s="116"/>
      <c r="C50" s="116"/>
      <c r="D50" s="116"/>
      <c r="E50" s="117"/>
      <c r="F50" s="117"/>
      <c r="G50" s="117"/>
      <c r="H50" s="117"/>
      <c r="I50" s="117"/>
      <c r="J50" s="72"/>
      <c r="K50" s="118"/>
      <c r="L50" s="118"/>
    </row>
    <row r="51" spans="1:12" s="5" customFormat="1" ht="15.75" customHeight="1">
      <c r="A51" s="116"/>
      <c r="B51" s="116"/>
      <c r="C51" s="116"/>
      <c r="D51" s="116"/>
      <c r="E51" s="117"/>
      <c r="F51" s="117"/>
      <c r="G51" s="117"/>
      <c r="H51" s="117"/>
      <c r="I51" s="117"/>
      <c r="J51" s="72"/>
      <c r="K51" s="118"/>
      <c r="L51" s="118"/>
    </row>
    <row r="52" spans="1:12" s="5" customFormat="1" ht="15.75" customHeight="1">
      <c r="A52" s="116"/>
      <c r="B52" s="116"/>
      <c r="C52" s="116"/>
      <c r="D52" s="116"/>
      <c r="E52" s="117"/>
      <c r="F52" s="117"/>
      <c r="G52" s="117"/>
      <c r="H52" s="117"/>
      <c r="I52" s="117"/>
      <c r="J52" s="72"/>
      <c r="K52" s="118"/>
      <c r="L52" s="118"/>
    </row>
    <row r="53" spans="1:12" ht="24" customHeight="1">
      <c r="A53" s="116"/>
      <c r="B53" s="116"/>
      <c r="C53" s="116"/>
      <c r="D53" s="116"/>
      <c r="E53" s="117"/>
      <c r="F53" s="117"/>
      <c r="G53" s="117"/>
      <c r="H53" s="117"/>
      <c r="I53" s="117"/>
      <c r="J53" s="72"/>
      <c r="K53" s="118"/>
      <c r="L53" s="118"/>
    </row>
    <row r="54" spans="1:12" ht="15.75">
      <c r="A54" s="119"/>
      <c r="B54" s="119"/>
      <c r="C54" s="119"/>
      <c r="D54" s="119"/>
      <c r="E54" s="120"/>
      <c r="F54" s="120"/>
      <c r="G54" s="120"/>
      <c r="H54" s="120"/>
      <c r="I54" s="120"/>
      <c r="J54" s="72"/>
      <c r="K54" s="118"/>
      <c r="L54" s="118"/>
    </row>
    <row r="55" spans="1:12" ht="18" customHeight="1">
      <c r="A55" s="334" t="s">
        <v>107</v>
      </c>
      <c r="B55" s="335"/>
      <c r="C55" s="335"/>
      <c r="D55" s="335"/>
      <c r="E55" s="335"/>
      <c r="F55" s="335"/>
      <c r="G55" s="335"/>
      <c r="H55" s="335"/>
      <c r="I55" s="336"/>
      <c r="J55" s="377">
        <f>SUM(J56:K59)</f>
        <v>7286672</v>
      </c>
      <c r="K55" s="378"/>
      <c r="L55" s="121"/>
    </row>
    <row r="56" spans="1:12" ht="18" customHeight="1">
      <c r="A56" s="325" t="s">
        <v>130</v>
      </c>
      <c r="B56" s="326"/>
      <c r="C56" s="326"/>
      <c r="D56" s="326"/>
      <c r="E56" s="326"/>
      <c r="F56" s="326"/>
      <c r="G56" s="326"/>
      <c r="H56" s="326"/>
      <c r="I56" s="327"/>
      <c r="J56" s="375">
        <v>2294801</v>
      </c>
      <c r="K56" s="376"/>
      <c r="L56" s="121"/>
    </row>
    <row r="57" spans="1:12" ht="17.25" customHeight="1">
      <c r="A57" s="353" t="s">
        <v>131</v>
      </c>
      <c r="B57" s="354"/>
      <c r="C57" s="354"/>
      <c r="D57" s="354"/>
      <c r="E57" s="354"/>
      <c r="F57" s="354"/>
      <c r="G57" s="354"/>
      <c r="H57" s="354"/>
      <c r="I57" s="355"/>
      <c r="J57" s="361">
        <v>353962</v>
      </c>
      <c r="K57" s="362"/>
      <c r="L57" s="121"/>
    </row>
    <row r="58" spans="1:12" ht="32.25" customHeight="1">
      <c r="A58" s="353" t="s">
        <v>132</v>
      </c>
      <c r="B58" s="354"/>
      <c r="C58" s="354"/>
      <c r="D58" s="354"/>
      <c r="E58" s="354"/>
      <c r="F58" s="354"/>
      <c r="G58" s="354"/>
      <c r="H58" s="354"/>
      <c r="I58" s="355"/>
      <c r="J58" s="361">
        <v>2466000</v>
      </c>
      <c r="K58" s="362"/>
      <c r="L58" s="121"/>
    </row>
    <row r="59" spans="1:12" ht="18" customHeight="1">
      <c r="A59" s="356" t="s">
        <v>133</v>
      </c>
      <c r="B59" s="357"/>
      <c r="C59" s="357"/>
      <c r="D59" s="357"/>
      <c r="E59" s="357"/>
      <c r="F59" s="357"/>
      <c r="G59" s="357"/>
      <c r="H59" s="357"/>
      <c r="I59" s="358"/>
      <c r="J59" s="359">
        <v>2171909</v>
      </c>
      <c r="K59" s="360"/>
      <c r="L59" s="121"/>
    </row>
    <row r="60" spans="1:12" ht="23.25" customHeight="1">
      <c r="A60" s="122" t="s">
        <v>108</v>
      </c>
      <c r="B60" s="123"/>
      <c r="C60" s="123"/>
      <c r="D60" s="123"/>
      <c r="E60" s="123"/>
      <c r="F60" s="123"/>
      <c r="G60" s="123"/>
      <c r="H60" s="123"/>
      <c r="I60" s="124"/>
      <c r="J60" s="377">
        <v>320000</v>
      </c>
      <c r="K60" s="378"/>
      <c r="L60" s="121"/>
    </row>
    <row r="61" spans="1:12" ht="17.25" customHeight="1">
      <c r="A61" s="125">
        <v>931</v>
      </c>
      <c r="B61" s="322" t="s">
        <v>118</v>
      </c>
      <c r="C61" s="323"/>
      <c r="D61" s="323"/>
      <c r="E61" s="323"/>
      <c r="F61" s="323"/>
      <c r="G61" s="323"/>
      <c r="H61" s="323"/>
      <c r="I61" s="324"/>
      <c r="J61" s="381">
        <v>11500000</v>
      </c>
      <c r="K61" s="382"/>
      <c r="L61" s="121"/>
    </row>
    <row r="62" spans="1:12" ht="18" customHeight="1">
      <c r="A62" s="125">
        <v>952</v>
      </c>
      <c r="B62" s="322" t="s">
        <v>119</v>
      </c>
      <c r="C62" s="323"/>
      <c r="D62" s="323"/>
      <c r="E62" s="323"/>
      <c r="F62" s="323"/>
      <c r="G62" s="323"/>
      <c r="H62" s="323"/>
      <c r="I62" s="324"/>
      <c r="J62" s="381">
        <v>2500000</v>
      </c>
      <c r="K62" s="228"/>
      <c r="L62" s="121"/>
    </row>
    <row r="63" spans="1:12" ht="50.25" customHeight="1">
      <c r="A63" s="125">
        <v>950</v>
      </c>
      <c r="B63" s="322" t="s">
        <v>128</v>
      </c>
      <c r="C63" s="323"/>
      <c r="D63" s="323"/>
      <c r="E63" s="323"/>
      <c r="F63" s="323"/>
      <c r="G63" s="323"/>
      <c r="H63" s="323"/>
      <c r="I63" s="324"/>
      <c r="J63" s="381">
        <v>427077</v>
      </c>
      <c r="K63" s="382"/>
      <c r="L63" s="121"/>
    </row>
    <row r="64" spans="1:12" ht="18" customHeight="1">
      <c r="A64" s="126" t="s">
        <v>5</v>
      </c>
      <c r="B64" s="345" t="s">
        <v>109</v>
      </c>
      <c r="C64" s="346"/>
      <c r="D64" s="346"/>
      <c r="E64" s="346"/>
      <c r="F64" s="346"/>
      <c r="G64" s="346"/>
      <c r="H64" s="346"/>
      <c r="I64" s="347"/>
      <c r="J64" s="379">
        <f>SUM(J61:K63)</f>
        <v>14427077</v>
      </c>
      <c r="K64" s="380"/>
      <c r="L64" s="121"/>
    </row>
    <row r="65" spans="1:12" ht="18" customHeight="1">
      <c r="A65" s="126" t="s">
        <v>111</v>
      </c>
      <c r="B65" s="345" t="s">
        <v>110</v>
      </c>
      <c r="C65" s="346"/>
      <c r="D65" s="346"/>
      <c r="E65" s="346"/>
      <c r="F65" s="346"/>
      <c r="G65" s="346"/>
      <c r="H65" s="346"/>
      <c r="I65" s="347"/>
      <c r="J65" s="379">
        <f>J64+J48</f>
        <v>133739569</v>
      </c>
      <c r="K65" s="380"/>
      <c r="L65" s="121"/>
    </row>
    <row r="66" spans="1:1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1:12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</sheetData>
  <sheetProtection/>
  <mergeCells count="71">
    <mergeCell ref="J30:J32"/>
    <mergeCell ref="K30:L30"/>
    <mergeCell ref="F31:G31"/>
    <mergeCell ref="H31:I31"/>
    <mergeCell ref="K31:K32"/>
    <mergeCell ref="J65:K65"/>
    <mergeCell ref="J64:K64"/>
    <mergeCell ref="J63:K63"/>
    <mergeCell ref="J61:K61"/>
    <mergeCell ref="J60:K60"/>
    <mergeCell ref="J62:K62"/>
    <mergeCell ref="J59:K59"/>
    <mergeCell ref="J58:K58"/>
    <mergeCell ref="G9:H9"/>
    <mergeCell ref="A7:J7"/>
    <mergeCell ref="I9:J9"/>
    <mergeCell ref="A9:C9"/>
    <mergeCell ref="D9:F10"/>
    <mergeCell ref="B39:D39"/>
    <mergeCell ref="B40:D40"/>
    <mergeCell ref="B42:D42"/>
    <mergeCell ref="D11:F11"/>
    <mergeCell ref="D12:F12"/>
    <mergeCell ref="D13:F13"/>
    <mergeCell ref="J57:K57"/>
    <mergeCell ref="J56:K56"/>
    <mergeCell ref="J55:K55"/>
    <mergeCell ref="B44:D44"/>
    <mergeCell ref="B65:I65"/>
    <mergeCell ref="B64:I64"/>
    <mergeCell ref="A28:F28"/>
    <mergeCell ref="A29:L29"/>
    <mergeCell ref="A30:A32"/>
    <mergeCell ref="B30:D32"/>
    <mergeCell ref="E30:E32"/>
    <mergeCell ref="L31:L32"/>
    <mergeCell ref="B33:D33"/>
    <mergeCell ref="B43:D43"/>
    <mergeCell ref="B35:D35"/>
    <mergeCell ref="B63:I63"/>
    <mergeCell ref="A57:I57"/>
    <mergeCell ref="A58:I58"/>
    <mergeCell ref="A59:I59"/>
    <mergeCell ref="B37:D37"/>
    <mergeCell ref="B38:D38"/>
    <mergeCell ref="B36:D36"/>
    <mergeCell ref="B41:D41"/>
    <mergeCell ref="F30:I30"/>
    <mergeCell ref="B62:I62"/>
    <mergeCell ref="A56:I56"/>
    <mergeCell ref="B45:D45"/>
    <mergeCell ref="B46:D46"/>
    <mergeCell ref="B47:D47"/>
    <mergeCell ref="B48:D48"/>
    <mergeCell ref="A55:I55"/>
    <mergeCell ref="B61:I61"/>
    <mergeCell ref="D22:F22"/>
    <mergeCell ref="D23:F23"/>
    <mergeCell ref="D24:F24"/>
    <mergeCell ref="B34:D34"/>
    <mergeCell ref="D14:F14"/>
    <mergeCell ref="D15:F15"/>
    <mergeCell ref="D16:F16"/>
    <mergeCell ref="D25:F25"/>
    <mergeCell ref="D26:F26"/>
    <mergeCell ref="D27:F27"/>
    <mergeCell ref="D20:F20"/>
    <mergeCell ref="D21:F21"/>
    <mergeCell ref="D17:F17"/>
    <mergeCell ref="D18:F18"/>
    <mergeCell ref="D19:F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lesznowola5</cp:lastModifiedBy>
  <cp:lastPrinted>2011-05-18T11:40:51Z</cp:lastPrinted>
  <dcterms:created xsi:type="dcterms:W3CDTF">2004-08-03T08:26:30Z</dcterms:created>
  <dcterms:modified xsi:type="dcterms:W3CDTF">2011-05-27T06:44:37Z</dcterms:modified>
  <cp:category/>
  <cp:version/>
  <cp:contentType/>
  <cp:contentStatus/>
</cp:coreProperties>
</file>