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266" windowWidth="13410" windowHeight="12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<sst xmlns="http://schemas.openxmlformats.org/spreadsheetml/2006/main" count="96" uniqueCount="90">
  <si>
    <t>koszt z VAT</t>
  </si>
  <si>
    <t>wg kosztorysu inwestorskiego</t>
  </si>
  <si>
    <t xml:space="preserve">koszt netto </t>
  </si>
  <si>
    <t>wskaźnik korygujacy ceny</t>
  </si>
  <si>
    <t>A</t>
  </si>
  <si>
    <t>Roboty ziemne i wykopy</t>
  </si>
  <si>
    <t>Fundamenty oczyszczalni</t>
  </si>
  <si>
    <t>Oczyszczalnia "Zamienie"</t>
  </si>
  <si>
    <t>Ściany, stropy, izolacje</t>
  </si>
  <si>
    <t>Stolarka okienna i drzwiowa</t>
  </si>
  <si>
    <t>Dach- konstrukcja i pokrycie</t>
  </si>
  <si>
    <t xml:space="preserve">Roboty wykończeniowe wewnętrzne </t>
  </si>
  <si>
    <t>B</t>
  </si>
  <si>
    <t>Instalacje elektryczne</t>
  </si>
  <si>
    <t>Instalacje wodociągowe i kanalizacyjne</t>
  </si>
  <si>
    <t>Montaz agregatu prądotwórczego</t>
  </si>
  <si>
    <t>C</t>
  </si>
  <si>
    <t>Wyposażenie wewnętrzne ruchome</t>
  </si>
  <si>
    <t>D</t>
  </si>
  <si>
    <t>Przepływomierz</t>
  </si>
  <si>
    <t>Zbiornik osadu nadmiernego</t>
  </si>
  <si>
    <t>Pompownia ścieków oczyszczonych</t>
  </si>
  <si>
    <t>Rozruch technologiczny</t>
  </si>
  <si>
    <t>E</t>
  </si>
  <si>
    <t>Zagospodarowanie terenu, drogi, place, ogrodzenia</t>
  </si>
  <si>
    <t>Wymiana sieci wodociągowej</t>
  </si>
  <si>
    <t>F</t>
  </si>
  <si>
    <t>Wymiana rurociągów rozdzielczych</t>
  </si>
  <si>
    <t>Instalacje zewnętrzne - przyłącza wod - kan</t>
  </si>
  <si>
    <t>wentylacja, co i biały montaż</t>
  </si>
  <si>
    <t>Roboty budowlane</t>
  </si>
  <si>
    <t>Instalacje wod-kan i wentylacji</t>
  </si>
  <si>
    <t>Wyposażenie niezbędne do funkcjonowania obiektu</t>
  </si>
  <si>
    <t>Zewnętrzne sieci sanitarne i technologiczne</t>
  </si>
  <si>
    <t>G</t>
  </si>
  <si>
    <t>H</t>
  </si>
  <si>
    <t>I</t>
  </si>
  <si>
    <t>J</t>
  </si>
  <si>
    <t>Kontener piaskownika</t>
  </si>
  <si>
    <t>Zagospodarowanie terenu, drogi, place , ogrodzenia - uzupełnienia</t>
  </si>
  <si>
    <t xml:space="preserve">Zewnętrzne sieci sanitarne i technologiczne </t>
  </si>
  <si>
    <t>Rurociąg tłoczny PE 2x 160 mm</t>
  </si>
  <si>
    <t xml:space="preserve">Roboty budowlane - Fundamenty oczyszczalni </t>
  </si>
  <si>
    <t>Instalacje elektryczne - uzupełnienia - instalacje kontenera piaskownika</t>
  </si>
  <si>
    <t>Dostawa urządzeń technologicznych i wyposażenia wraz z montażem, uruchomieniem i rozruchem technologicznym</t>
  </si>
  <si>
    <t>Przyłacze kablowe zalicznikowe</t>
  </si>
  <si>
    <t>Oświetlenie placu oczyszczalni</t>
  </si>
  <si>
    <t>Złacze przyłączeniowe</t>
  </si>
  <si>
    <t>Rozdzielnica głównaTA-O1</t>
  </si>
  <si>
    <t>Instalacje wewnętrzne - oprzewodowanie i osprzęt</t>
  </si>
  <si>
    <t>Wstępne mechanicze podczyszczania</t>
  </si>
  <si>
    <t>Pompownia główna ścieków surowych</t>
  </si>
  <si>
    <t>Antresola - stacja mechanicznego podczyszczania</t>
  </si>
  <si>
    <t>Antresola - transport skratek</t>
  </si>
  <si>
    <t>Reaktor biologiczny- selektor</t>
  </si>
  <si>
    <t>Reaktor biologiczny- komora denitryfikacji/nitryfikacji</t>
  </si>
  <si>
    <t>Stacja dmuchaw</t>
  </si>
  <si>
    <t>Reaktor biologiczny - piaskownik</t>
  </si>
  <si>
    <t xml:space="preserve">Stacja odwadniania osadu </t>
  </si>
  <si>
    <t>Stacja wapnowania osadu</t>
  </si>
  <si>
    <t>Roboty ziemne</t>
  </si>
  <si>
    <t>Roboty instalacyjne</t>
  </si>
  <si>
    <t>Roboty przygotowawcze i ziemne</t>
  </si>
  <si>
    <t>Prace porządkowe i końcowe</t>
  </si>
  <si>
    <t>Zestawienie scalonych elementów robót dot.  budowy  oczyszczalni Zamienie o przepustowości 650m3/d (I etap wraz z wymianą sieci wodociągowej)</t>
  </si>
  <si>
    <t>RAZEM koszt inwestycji brutto (z podatkiem VAT)</t>
  </si>
  <si>
    <t>Opis robót</t>
  </si>
  <si>
    <t>Wartość netto</t>
  </si>
  <si>
    <t>Dostawa urządzeń technologicznych i wyposażenia wraz z montażem, uruchomieniem i rozruchem technologicznym Instalacja technologiczna i rozruch</t>
  </si>
  <si>
    <t>Rurociąg tłoczny PE fi 160 mm (dwie nitki)</t>
  </si>
  <si>
    <t>Lp.</t>
  </si>
  <si>
    <t>Wartość podatku VAT</t>
  </si>
  <si>
    <t>Nakłady inne</t>
  </si>
  <si>
    <t>Uzupełnienia przedmiarów robót</t>
  </si>
  <si>
    <t>K</t>
  </si>
  <si>
    <t>Oczyszczenie koryta rzeczki Raszynki - przedmiar dodatkowy</t>
  </si>
  <si>
    <t xml:space="preserve">……………..…….  (należy podać za jakie prace) </t>
  </si>
  <si>
    <t>Razem A (poz. 1 - 6)</t>
  </si>
  <si>
    <t>Razem B (poz. 1 - 7)</t>
  </si>
  <si>
    <t>Razem C (poz. 1 - 2)</t>
  </si>
  <si>
    <t>Razem D (poz. 1)</t>
  </si>
  <si>
    <t>Razem E (poz. 1 - 14)</t>
  </si>
  <si>
    <t>Razem F (poz. 1 - 3)</t>
  </si>
  <si>
    <t>Razem G (poz. 1)</t>
  </si>
  <si>
    <t>Razem H (poz. 1)</t>
  </si>
  <si>
    <t>Razem Oczyszczalnia "Zamienie" (A+B+C+D+E+F+G+H)</t>
  </si>
  <si>
    <t>Razem I (poz. 1 - 3)</t>
  </si>
  <si>
    <t>Razem J (poz. 1 - 10)</t>
  </si>
  <si>
    <t>Razem K (poz. 1)</t>
  </si>
  <si>
    <t>RAZEM Koszt inwestycji netto (A+B+C+D+E+F+G+H+I+J+K)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</si>
</sst>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2" fontId="8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2" fontId="7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8" fillId="33" borderId="12" xfId="0" applyNumberFormat="1" applyFont="1" applyFill="1" applyBorder="1" applyAlignment="1">
      <alignment/>
    </xf>
    <xf numFmtId="2" fontId="8" fillId="34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2" xfId="0" applyNumberFormat="1" applyFont="1" applyBorder="1" applyAlignment="1">
      <alignment horizontal="right"/>
    </xf>
    <xf numFmtId="2" fontId="8" fillId="35" borderId="0" xfId="0" applyNumberFormat="1" applyFont="1" applyFill="1" applyBorder="1" applyAlignment="1">
      <alignment/>
    </xf>
    <xf numFmtId="2" fontId="3" fillId="35" borderId="0" xfId="0" applyNumberFormat="1" applyFont="1" applyFill="1" applyBorder="1" applyAlignment="1">
      <alignment/>
    </xf>
    <xf numFmtId="2" fontId="8" fillId="36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7" fillId="37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36" borderId="10" xfId="0" applyFont="1" applyFill="1" applyBorder="1" applyAlignment="1">
      <alignment wrapText="1"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8" fillId="37" borderId="12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10" fillId="0" borderId="14" xfId="0" applyFont="1" applyBorder="1" applyAlignment="1">
      <alignment horizontal="left"/>
    </xf>
    <xf numFmtId="2" fontId="0" fillId="37" borderId="17" xfId="0" applyNumberFormat="1" applyFont="1" applyFill="1" applyBorder="1" applyAlignment="1">
      <alignment/>
    </xf>
    <xf numFmtId="2" fontId="8" fillId="33" borderId="18" xfId="0" applyNumberFormat="1" applyFont="1" applyFill="1" applyBorder="1" applyAlignment="1">
      <alignment/>
    </xf>
    <xf numFmtId="2" fontId="8" fillId="38" borderId="19" xfId="0" applyNumberFormat="1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2" fontId="46" fillId="8" borderId="20" xfId="0" applyNumberFormat="1" applyFont="1" applyFill="1" applyBorder="1" applyAlignment="1">
      <alignment/>
    </xf>
    <xf numFmtId="2" fontId="46" fillId="12" borderId="19" xfId="0" applyNumberFormat="1" applyFont="1" applyFill="1" applyBorder="1" applyAlignment="1">
      <alignment/>
    </xf>
    <xf numFmtId="0" fontId="7" fillId="39" borderId="14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2" fontId="8" fillId="39" borderId="12" xfId="0" applyNumberFormat="1" applyFont="1" applyFill="1" applyBorder="1" applyAlignment="1">
      <alignment/>
    </xf>
    <xf numFmtId="2" fontId="8" fillId="37" borderId="21" xfId="0" applyNumberFormat="1" applyFont="1" applyFill="1" applyBorder="1" applyAlignment="1">
      <alignment/>
    </xf>
    <xf numFmtId="2" fontId="8" fillId="33" borderId="22" xfId="0" applyNumberFormat="1" applyFont="1" applyFill="1" applyBorder="1" applyAlignment="1">
      <alignment/>
    </xf>
    <xf numFmtId="2" fontId="8" fillId="33" borderId="23" xfId="0" applyNumberFormat="1" applyFont="1" applyFill="1" applyBorder="1" applyAlignment="1">
      <alignment/>
    </xf>
    <xf numFmtId="0" fontId="9" fillId="37" borderId="19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0" fontId="9" fillId="0" borderId="19" xfId="0" applyFont="1" applyBorder="1" applyAlignment="1">
      <alignment horizontal="right" wrapText="1"/>
    </xf>
    <xf numFmtId="0" fontId="9" fillId="0" borderId="27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62">
      <selection activeCell="F59" sqref="F59"/>
    </sheetView>
  </sheetViews>
  <sheetFormatPr defaultColWidth="9.140625" defaultRowHeight="12.75"/>
  <cols>
    <col min="1" max="1" width="4.140625" style="0" customWidth="1"/>
    <col min="2" max="2" width="44.57421875" style="0" customWidth="1"/>
    <col min="3" max="3" width="0.13671875" style="0" customWidth="1"/>
    <col min="4" max="4" width="14.421875" style="0" hidden="1" customWidth="1"/>
    <col min="5" max="5" width="10.140625" style="0" hidden="1" customWidth="1"/>
    <col min="6" max="6" width="20.421875" style="0" customWidth="1"/>
    <col min="7" max="7" width="14.140625" style="0" customWidth="1"/>
    <col min="9" max="9" width="12.28125" style="0" customWidth="1"/>
  </cols>
  <sheetData>
    <row r="1" spans="7:14" ht="13.5" customHeight="1" thickBot="1">
      <c r="G1" s="28"/>
      <c r="H1" s="28"/>
      <c r="I1" s="28"/>
      <c r="J1" s="28"/>
      <c r="K1" s="28"/>
      <c r="L1" s="28"/>
      <c r="M1" s="28"/>
      <c r="N1" s="28"/>
    </row>
    <row r="2" spans="1:14" ht="75.75" customHeight="1">
      <c r="A2" s="63" t="s">
        <v>64</v>
      </c>
      <c r="B2" s="64"/>
      <c r="C2" s="64"/>
      <c r="D2" s="64"/>
      <c r="E2" s="64"/>
      <c r="F2" s="65"/>
      <c r="G2" s="29"/>
      <c r="H2" s="28"/>
      <c r="I2" s="28"/>
      <c r="J2" s="28"/>
      <c r="K2" s="28"/>
      <c r="L2" s="28"/>
      <c r="M2" s="28"/>
      <c r="N2" s="28"/>
    </row>
    <row r="3" spans="1:14" ht="0.75" customHeight="1">
      <c r="A3" s="16"/>
      <c r="B3" s="14"/>
      <c r="C3" s="14"/>
      <c r="D3" s="14"/>
      <c r="E3" s="14"/>
      <c r="F3" s="17"/>
      <c r="G3" s="29"/>
      <c r="H3" s="28"/>
      <c r="I3" s="28"/>
      <c r="J3" s="28"/>
      <c r="K3" s="28"/>
      <c r="L3" s="28"/>
      <c r="M3" s="28"/>
      <c r="N3" s="28"/>
    </row>
    <row r="4" spans="1:14" ht="12.75" hidden="1">
      <c r="A4" s="73" t="s">
        <v>70</v>
      </c>
      <c r="B4" s="72" t="s">
        <v>66</v>
      </c>
      <c r="C4" s="66" t="s">
        <v>1</v>
      </c>
      <c r="D4" s="67"/>
      <c r="E4" s="66" t="s">
        <v>3</v>
      </c>
      <c r="F4" s="68" t="s">
        <v>67</v>
      </c>
      <c r="G4" s="69"/>
      <c r="H4" s="28"/>
      <c r="I4" s="28"/>
      <c r="J4" s="28"/>
      <c r="K4" s="28"/>
      <c r="L4" s="28"/>
      <c r="M4" s="28"/>
      <c r="N4" s="28"/>
    </row>
    <row r="5" spans="1:14" ht="21" customHeight="1">
      <c r="A5" s="73"/>
      <c r="B5" s="72"/>
      <c r="C5" s="2" t="s">
        <v>2</v>
      </c>
      <c r="D5" s="2" t="s">
        <v>0</v>
      </c>
      <c r="E5" s="66"/>
      <c r="F5" s="68"/>
      <c r="G5" s="69"/>
      <c r="H5" s="28"/>
      <c r="I5" s="28"/>
      <c r="J5" s="28"/>
      <c r="K5" s="28"/>
      <c r="L5" s="28"/>
      <c r="M5" s="28"/>
      <c r="N5" s="28"/>
    </row>
    <row r="6" spans="1:14" ht="12.75">
      <c r="A6" s="18">
        <v>1</v>
      </c>
      <c r="B6" s="3">
        <v>2</v>
      </c>
      <c r="C6" s="3">
        <v>3</v>
      </c>
      <c r="D6" s="3">
        <v>4</v>
      </c>
      <c r="E6" s="3">
        <v>5</v>
      </c>
      <c r="F6" s="19">
        <v>3</v>
      </c>
      <c r="G6" s="30"/>
      <c r="H6" s="28"/>
      <c r="I6" s="28"/>
      <c r="J6" s="28"/>
      <c r="K6" s="28"/>
      <c r="L6" s="28"/>
      <c r="M6" s="28"/>
      <c r="N6" s="28"/>
    </row>
    <row r="7" spans="1:9" ht="15">
      <c r="A7" s="74" t="s">
        <v>7</v>
      </c>
      <c r="B7" s="75"/>
      <c r="C7" s="3"/>
      <c r="D7" s="3"/>
      <c r="E7" s="3"/>
      <c r="F7" s="19"/>
      <c r="G7" s="30"/>
      <c r="H7" s="28"/>
      <c r="I7" s="28"/>
    </row>
    <row r="8" spans="1:9" ht="12.75">
      <c r="A8" s="51" t="s">
        <v>4</v>
      </c>
      <c r="B8" s="40" t="s">
        <v>30</v>
      </c>
      <c r="C8" s="1"/>
      <c r="D8" s="1"/>
      <c r="E8" s="1"/>
      <c r="F8" s="20"/>
      <c r="G8" s="28"/>
      <c r="H8" s="28"/>
      <c r="I8" s="28"/>
    </row>
    <row r="9" spans="1:9" ht="12.75">
      <c r="A9" s="21">
        <v>1</v>
      </c>
      <c r="B9" s="1" t="s">
        <v>5</v>
      </c>
      <c r="C9" s="4">
        <v>137517.79</v>
      </c>
      <c r="D9" s="4">
        <f aca="true" t="shared" si="0" ref="D9:D14">C9*1.22</f>
        <v>167771.70380000002</v>
      </c>
      <c r="E9" s="4">
        <v>0.7</v>
      </c>
      <c r="F9" s="22"/>
      <c r="G9" s="31"/>
      <c r="H9" s="28"/>
      <c r="I9" s="28"/>
    </row>
    <row r="10" spans="1:9" ht="12.75">
      <c r="A10" s="21">
        <f>A9+1</f>
        <v>2</v>
      </c>
      <c r="B10" s="1" t="s">
        <v>6</v>
      </c>
      <c r="C10" s="4">
        <f>352831.82+12728.33+51342.86</f>
        <v>416903.01</v>
      </c>
      <c r="D10" s="4">
        <f t="shared" si="0"/>
        <v>508621.6722</v>
      </c>
      <c r="E10" s="4">
        <v>0.75</v>
      </c>
      <c r="F10" s="22"/>
      <c r="G10" s="31"/>
      <c r="H10" s="28"/>
      <c r="I10" s="28"/>
    </row>
    <row r="11" spans="1:9" ht="12.75">
      <c r="A11" s="21">
        <f>A10+1</f>
        <v>3</v>
      </c>
      <c r="B11" s="1" t="s">
        <v>8</v>
      </c>
      <c r="C11" s="4">
        <f>323293.62+100985.92+2537.62</f>
        <v>426817.16</v>
      </c>
      <c r="D11" s="4">
        <f t="shared" si="0"/>
        <v>520716.93519999995</v>
      </c>
      <c r="E11" s="4">
        <v>0.9</v>
      </c>
      <c r="F11" s="22"/>
      <c r="G11" s="31"/>
      <c r="H11" s="28"/>
      <c r="I11" s="28"/>
    </row>
    <row r="12" spans="1:9" ht="12.75">
      <c r="A12" s="21">
        <f>A11+1</f>
        <v>4</v>
      </c>
      <c r="B12" s="1" t="s">
        <v>9</v>
      </c>
      <c r="C12" s="4">
        <v>30798.52</v>
      </c>
      <c r="D12" s="4">
        <f t="shared" si="0"/>
        <v>37574.1944</v>
      </c>
      <c r="E12" s="4">
        <v>0.9</v>
      </c>
      <c r="F12" s="22"/>
      <c r="G12" s="31"/>
      <c r="H12" s="28"/>
      <c r="I12" s="28"/>
    </row>
    <row r="13" spans="1:9" ht="12.75">
      <c r="A13" s="21">
        <f>A12+1</f>
        <v>5</v>
      </c>
      <c r="B13" s="1" t="s">
        <v>10</v>
      </c>
      <c r="C13" s="4">
        <v>25231.53</v>
      </c>
      <c r="D13" s="4">
        <f t="shared" si="0"/>
        <v>30782.466599999996</v>
      </c>
      <c r="E13" s="4">
        <v>0.9</v>
      </c>
      <c r="F13" s="22"/>
      <c r="G13" s="31"/>
      <c r="H13" s="28"/>
      <c r="I13" s="28"/>
    </row>
    <row r="14" spans="1:9" ht="12.75">
      <c r="A14" s="21">
        <f>A13+1</f>
        <v>6</v>
      </c>
      <c r="B14" s="1" t="s">
        <v>11</v>
      </c>
      <c r="C14" s="4">
        <v>160119.12</v>
      </c>
      <c r="D14" s="4">
        <f t="shared" si="0"/>
        <v>195345.3264</v>
      </c>
      <c r="E14" s="4">
        <v>0.9</v>
      </c>
      <c r="F14" s="22"/>
      <c r="G14" s="31"/>
      <c r="H14" s="28"/>
      <c r="I14" s="28"/>
    </row>
    <row r="15" spans="1:9" ht="12.75">
      <c r="A15" s="21"/>
      <c r="B15" s="5" t="s">
        <v>77</v>
      </c>
      <c r="C15" s="6">
        <f>C14+C13+C12+C11+C10+C9</f>
        <v>1197387.13</v>
      </c>
      <c r="D15" s="6">
        <f>D14+D13+D12+D11+D10+D9</f>
        <v>1460812.2985999999</v>
      </c>
      <c r="E15" s="6"/>
      <c r="F15" s="23">
        <f>F14+F13+F12+F11+F10+F9</f>
        <v>0</v>
      </c>
      <c r="G15" s="32"/>
      <c r="H15" s="28"/>
      <c r="I15" s="28"/>
    </row>
    <row r="16" spans="1:9" ht="12.75">
      <c r="A16" s="24" t="s">
        <v>12</v>
      </c>
      <c r="B16" s="9" t="s">
        <v>13</v>
      </c>
      <c r="C16" s="4"/>
      <c r="D16" s="4"/>
      <c r="E16" s="4"/>
      <c r="F16" s="22"/>
      <c r="G16" s="31"/>
      <c r="H16" s="28"/>
      <c r="I16" s="28"/>
    </row>
    <row r="17" spans="1:9" ht="12.75">
      <c r="A17" s="21">
        <v>1</v>
      </c>
      <c r="B17" s="1" t="s">
        <v>13</v>
      </c>
      <c r="C17" s="4">
        <v>167966.24</v>
      </c>
      <c r="D17" s="4">
        <f>C17*1.22</f>
        <v>204918.81279999999</v>
      </c>
      <c r="E17" s="4">
        <v>0.8</v>
      </c>
      <c r="F17" s="22"/>
      <c r="G17" s="31"/>
      <c r="H17" s="28"/>
      <c r="I17" s="28"/>
    </row>
    <row r="18" spans="1:9" ht="12.75">
      <c r="A18" s="21">
        <v>2</v>
      </c>
      <c r="B18" s="1" t="s">
        <v>45</v>
      </c>
      <c r="C18" s="4"/>
      <c r="D18" s="4"/>
      <c r="E18" s="4"/>
      <c r="F18" s="22"/>
      <c r="G18" s="31"/>
      <c r="H18" s="28"/>
      <c r="I18" s="28"/>
    </row>
    <row r="19" spans="1:9" ht="12.75">
      <c r="A19" s="21">
        <v>3</v>
      </c>
      <c r="B19" s="1" t="s">
        <v>46</v>
      </c>
      <c r="C19" s="4"/>
      <c r="D19" s="4"/>
      <c r="E19" s="4"/>
      <c r="F19" s="22"/>
      <c r="G19" s="31"/>
      <c r="H19" s="28"/>
      <c r="I19" s="28"/>
    </row>
    <row r="20" spans="1:9" ht="12.75">
      <c r="A20" s="21">
        <v>4</v>
      </c>
      <c r="B20" s="1" t="s">
        <v>47</v>
      </c>
      <c r="C20" s="4"/>
      <c r="D20" s="4"/>
      <c r="E20" s="4"/>
      <c r="F20" s="22"/>
      <c r="G20" s="31"/>
      <c r="H20" s="28"/>
      <c r="I20" s="28"/>
    </row>
    <row r="21" spans="1:9" ht="12.75">
      <c r="A21" s="21">
        <v>5</v>
      </c>
      <c r="B21" s="1" t="s">
        <v>48</v>
      </c>
      <c r="C21" s="4"/>
      <c r="D21" s="4"/>
      <c r="E21" s="4"/>
      <c r="F21" s="22"/>
      <c r="G21" s="31"/>
      <c r="H21" s="28"/>
      <c r="I21" s="28"/>
    </row>
    <row r="22" spans="1:9" ht="12.75">
      <c r="A22" s="21">
        <v>6</v>
      </c>
      <c r="B22" s="1" t="s">
        <v>49</v>
      </c>
      <c r="C22" s="4"/>
      <c r="D22" s="4"/>
      <c r="E22" s="4"/>
      <c r="F22" s="22"/>
      <c r="G22" s="31"/>
      <c r="H22" s="28"/>
      <c r="I22" s="28"/>
    </row>
    <row r="23" spans="1:9" ht="12.75">
      <c r="A23" s="21">
        <v>7</v>
      </c>
      <c r="B23" s="1" t="s">
        <v>15</v>
      </c>
      <c r="C23" s="4">
        <v>90334.8</v>
      </c>
      <c r="D23" s="4">
        <f>C23*1.22</f>
        <v>110208.456</v>
      </c>
      <c r="E23" s="4">
        <v>0.9</v>
      </c>
      <c r="F23" s="22"/>
      <c r="G23" s="31"/>
      <c r="H23" s="28"/>
      <c r="I23" s="28"/>
    </row>
    <row r="24" spans="1:9" ht="12.75">
      <c r="A24" s="21"/>
      <c r="B24" s="5" t="s">
        <v>78</v>
      </c>
      <c r="C24" s="6">
        <f>C23+C17</f>
        <v>258301.03999999998</v>
      </c>
      <c r="D24" s="6">
        <f>D23+D17</f>
        <v>315127.26879999996</v>
      </c>
      <c r="E24" s="6"/>
      <c r="F24" s="23">
        <f>SUM(F17:F23)</f>
        <v>0</v>
      </c>
      <c r="G24" s="32"/>
      <c r="H24" s="28"/>
      <c r="I24" s="28"/>
    </row>
    <row r="25" spans="1:9" ht="12.75">
      <c r="A25" s="24" t="s">
        <v>16</v>
      </c>
      <c r="B25" s="10" t="s">
        <v>31</v>
      </c>
      <c r="C25" s="4"/>
      <c r="D25" s="4"/>
      <c r="E25" s="4"/>
      <c r="F25" s="22"/>
      <c r="G25" s="31"/>
      <c r="H25" s="28"/>
      <c r="I25" s="28"/>
    </row>
    <row r="26" spans="1:9" ht="12.75">
      <c r="A26" s="21">
        <v>1</v>
      </c>
      <c r="B26" s="1" t="s">
        <v>14</v>
      </c>
      <c r="C26" s="4">
        <v>9082.85</v>
      </c>
      <c r="D26" s="4">
        <f>C26*1.22</f>
        <v>11081.077</v>
      </c>
      <c r="E26" s="4">
        <v>0.8</v>
      </c>
      <c r="F26" s="22"/>
      <c r="G26" s="31"/>
      <c r="H26" s="28"/>
      <c r="I26" s="28"/>
    </row>
    <row r="27" spans="1:9" ht="12.75">
      <c r="A27" s="21">
        <v>2</v>
      </c>
      <c r="B27" s="1" t="s">
        <v>29</v>
      </c>
      <c r="C27" s="4">
        <f>31138.27-9082.85</f>
        <v>22055.42</v>
      </c>
      <c r="D27" s="4">
        <f>C27*1.22</f>
        <v>26907.612399999998</v>
      </c>
      <c r="E27" s="4">
        <v>0.8</v>
      </c>
      <c r="F27" s="22"/>
      <c r="G27" s="31"/>
      <c r="H27" s="28"/>
      <c r="I27" s="28"/>
    </row>
    <row r="28" spans="1:9" ht="12.75">
      <c r="A28" s="21"/>
      <c r="B28" s="5" t="s">
        <v>79</v>
      </c>
      <c r="C28" s="6">
        <f>C27+C26</f>
        <v>31138.269999999997</v>
      </c>
      <c r="D28" s="6">
        <f>D27+D26</f>
        <v>37988.689399999996</v>
      </c>
      <c r="E28" s="6"/>
      <c r="F28" s="23">
        <f>F27+F26</f>
        <v>0</v>
      </c>
      <c r="G28" s="32"/>
      <c r="H28" s="28"/>
      <c r="I28" s="28"/>
    </row>
    <row r="29" spans="1:9" ht="25.5">
      <c r="A29" s="24" t="s">
        <v>18</v>
      </c>
      <c r="B29" s="41" t="s">
        <v>32</v>
      </c>
      <c r="C29" s="4"/>
      <c r="D29" s="4"/>
      <c r="E29" s="4"/>
      <c r="F29" s="22"/>
      <c r="G29" s="31"/>
      <c r="H29" s="28"/>
      <c r="I29" s="28"/>
    </row>
    <row r="30" spans="1:9" ht="12.75">
      <c r="A30" s="21">
        <v>1</v>
      </c>
      <c r="B30" s="1" t="s">
        <v>17</v>
      </c>
      <c r="C30" s="4">
        <v>32190</v>
      </c>
      <c r="D30" s="4">
        <f>C30*1.22</f>
        <v>39271.799999999996</v>
      </c>
      <c r="E30" s="4">
        <v>1</v>
      </c>
      <c r="F30" s="22"/>
      <c r="G30" s="31"/>
      <c r="H30" s="28"/>
      <c r="I30" s="28"/>
    </row>
    <row r="31" spans="1:9" ht="12.75">
      <c r="A31" s="21"/>
      <c r="B31" s="5" t="s">
        <v>80</v>
      </c>
      <c r="C31" s="6">
        <f>C30</f>
        <v>32190</v>
      </c>
      <c r="D31" s="6">
        <f>D30</f>
        <v>39271.799999999996</v>
      </c>
      <c r="E31" s="6">
        <f>E30</f>
        <v>1</v>
      </c>
      <c r="F31" s="23">
        <f>F30</f>
        <v>0</v>
      </c>
      <c r="G31" s="32"/>
      <c r="H31" s="28"/>
      <c r="I31" s="28"/>
    </row>
    <row r="32" spans="1:9" ht="51">
      <c r="A32" s="24" t="s">
        <v>23</v>
      </c>
      <c r="B32" s="41" t="s">
        <v>68</v>
      </c>
      <c r="C32" s="4"/>
      <c r="D32" s="4"/>
      <c r="E32" s="4"/>
      <c r="F32" s="22"/>
      <c r="G32" s="31"/>
      <c r="H32" s="28"/>
      <c r="I32" s="28"/>
    </row>
    <row r="33" spans="1:9" ht="12.75">
      <c r="A33" s="21">
        <v>1</v>
      </c>
      <c r="B33" s="15" t="s">
        <v>50</v>
      </c>
      <c r="C33" s="4"/>
      <c r="D33" s="4"/>
      <c r="E33" s="4"/>
      <c r="F33" s="22"/>
      <c r="G33" s="31"/>
      <c r="H33" s="28"/>
      <c r="I33" s="28"/>
    </row>
    <row r="34" spans="1:9" ht="12.75">
      <c r="A34" s="21">
        <v>2</v>
      </c>
      <c r="B34" s="1" t="s">
        <v>51</v>
      </c>
      <c r="C34" s="4">
        <v>206852.98</v>
      </c>
      <c r="D34" s="4">
        <f>C34*1.22</f>
        <v>252360.6356</v>
      </c>
      <c r="E34" s="4">
        <v>0.6</v>
      </c>
      <c r="F34" s="22"/>
      <c r="G34" s="31"/>
      <c r="H34" s="28"/>
      <c r="I34" s="28"/>
    </row>
    <row r="35" spans="1:9" ht="12.75">
      <c r="A35" s="21">
        <v>3</v>
      </c>
      <c r="B35" s="1" t="s">
        <v>52</v>
      </c>
      <c r="C35" s="4">
        <v>151674.1</v>
      </c>
      <c r="D35" s="4">
        <f aca="true" t="shared" si="1" ref="D35:D49">C35*1.22</f>
        <v>185042.402</v>
      </c>
      <c r="E35" s="4">
        <v>0.9</v>
      </c>
      <c r="F35" s="22"/>
      <c r="G35" s="31"/>
      <c r="H35" s="28"/>
      <c r="I35" s="28"/>
    </row>
    <row r="36" spans="1:9" ht="12.75">
      <c r="A36" s="21">
        <v>4</v>
      </c>
      <c r="B36" s="1" t="s">
        <v>53</v>
      </c>
      <c r="C36" s="4">
        <v>1282249.4</v>
      </c>
      <c r="D36" s="4">
        <f t="shared" si="1"/>
        <v>1564344.268</v>
      </c>
      <c r="E36" s="4">
        <v>0.9</v>
      </c>
      <c r="F36" s="22"/>
      <c r="G36" s="31"/>
      <c r="H36" s="28"/>
      <c r="I36" s="28"/>
    </row>
    <row r="37" spans="1:9" ht="12.75">
      <c r="A37" s="21">
        <v>5</v>
      </c>
      <c r="B37" s="1" t="s">
        <v>57</v>
      </c>
      <c r="C37" s="4"/>
      <c r="D37" s="4"/>
      <c r="E37" s="4"/>
      <c r="F37" s="22"/>
      <c r="G37" s="31"/>
      <c r="H37" s="28"/>
      <c r="I37" s="28"/>
    </row>
    <row r="38" spans="1:9" ht="12.75">
      <c r="A38" s="21">
        <v>6</v>
      </c>
      <c r="B38" s="1" t="s">
        <v>54</v>
      </c>
      <c r="C38" s="4"/>
      <c r="D38" s="4"/>
      <c r="E38" s="4"/>
      <c r="F38" s="22"/>
      <c r="G38" s="31"/>
      <c r="H38" s="28"/>
      <c r="I38" s="28"/>
    </row>
    <row r="39" spans="1:9" ht="12.75">
      <c r="A39" s="21">
        <v>7</v>
      </c>
      <c r="B39" s="1" t="s">
        <v>55</v>
      </c>
      <c r="C39" s="4"/>
      <c r="D39" s="4"/>
      <c r="E39" s="4"/>
      <c r="F39" s="22"/>
      <c r="G39" s="31"/>
      <c r="H39" s="28"/>
      <c r="I39" s="28"/>
    </row>
    <row r="40" spans="1:9" ht="12.75">
      <c r="A40" s="21">
        <v>8</v>
      </c>
      <c r="B40" s="1" t="s">
        <v>56</v>
      </c>
      <c r="C40" s="4">
        <v>387903.68</v>
      </c>
      <c r="D40" s="4">
        <f t="shared" si="1"/>
        <v>473242.4896</v>
      </c>
      <c r="E40" s="4">
        <v>0.9</v>
      </c>
      <c r="F40" s="22"/>
      <c r="G40" s="31"/>
      <c r="H40" s="28"/>
      <c r="I40" s="28"/>
    </row>
    <row r="41" spans="1:9" ht="12.75">
      <c r="A41" s="21">
        <v>9</v>
      </c>
      <c r="B41" s="1" t="s">
        <v>19</v>
      </c>
      <c r="C41" s="4">
        <v>15145.58</v>
      </c>
      <c r="D41" s="4">
        <f t="shared" si="1"/>
        <v>18477.6076</v>
      </c>
      <c r="E41" s="4">
        <v>0.9</v>
      </c>
      <c r="F41" s="22"/>
      <c r="G41" s="31"/>
      <c r="H41" s="28"/>
      <c r="I41" s="28"/>
    </row>
    <row r="42" spans="1:9" ht="12.75">
      <c r="A42" s="21">
        <v>10</v>
      </c>
      <c r="B42" s="1" t="s">
        <v>20</v>
      </c>
      <c r="C42" s="4">
        <v>53735.84</v>
      </c>
      <c r="D42" s="4">
        <f t="shared" si="1"/>
        <v>65557.7248</v>
      </c>
      <c r="E42" s="4">
        <v>0.9</v>
      </c>
      <c r="F42" s="22"/>
      <c r="G42" s="31"/>
      <c r="H42" s="28"/>
      <c r="I42" s="28"/>
    </row>
    <row r="43" spans="1:9" ht="12.75">
      <c r="A43" s="21">
        <v>11</v>
      </c>
      <c r="B43" s="1" t="s">
        <v>58</v>
      </c>
      <c r="C43" s="4">
        <v>464936.16</v>
      </c>
      <c r="D43" s="4">
        <f t="shared" si="1"/>
        <v>567222.1152</v>
      </c>
      <c r="E43" s="4">
        <v>0.9</v>
      </c>
      <c r="F43" s="22"/>
      <c r="G43" s="31"/>
      <c r="H43" s="28"/>
      <c r="I43" s="28"/>
    </row>
    <row r="44" spans="1:9" ht="12.75">
      <c r="A44" s="21">
        <v>12</v>
      </c>
      <c r="B44" s="1" t="s">
        <v>59</v>
      </c>
      <c r="C44" s="4"/>
      <c r="D44" s="4"/>
      <c r="E44" s="4"/>
      <c r="F44" s="22"/>
      <c r="G44" s="31"/>
      <c r="H44" s="28"/>
      <c r="I44" s="28"/>
    </row>
    <row r="45" spans="1:9" ht="12.75">
      <c r="A45" s="21">
        <v>13</v>
      </c>
      <c r="B45" s="1" t="s">
        <v>21</v>
      </c>
      <c r="C45" s="4">
        <v>53084.71</v>
      </c>
      <c r="D45" s="4">
        <f t="shared" si="1"/>
        <v>64763.3462</v>
      </c>
      <c r="E45" s="4">
        <v>0.9</v>
      </c>
      <c r="F45" s="22"/>
      <c r="G45" s="31"/>
      <c r="H45" s="28"/>
      <c r="I45" s="28"/>
    </row>
    <row r="46" spans="1:9" ht="12.75">
      <c r="A46" s="21">
        <v>14</v>
      </c>
      <c r="B46" s="1" t="s">
        <v>22</v>
      </c>
      <c r="C46" s="4">
        <v>58119.5969999999</v>
      </c>
      <c r="D46" s="4">
        <f t="shared" si="1"/>
        <v>70905.90833999988</v>
      </c>
      <c r="E46" s="4">
        <v>0.8</v>
      </c>
      <c r="F46" s="22"/>
      <c r="G46" s="31"/>
      <c r="H46" s="28"/>
      <c r="I46" s="28"/>
    </row>
    <row r="47" spans="1:9" ht="12.75">
      <c r="A47" s="21"/>
      <c r="B47" s="5" t="s">
        <v>81</v>
      </c>
      <c r="C47" s="11">
        <f>SUM(C34:C46)</f>
        <v>2673702.0470000003</v>
      </c>
      <c r="D47" s="11">
        <f>SUM(D34:D46)</f>
        <v>3261916.4973400002</v>
      </c>
      <c r="E47" s="11"/>
      <c r="F47" s="23">
        <f>SUM(F33:F46)</f>
        <v>0</v>
      </c>
      <c r="G47" s="33"/>
      <c r="H47" s="28"/>
      <c r="I47" s="28"/>
    </row>
    <row r="48" spans="1:9" ht="12.75">
      <c r="A48" s="24" t="s">
        <v>26</v>
      </c>
      <c r="B48" s="9" t="s">
        <v>69</v>
      </c>
      <c r="C48" s="4"/>
      <c r="D48" s="4"/>
      <c r="E48" s="4"/>
      <c r="F48" s="22"/>
      <c r="G48" s="31"/>
      <c r="H48" s="28"/>
      <c r="I48" s="28"/>
    </row>
    <row r="49" spans="1:9" ht="12.75">
      <c r="A49" s="21">
        <v>1</v>
      </c>
      <c r="B49" s="1" t="s">
        <v>60</v>
      </c>
      <c r="C49" s="4">
        <v>952551.53</v>
      </c>
      <c r="D49" s="4">
        <f t="shared" si="1"/>
        <v>1162112.8666</v>
      </c>
      <c r="E49" s="4">
        <v>0.7</v>
      </c>
      <c r="F49" s="22"/>
      <c r="G49" s="31"/>
      <c r="H49" s="28"/>
      <c r="I49" s="28"/>
    </row>
    <row r="50" spans="1:9" ht="12.75">
      <c r="A50" s="21">
        <v>2</v>
      </c>
      <c r="B50" s="1" t="s">
        <v>30</v>
      </c>
      <c r="C50" s="4"/>
      <c r="D50" s="4"/>
      <c r="E50" s="4"/>
      <c r="F50" s="22"/>
      <c r="G50" s="31"/>
      <c r="H50" s="28"/>
      <c r="I50" s="28"/>
    </row>
    <row r="51" spans="1:9" ht="12.75">
      <c r="A51" s="21">
        <v>3</v>
      </c>
      <c r="B51" s="1" t="s">
        <v>61</v>
      </c>
      <c r="C51" s="4"/>
      <c r="D51" s="4"/>
      <c r="E51" s="4"/>
      <c r="F51" s="22"/>
      <c r="G51" s="31"/>
      <c r="H51" s="28"/>
      <c r="I51" s="28"/>
    </row>
    <row r="52" spans="1:9" ht="12.75">
      <c r="A52" s="21"/>
      <c r="B52" s="5" t="s">
        <v>82</v>
      </c>
      <c r="C52" s="6">
        <f>C49</f>
        <v>952551.53</v>
      </c>
      <c r="D52" s="6">
        <f>D49</f>
        <v>1162112.8666</v>
      </c>
      <c r="E52" s="6"/>
      <c r="F52" s="23">
        <f>SUM(F49:F51)</f>
        <v>0</v>
      </c>
      <c r="G52" s="32"/>
      <c r="H52" s="28"/>
      <c r="I52" s="28"/>
    </row>
    <row r="53" spans="1:9" ht="25.5">
      <c r="A53" s="24" t="s">
        <v>34</v>
      </c>
      <c r="B53" s="41" t="s">
        <v>24</v>
      </c>
      <c r="C53" s="4"/>
      <c r="D53" s="4"/>
      <c r="E53" s="4"/>
      <c r="F53" s="22"/>
      <c r="G53" s="31"/>
      <c r="H53" s="28"/>
      <c r="I53" s="28"/>
    </row>
    <row r="54" spans="1:9" ht="12.75">
      <c r="A54" s="21">
        <v>1</v>
      </c>
      <c r="B54" s="7" t="s">
        <v>24</v>
      </c>
      <c r="C54" s="4">
        <v>460668.08</v>
      </c>
      <c r="D54" s="4">
        <f>C54*1.22</f>
        <v>562015.0576000001</v>
      </c>
      <c r="E54" s="4">
        <v>0.75</v>
      </c>
      <c r="F54" s="22"/>
      <c r="G54" s="31"/>
      <c r="H54" s="28"/>
      <c r="I54" s="28"/>
    </row>
    <row r="55" spans="1:9" ht="12.75">
      <c r="A55" s="21"/>
      <c r="B55" s="5" t="s">
        <v>83</v>
      </c>
      <c r="C55" s="6">
        <f>C54</f>
        <v>460668.08</v>
      </c>
      <c r="D55" s="6">
        <f>D54</f>
        <v>562015.0576000001</v>
      </c>
      <c r="E55" s="6"/>
      <c r="F55" s="23">
        <f>F54</f>
        <v>0</v>
      </c>
      <c r="G55" s="32"/>
      <c r="H55" s="28"/>
      <c r="I55" s="28"/>
    </row>
    <row r="56" spans="1:9" ht="12.75">
      <c r="A56" s="24" t="s">
        <v>35</v>
      </c>
      <c r="B56" s="41" t="s">
        <v>33</v>
      </c>
      <c r="C56" s="4"/>
      <c r="D56" s="4"/>
      <c r="E56" s="4"/>
      <c r="F56" s="22"/>
      <c r="G56" s="31"/>
      <c r="H56" s="28"/>
      <c r="I56" s="28"/>
    </row>
    <row r="57" spans="1:9" ht="12.75">
      <c r="A57" s="21">
        <v>1</v>
      </c>
      <c r="B57" s="7" t="s">
        <v>28</v>
      </c>
      <c r="C57" s="4">
        <v>123658.64</v>
      </c>
      <c r="D57" s="4">
        <f>C57*1.22</f>
        <v>150863.5408</v>
      </c>
      <c r="E57" s="4">
        <v>0.75</v>
      </c>
      <c r="F57" s="22"/>
      <c r="G57" s="31"/>
      <c r="H57" s="28"/>
      <c r="I57" s="28"/>
    </row>
    <row r="58" spans="1:9" ht="12.75">
      <c r="A58" s="21"/>
      <c r="B58" s="5" t="s">
        <v>84</v>
      </c>
      <c r="C58" s="6">
        <f>C57</f>
        <v>123658.64</v>
      </c>
      <c r="D58" s="6">
        <f>D57</f>
        <v>150863.5408</v>
      </c>
      <c r="E58" s="6"/>
      <c r="F58" s="23">
        <f>F57</f>
        <v>0</v>
      </c>
      <c r="G58" s="32"/>
      <c r="H58" s="28"/>
      <c r="I58" s="28"/>
    </row>
    <row r="59" spans="1:9" ht="31.5">
      <c r="A59" s="21"/>
      <c r="B59" s="76" t="s">
        <v>85</v>
      </c>
      <c r="C59" s="8">
        <f>C58+C55+C52+C47+C31+C28+C24+C15</f>
        <v>5729596.737</v>
      </c>
      <c r="D59" s="8">
        <f>D58+D55+D52+D47+D31+D28+D24+D15</f>
        <v>6990108.0191399995</v>
      </c>
      <c r="E59" s="8"/>
      <c r="F59" s="25">
        <f>F58+F55+F52+F47+F31+F28+F24+F15</f>
        <v>0</v>
      </c>
      <c r="G59" s="36"/>
      <c r="H59" s="28"/>
      <c r="I59" s="28"/>
    </row>
    <row r="60" spans="1:9" ht="12.75">
      <c r="A60" s="21"/>
      <c r="B60" s="1"/>
      <c r="C60" s="4"/>
      <c r="D60" s="4"/>
      <c r="E60" s="4"/>
      <c r="F60" s="22"/>
      <c r="G60" s="31"/>
      <c r="H60" s="28"/>
      <c r="I60" s="28"/>
    </row>
    <row r="61" spans="1:9" ht="15">
      <c r="A61" s="70" t="s">
        <v>25</v>
      </c>
      <c r="B61" s="71"/>
      <c r="C61" s="4"/>
      <c r="D61" s="4"/>
      <c r="E61" s="4"/>
      <c r="F61" s="22"/>
      <c r="G61" s="31"/>
      <c r="H61" s="28"/>
      <c r="I61" s="28"/>
    </row>
    <row r="62" spans="1:9" ht="12.75">
      <c r="A62" s="24" t="s">
        <v>36</v>
      </c>
      <c r="B62" s="9" t="s">
        <v>27</v>
      </c>
      <c r="C62" s="4"/>
      <c r="D62" s="4"/>
      <c r="E62" s="4"/>
      <c r="F62" s="22"/>
      <c r="G62" s="31"/>
      <c r="H62" s="28"/>
      <c r="I62" s="28"/>
    </row>
    <row r="63" spans="1:9" ht="12.75">
      <c r="A63" s="21">
        <v>1</v>
      </c>
      <c r="B63" s="1" t="s">
        <v>62</v>
      </c>
      <c r="C63" s="4">
        <v>177650</v>
      </c>
      <c r="D63" s="4">
        <f>C63*1.22</f>
        <v>216733</v>
      </c>
      <c r="E63" s="4">
        <v>0.8</v>
      </c>
      <c r="F63" s="22"/>
      <c r="G63" s="31"/>
      <c r="H63" s="28"/>
      <c r="I63" s="28"/>
    </row>
    <row r="64" spans="1:9" ht="12.75">
      <c r="A64" s="21">
        <v>2</v>
      </c>
      <c r="B64" s="1" t="s">
        <v>61</v>
      </c>
      <c r="C64" s="4"/>
      <c r="D64" s="4"/>
      <c r="E64" s="4"/>
      <c r="F64" s="22"/>
      <c r="G64" s="31"/>
      <c r="H64" s="28"/>
      <c r="I64" s="28"/>
    </row>
    <row r="65" spans="1:9" ht="12.75">
      <c r="A65" s="21">
        <v>3</v>
      </c>
      <c r="B65" s="1" t="s">
        <v>63</v>
      </c>
      <c r="C65" s="4"/>
      <c r="D65" s="4"/>
      <c r="E65" s="4"/>
      <c r="F65" s="22"/>
      <c r="G65" s="31"/>
      <c r="H65" s="28"/>
      <c r="I65" s="28"/>
    </row>
    <row r="66" spans="1:9" ht="15.75">
      <c r="A66" s="21"/>
      <c r="B66" s="5" t="s">
        <v>86</v>
      </c>
      <c r="C66" s="6">
        <f>C63</f>
        <v>177650</v>
      </c>
      <c r="D66" s="6">
        <f>D63</f>
        <v>216733</v>
      </c>
      <c r="E66" s="6">
        <f>E63</f>
        <v>0.8</v>
      </c>
      <c r="F66" s="26">
        <f>SUM(F63:F65)</f>
        <v>0</v>
      </c>
      <c r="G66" s="36"/>
      <c r="H66" s="28"/>
      <c r="I66" s="28"/>
    </row>
    <row r="67" spans="1:9" ht="12.75">
      <c r="A67" s="24" t="s">
        <v>37</v>
      </c>
      <c r="B67" s="42" t="s">
        <v>73</v>
      </c>
      <c r="C67" s="6"/>
      <c r="D67" s="6"/>
      <c r="E67" s="6"/>
      <c r="F67" s="23"/>
      <c r="G67" s="32"/>
      <c r="H67" s="28"/>
      <c r="I67" s="28"/>
    </row>
    <row r="68" spans="1:9" ht="12.75">
      <c r="A68" s="21">
        <v>1</v>
      </c>
      <c r="B68" s="12" t="s">
        <v>38</v>
      </c>
      <c r="C68" s="6"/>
      <c r="D68" s="6"/>
      <c r="E68" s="6"/>
      <c r="F68" s="27"/>
      <c r="G68" s="34"/>
      <c r="H68" s="28"/>
      <c r="I68" s="28"/>
    </row>
    <row r="69" spans="1:9" ht="25.5">
      <c r="A69" s="21">
        <v>2</v>
      </c>
      <c r="B69" s="13" t="s">
        <v>39</v>
      </c>
      <c r="C69" s="6"/>
      <c r="D69" s="6"/>
      <c r="E69" s="6"/>
      <c r="F69" s="35"/>
      <c r="G69" s="34"/>
      <c r="H69" s="28"/>
      <c r="I69" s="28"/>
    </row>
    <row r="70" spans="1:9" ht="25.5">
      <c r="A70" s="21">
        <v>3</v>
      </c>
      <c r="B70" s="13" t="s">
        <v>75</v>
      </c>
      <c r="C70" s="6"/>
      <c r="D70" s="6"/>
      <c r="E70" s="6"/>
      <c r="F70" s="35"/>
      <c r="G70" s="34"/>
      <c r="H70" s="28"/>
      <c r="I70" s="28"/>
    </row>
    <row r="71" spans="1:9" ht="12.75">
      <c r="A71" s="21">
        <v>4</v>
      </c>
      <c r="B71" s="12" t="s">
        <v>40</v>
      </c>
      <c r="C71" s="6"/>
      <c r="D71" s="6"/>
      <c r="E71" s="6"/>
      <c r="F71" s="27"/>
      <c r="G71" s="34"/>
      <c r="H71" s="28"/>
      <c r="I71" s="28"/>
    </row>
    <row r="72" spans="1:9" ht="12.75">
      <c r="A72" s="21">
        <v>5</v>
      </c>
      <c r="B72" s="12" t="s">
        <v>41</v>
      </c>
      <c r="C72" s="6"/>
      <c r="D72" s="6"/>
      <c r="E72" s="6"/>
      <c r="F72" s="27"/>
      <c r="G72" s="34"/>
      <c r="H72" s="28"/>
      <c r="I72" s="28"/>
    </row>
    <row r="73" spans="1:9" ht="12.75">
      <c r="A73" s="21">
        <v>6</v>
      </c>
      <c r="B73" s="12" t="s">
        <v>42</v>
      </c>
      <c r="C73" s="6"/>
      <c r="D73" s="6"/>
      <c r="E73" s="6"/>
      <c r="F73" s="27"/>
      <c r="G73" s="34"/>
      <c r="H73" s="28"/>
      <c r="I73" s="28"/>
    </row>
    <row r="74" spans="1:9" ht="25.5">
      <c r="A74" s="21">
        <v>7</v>
      </c>
      <c r="B74" s="13" t="s">
        <v>43</v>
      </c>
      <c r="C74" s="6"/>
      <c r="D74" s="6"/>
      <c r="E74" s="6"/>
      <c r="F74" s="27"/>
      <c r="G74" s="34"/>
      <c r="H74" s="28"/>
      <c r="I74" s="28"/>
    </row>
    <row r="75" spans="1:9" ht="12.75">
      <c r="A75" s="21">
        <v>8</v>
      </c>
      <c r="B75" s="13" t="s">
        <v>31</v>
      </c>
      <c r="C75" s="6"/>
      <c r="D75" s="6"/>
      <c r="E75" s="6"/>
      <c r="F75" s="27"/>
      <c r="G75" s="34"/>
      <c r="H75" s="28"/>
      <c r="I75" s="28"/>
    </row>
    <row r="76" spans="1:9" ht="15.75" customHeight="1">
      <c r="A76" s="21">
        <v>9</v>
      </c>
      <c r="B76" s="13" t="s">
        <v>32</v>
      </c>
      <c r="C76" s="6"/>
      <c r="D76" s="6"/>
      <c r="E76" s="6"/>
      <c r="F76" s="27"/>
      <c r="G76" s="34"/>
      <c r="H76" s="28"/>
      <c r="I76" s="28"/>
    </row>
    <row r="77" spans="1:9" ht="38.25">
      <c r="A77" s="21">
        <v>10</v>
      </c>
      <c r="B77" s="13" t="s">
        <v>44</v>
      </c>
      <c r="C77" s="6"/>
      <c r="D77" s="6"/>
      <c r="E77" s="6"/>
      <c r="F77" s="27"/>
      <c r="G77" s="34"/>
      <c r="H77" s="28"/>
      <c r="I77" s="28"/>
    </row>
    <row r="78" spans="1:9" ht="15.75">
      <c r="A78" s="21"/>
      <c r="B78" s="5" t="s">
        <v>87</v>
      </c>
      <c r="C78" s="6"/>
      <c r="D78" s="6"/>
      <c r="E78" s="6"/>
      <c r="F78" s="38">
        <f>SUM(F68:F77)</f>
        <v>0</v>
      </c>
      <c r="G78" s="37"/>
      <c r="H78" s="28"/>
      <c r="I78" s="28"/>
    </row>
    <row r="79" spans="1:9" ht="15.75">
      <c r="A79" s="24" t="s">
        <v>74</v>
      </c>
      <c r="B79" s="55" t="s">
        <v>72</v>
      </c>
      <c r="C79" s="43"/>
      <c r="D79" s="43"/>
      <c r="E79" s="44"/>
      <c r="F79" s="45"/>
      <c r="G79" s="37"/>
      <c r="H79" s="28"/>
      <c r="I79" s="28"/>
    </row>
    <row r="80" spans="1:9" ht="12.75">
      <c r="A80" s="46">
        <v>1</v>
      </c>
      <c r="B80" s="47" t="s">
        <v>76</v>
      </c>
      <c r="C80" s="43"/>
      <c r="D80" s="43"/>
      <c r="E80" s="44"/>
      <c r="F80" s="48"/>
      <c r="G80" s="37"/>
      <c r="H80" s="28"/>
      <c r="I80" s="28"/>
    </row>
    <row r="81" spans="1:9" ht="15.75">
      <c r="A81" s="52"/>
      <c r="B81" s="5" t="s">
        <v>88</v>
      </c>
      <c r="C81" s="43"/>
      <c r="D81" s="43"/>
      <c r="E81" s="44"/>
      <c r="F81" s="58">
        <f>F80</f>
        <v>0</v>
      </c>
      <c r="G81" s="37"/>
      <c r="H81" s="28"/>
      <c r="I81" s="28"/>
    </row>
    <row r="82" spans="1:9" ht="16.5" thickBot="1">
      <c r="A82" s="56"/>
      <c r="B82" s="57"/>
      <c r="C82" s="32"/>
      <c r="D82" s="32"/>
      <c r="E82" s="32"/>
      <c r="F82" s="59"/>
      <c r="G82" s="37"/>
      <c r="H82" s="28"/>
      <c r="I82" s="28"/>
    </row>
    <row r="83" spans="1:9" ht="30.75" thickBot="1">
      <c r="A83" s="28"/>
      <c r="B83" s="77" t="s">
        <v>89</v>
      </c>
      <c r="C83" s="60">
        <f>C66+C59</f>
        <v>5907246.737</v>
      </c>
      <c r="D83" s="61">
        <f>D66+D59</f>
        <v>7206841.0191399995</v>
      </c>
      <c r="E83" s="49"/>
      <c r="F83" s="50">
        <f>F59+F66+F78+F81</f>
        <v>0</v>
      </c>
      <c r="G83" s="36"/>
      <c r="H83" s="28"/>
      <c r="I83" s="28"/>
    </row>
    <row r="84" spans="7:9" ht="13.5" thickBot="1">
      <c r="G84" s="28"/>
      <c r="H84" s="28"/>
      <c r="I84" s="28"/>
    </row>
    <row r="85" spans="2:6" ht="16.5" thickBot="1">
      <c r="B85" s="78" t="s">
        <v>71</v>
      </c>
      <c r="C85" s="39"/>
      <c r="D85" s="39"/>
      <c r="E85" s="39"/>
      <c r="F85" s="53">
        <f>F83*0.23</f>
        <v>0</v>
      </c>
    </row>
    <row r="86" ht="13.5" thickBot="1"/>
    <row r="87" spans="2:6" ht="30.75" thickBot="1">
      <c r="B87" s="62" t="s">
        <v>65</v>
      </c>
      <c r="F87" s="54">
        <f>F83+F85</f>
        <v>0</v>
      </c>
    </row>
  </sheetData>
  <sheetProtection/>
  <mergeCells count="9">
    <mergeCell ref="A2:F2"/>
    <mergeCell ref="C4:D4"/>
    <mergeCell ref="E4:E5"/>
    <mergeCell ref="F4:F5"/>
    <mergeCell ref="G4:G5"/>
    <mergeCell ref="A61:B61"/>
    <mergeCell ref="B4:B5"/>
    <mergeCell ref="A4:A5"/>
    <mergeCell ref="A7:B7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SYNAPSIS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Praktykant</dc:creator>
  <cp:keywords/>
  <dc:description/>
  <cp:lastModifiedBy>Tomek</cp:lastModifiedBy>
  <cp:lastPrinted>2011-01-13T07:54:15Z</cp:lastPrinted>
  <dcterms:created xsi:type="dcterms:W3CDTF">2009-06-26T08:19:06Z</dcterms:created>
  <dcterms:modified xsi:type="dcterms:W3CDTF">2011-01-14T07:22:30Z</dcterms:modified>
  <cp:category/>
  <cp:version/>
  <cp:contentType/>
  <cp:contentStatus/>
</cp:coreProperties>
</file>