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70" windowHeight="8835" activeTab="0"/>
  </bookViews>
  <sheets>
    <sheet name="Wydatki" sheetId="1" r:id="rId1"/>
    <sheet name="Dochody" sheetId="2" r:id="rId2"/>
  </sheets>
  <definedNames/>
  <calcPr fullCalcOnLoad="1"/>
</workbook>
</file>

<file path=xl/sharedStrings.xml><?xml version="1.0" encoding="utf-8"?>
<sst xmlns="http://schemas.openxmlformats.org/spreadsheetml/2006/main" count="340" uniqueCount="218">
  <si>
    <t>Nazwa działu</t>
  </si>
  <si>
    <t>010</t>
  </si>
  <si>
    <t>020</t>
  </si>
  <si>
    <t>Rolnictwo i łowiectwo</t>
  </si>
  <si>
    <t>I.</t>
  </si>
  <si>
    <t>II.</t>
  </si>
  <si>
    <t>III.</t>
  </si>
  <si>
    <t>IV.</t>
  </si>
  <si>
    <t>Leśnictwo</t>
  </si>
  <si>
    <t>Transport i łączność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</si>
  <si>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</si>
  <si>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</si>
  <si>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</si>
  <si>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</si>
  <si>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</si>
  <si>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</si>
  <si>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</si>
  <si>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</si>
  <si>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</si>
  <si>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</si>
  <si>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</si>
  <si>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</si>
  <si>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</si>
  <si>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</si>
  <si>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</si>
  <si>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 xml:space="preserve">Zmniejszenie                       </t>
  </si>
  <si>
    <t xml:space="preserve">Zmniejszenie                        </t>
  </si>
  <si>
    <t xml:space="preserve">Zwiększenie                        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</si>
  <si>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</si>
  <si>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</si>
  <si>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</si>
  <si>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</si>
  <si>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Wydatki bieżące</t>
  </si>
  <si>
    <t>Dotacje</t>
  </si>
  <si>
    <t>Wydatki na obsługę długu</t>
  </si>
  <si>
    <t>Wydatki majątkowe</t>
  </si>
  <si>
    <t>Administracja publiczna</t>
  </si>
  <si>
    <t xml:space="preserve">Dochody po zmianach </t>
  </si>
  <si>
    <t xml:space="preserve">Wydatki po zmianach </t>
  </si>
  <si>
    <t>Turystyka</t>
  </si>
  <si>
    <t xml:space="preserve">Spłata kredytów </t>
  </si>
  <si>
    <t>Spłata  pożyczek</t>
  </si>
  <si>
    <t>z tego:</t>
  </si>
  <si>
    <t>Wynagrodzenia i składki od nich naliczane</t>
  </si>
  <si>
    <t>Świadczenia na rzecz osób fizycznych</t>
  </si>
  <si>
    <t>Wydatki na realizację zadań otrzymanych do realizacji w drodze umów i poroz  między jst</t>
  </si>
  <si>
    <t>Przetwórstwo przemysłowe</t>
  </si>
  <si>
    <t>Informatyka</t>
  </si>
  <si>
    <t>1)</t>
  </si>
  <si>
    <t>a)</t>
  </si>
  <si>
    <t>b)</t>
  </si>
  <si>
    <t>Pozostałe wydatki na realizację zadań statutowych</t>
  </si>
  <si>
    <t>2)</t>
  </si>
  <si>
    <t>Dotacje ogółem</t>
  </si>
  <si>
    <t>3)</t>
  </si>
  <si>
    <t>4)</t>
  </si>
  <si>
    <t>Wydatki na programy finansowane zw środków UE</t>
  </si>
  <si>
    <t>5)</t>
  </si>
  <si>
    <t xml:space="preserve">6) </t>
  </si>
  <si>
    <t>7)</t>
  </si>
  <si>
    <t>8)</t>
  </si>
  <si>
    <t>Wydatki na realizację zadań realizowanych na mocy porozumien  z organami administracji rządowej</t>
  </si>
  <si>
    <t>9)</t>
  </si>
  <si>
    <t>Wydatki na realizację zadań otrzymanych do realizacji w drodze umów i porozumien  między jst</t>
  </si>
  <si>
    <t>10)</t>
  </si>
  <si>
    <t>Wydatki na zakup i objęcie akcji i wniesienie wkładów do spółek prawa handlowego</t>
  </si>
  <si>
    <t>11)</t>
  </si>
  <si>
    <t>Wydatki na realizację zadań ujętych w gminnym programie profilaktyki i rozwiązywania problemów alkoholowych oraz przeciwdziałania narkomanii</t>
  </si>
  <si>
    <t>Wydatki na realizację zadań z zakresu adm. rządowej</t>
  </si>
  <si>
    <t>V.</t>
  </si>
  <si>
    <t>Tabela  Nr 1</t>
  </si>
  <si>
    <t>Rady  Gminy Lesznowola</t>
  </si>
  <si>
    <t>Klasyfikacja budżetowa</t>
  </si>
  <si>
    <t>Rozdz.</t>
  </si>
  <si>
    <t>§</t>
  </si>
  <si>
    <t>bieżące</t>
  </si>
  <si>
    <t>majątkowe</t>
  </si>
  <si>
    <t>Szkoły podstawowe</t>
  </si>
  <si>
    <t>DOCHODY OGÓŁEM</t>
  </si>
  <si>
    <t>Kultura i ochrona dziedzictwa narod</t>
  </si>
  <si>
    <t>- dotacje majatkowe</t>
  </si>
  <si>
    <t>- dotacje bieżące</t>
  </si>
  <si>
    <t>- wydatki majatkowe</t>
  </si>
  <si>
    <t>- wydatki bieżące</t>
  </si>
  <si>
    <t>Zmniej     szenia             (-)</t>
  </si>
  <si>
    <t xml:space="preserve">Plan po zmianach  </t>
  </si>
  <si>
    <t>Spłata otrzymanych pożyczek długoterminowych</t>
  </si>
  <si>
    <t>Spłata otrzymanych kredytów  długoterminowych</t>
  </si>
  <si>
    <t>RAZEM  WYDATKI I ROZCHODY</t>
  </si>
  <si>
    <t>Zwięk  szenia                    (+)</t>
  </si>
  <si>
    <t xml:space="preserve"> Wydatki bieżące jednostek budżetowych</t>
  </si>
  <si>
    <t>Nazwa działu, rozdziału i paragrafu</t>
  </si>
  <si>
    <t>Zmniejszenia  ( - )</t>
  </si>
  <si>
    <t>Zwiększenia  ( + )</t>
  </si>
  <si>
    <t>ADMINISTRACJA PUBLICZNA</t>
  </si>
  <si>
    <t>Urzędy gmin</t>
  </si>
  <si>
    <t>OŚWIATA I WYCHOWANIE</t>
  </si>
  <si>
    <t>WYDATKI  OGÓŁEM</t>
  </si>
  <si>
    <t>KULTURA I OCHRONA DZIEDZICTWA NARODOWEGO</t>
  </si>
  <si>
    <t>Domy i ośrodki kultury, świetlice i kluby</t>
  </si>
  <si>
    <t>Gospodarka miesz</t>
  </si>
  <si>
    <t>Kultura fiz  i sport</t>
  </si>
  <si>
    <t>Wydatki na realizację zadań z zakresu administracji rządowej</t>
  </si>
  <si>
    <t>BEZPIECZEŃSTWO PUBLICZNE I OCHRONA PRZECIWPOŻAROWA</t>
  </si>
  <si>
    <t>PLAN DOCHODÓW PO ZMIANACH</t>
  </si>
  <si>
    <t>Zmniejszenia      (-)</t>
  </si>
  <si>
    <t>Zwiększenia   (+)</t>
  </si>
  <si>
    <t>Bieżące</t>
  </si>
  <si>
    <t>Majątkowe</t>
  </si>
  <si>
    <t>Gospodarka mieszkaniowa</t>
  </si>
  <si>
    <t>Kultura i ochrona dziedzictwa narodowego</t>
  </si>
  <si>
    <t>Kultura fizyczna i sport</t>
  </si>
  <si>
    <t>RAZEM DOCHODY</t>
  </si>
  <si>
    <t>1) Dotacje ogółem, w tym:</t>
  </si>
  <si>
    <t>2) Dochody  z opłat z tytułu zezwoleń na sprzedaż napojów alkoholowych</t>
  </si>
  <si>
    <t xml:space="preserve">RAZEM PRZYCHODY </t>
  </si>
  <si>
    <t xml:space="preserve">OGÓŁEM DOCHODY I PRZYCHODY </t>
  </si>
  <si>
    <t>I + II</t>
  </si>
  <si>
    <t xml:space="preserve">Dochody od osób prawnych,od osób fizycznych i od jednostek nie posiadających osobowości prawnej </t>
  </si>
  <si>
    <t>POMOC SPOŁECZNA</t>
  </si>
  <si>
    <t>Dokonuje się zmian w planie WYDATKÓW  budżetu gminy na 2011 rok</t>
  </si>
  <si>
    <t>Dokonuje się zmian w planie DOCHODÓW budżetu gminy na 2011 rok</t>
  </si>
  <si>
    <t>§ 982</t>
  </si>
  <si>
    <t>Wykup papierów wartościowych wyemitowanych przez gminę (obligacji)</t>
  </si>
  <si>
    <t>Wynagrodzenie osobowe pracowników</t>
  </si>
  <si>
    <t>Odpisy na Zakładowy Fundusz Świadczeń Socjalnych</t>
  </si>
  <si>
    <t>Przychody ze sprzedaży innych papierów wartościowych (obligacji</t>
  </si>
  <si>
    <t>Przychody z zaciągniętych kredytów na rynku krajowym na inwestycje</t>
  </si>
  <si>
    <t>Przychody z zaciągniętych pożyczek na rynku krajowym na inwestycje</t>
  </si>
  <si>
    <t>Świadczenia rodzinne,zaliczka z funduszu alimentacyjnego oraz składki na ubezpieczenia emerytalne  i rentowe z ubezpieczenia społecznego</t>
  </si>
  <si>
    <t>VI.</t>
  </si>
  <si>
    <t>Razem(II+III+IV+V+VI)</t>
  </si>
  <si>
    <t>Zakup usług remontowych</t>
  </si>
  <si>
    <r>
      <t xml:space="preserve">Zwiększenie                        </t>
    </r>
    <r>
      <rPr>
        <b/>
        <sz val="10"/>
        <rFont val="Cambria"/>
        <family val="1"/>
      </rPr>
      <t xml:space="preserve"> </t>
    </r>
  </si>
  <si>
    <t>Gospodarka komunal   i ochrona środowiska</t>
  </si>
  <si>
    <t>Dochody od osób prawnych,od osób fizycznych i od jed nie posiadających osobowości prawnej oraz wydatki związane z ich poborem</t>
  </si>
  <si>
    <t>Tabela  Nr 2</t>
  </si>
  <si>
    <t>- wolnych środków  51.585,-zł</t>
  </si>
  <si>
    <t>1. Spłata pożyczek w wysokości 2.141.585,-zł następuje z:</t>
  </si>
  <si>
    <t>2. Spłata kredytów w wysokości 410.000,-zł następuje z emitowanych papierów wartościowych</t>
  </si>
  <si>
    <t>3. Wykup papierów wartościowych wyemitowanych przez Gminę  w wysokości 2.000.000,-zł następuje z emitowanych papierów wartościowych</t>
  </si>
  <si>
    <t>Wolne środki jako nadwyżka środków pieniężnych na rachunku bieżącym budżetu gminy wynikających z rozliczeń wyemitowanych papierów wartościowych, kredytów i pożyczek z lat ubiegłych</t>
  </si>
  <si>
    <t>- emitowanych papierów wartościowych 2.090.000,-zł</t>
  </si>
  <si>
    <t>-Dotacje na realizację zadań z zakresu administracji rządowej  (§ 2010)</t>
  </si>
  <si>
    <t>-Dotacje na realizację własnych zadań bieżących  (§ 2030)</t>
  </si>
  <si>
    <t>-Dotacje na realizację zadań realizowanych w drodze umów i porozumień między jst                                                            (§ 2310, § 2320)</t>
  </si>
  <si>
    <t>-Dotacje na realizację zadań finansowanych ze środków  UE (§ 6208, §2007 i §2009)</t>
  </si>
  <si>
    <t>Razem (II+III+IV+V)</t>
  </si>
  <si>
    <t>Przychody ze sprzedaży innych papierów wartościowych (obligacji)</t>
  </si>
  <si>
    <t xml:space="preserve">do Uchwały Nr </t>
  </si>
  <si>
    <t xml:space="preserve">z  dnia </t>
  </si>
  <si>
    <t>BEZPIECZEŃSTWO I OCHRONA PRZECIWPOŻAROWA</t>
  </si>
  <si>
    <t>Komendy wojewódzkie policji</t>
  </si>
  <si>
    <t>Wpłaty jednostek na państwowy fundusz celowy</t>
  </si>
  <si>
    <t>Otrzymane spadki, zapisy i darowizny w postaci pieniężnej</t>
  </si>
  <si>
    <t>Dotacje celowe w ramach programów finansowanych z udziałem środków europejskich oraz środków, o których mowa w art.. 5 ust. 1 pkt 3 oraz ust. 3 pkt 5 i 6 ustawy, lub płatności w ramach budżetu środków europejskich</t>
  </si>
  <si>
    <t>Placówki opiekuńczo-wychowawcze</t>
  </si>
  <si>
    <t>Dodatkowe wynagrodzenie roczne</t>
  </si>
  <si>
    <t>Ośrodki pomocy społecznej</t>
  </si>
  <si>
    <t>Pozostała działalność</t>
  </si>
  <si>
    <t>PRZETWÓRSTWO PRZEMYSŁOWE</t>
  </si>
  <si>
    <t>Rozwój przedsiębiorczości</t>
  </si>
  <si>
    <t>GOSPODARKA MIESZKANIOWA</t>
  </si>
  <si>
    <t>Gospodarka gruntami i nieruchomościami</t>
  </si>
  <si>
    <t>Kary i odszkodowania wyłacane na rzecz osób fizycznych</t>
  </si>
  <si>
    <t>0960</t>
  </si>
  <si>
    <t xml:space="preserve">TRANSPORT I ŁĄCZNOŚĆ </t>
  </si>
  <si>
    <t>Drogi publiczne gminne</t>
  </si>
  <si>
    <t>Wydatki inwestycyjne jednostek budżetowych</t>
  </si>
  <si>
    <t>Plan na dzień 16.03.2011r</t>
  </si>
  <si>
    <t>Plan na dzień 16.03.2011r.</t>
  </si>
  <si>
    <t>Dochody   16.03.2011r.</t>
  </si>
  <si>
    <t>Wydatki   16.03.2011r.</t>
  </si>
  <si>
    <t>DOCHODY OD OSÓB PRAWNYCH, OSÓB FIZYCZNYCH I OD INNYCH JEDNOSTEK NIEPOSIADAJĄCYCH OSOBOWOŚCI PRAWNEJ ORAZ WYDATKI ZWIĄZANE Z ICH POBOREM</t>
  </si>
  <si>
    <t>KULTURA FIZYCZNA I SPORT</t>
  </si>
  <si>
    <t>Zadania w zakresie kultury fizycznej i sportu</t>
  </si>
  <si>
    <t>Zakup matriałów i wyposażenia</t>
  </si>
  <si>
    <t>Podróże służbowe zagraniczne</t>
  </si>
  <si>
    <t xml:space="preserve">Udziały gmin w podatkach stanowiących dochód budżetu państwa </t>
  </si>
  <si>
    <t xml:space="preserve">Podatek dochodowy od osób prawnych </t>
  </si>
  <si>
    <t>0020</t>
  </si>
  <si>
    <t>Zakup usług pozostałych</t>
  </si>
  <si>
    <t xml:space="preserve">DZIAŁALNOŚĆ USŁUGOWA </t>
  </si>
  <si>
    <t xml:space="preserve">Plany zagospodarowania przestrzennego </t>
  </si>
  <si>
    <t>INFORMATYKA</t>
  </si>
  <si>
    <t>Środki na dofinansowanie własnych inwestycji  gmin pozyskane z innych źródeł  (UE)</t>
  </si>
  <si>
    <t>Dotacje celowe w ramach programów finansowanych z udziałem środków europejskich oraz środków, o których mowa w art. 5 ust. 1 pkt 3 oraz ust. 3 pkt 5 i 6 ustawy, lub płatności w ramach budżetu środków europejskich</t>
  </si>
  <si>
    <t xml:space="preserve">Zakup usług remontowych </t>
  </si>
  <si>
    <t>OCHRONA ZDROWIA</t>
  </si>
  <si>
    <t>Lecznictwo ambulatoryjne</t>
  </si>
  <si>
    <t>Zakup materiałów i wyposażenia</t>
  </si>
  <si>
    <t>Pobór podatków, opłat i nieopodatkowanych należności budżetowych</t>
  </si>
  <si>
    <t>EDUKACYJNA OPIEKA WYCHOWAWCZA</t>
  </si>
  <si>
    <t>Pomoc materialna dla uczniów</t>
  </si>
  <si>
    <t>Dotacje celowe otrzymane z budżetu państwa na realizację własnych zadań bieżących gmin</t>
  </si>
  <si>
    <t>Dotacje celowe w ramach programów finansowanych z udziałem środków europejskich oraz środków, o których mowa w art.5 ust. 1 pkt 3 oraz ust. 3 pkt 5 i 6 ustawy, lub płatności w ramach budżetu środków europejskich - współfinansowanie budżet państwa</t>
  </si>
  <si>
    <t>Dotacje celowe w ramach programów finansowanych z udziałem środków europejskich oraz środków, o których mowa w art.. 5 ust. 1 pkt 3 oraz ust. 3 pkt 5 i 6 ustawy, lub płatności w ramach budżetu środków europejskich - współfinansowanie z budżetu państwa</t>
  </si>
  <si>
    <t xml:space="preserve">Otrzymane spadki, zapisy i darowizny w postaci pieniężnej </t>
  </si>
  <si>
    <t>Wydatki na zakupy inwestycyjne jednostek budżetowych</t>
  </si>
  <si>
    <t>Zakup usług pozostałych- środki UE</t>
  </si>
  <si>
    <t>Wydatki inwestycyjne jednostek budżetowych - środki  UE</t>
  </si>
  <si>
    <t>Zakup pomocy naukowych, dydaktycznych i książek</t>
  </si>
  <si>
    <t>Stypendia dla uczniów</t>
  </si>
  <si>
    <t xml:space="preserve">Dotacja podmiotowa z budżetu dla niepublicznej jednostki systemu oświaty </t>
  </si>
  <si>
    <t>Przedszkola</t>
  </si>
  <si>
    <t>Zakup usług remontowych - remont 6-ciu  pomieszczeń do nauki przy szkole w Mysiadle oraz remont ogrodzenia</t>
  </si>
  <si>
    <t>Zakup usług remontowych - remont oświetlenia awaryjnego w budynku szkoły w Łazach</t>
  </si>
  <si>
    <t>Dotacje celowe przekazane do samorządu województwa na inwestycje i wydatki inwestycyjne realizowane na podstawie porozumień (umów) między jst</t>
  </si>
  <si>
    <t>Pozostała działalność- Projekt "Budowa sieci bezprzewodowej na terenie gminy Lesznowola- Internet socjalny"</t>
  </si>
  <si>
    <t>Składki na ubezpieczenia społeczne - UE</t>
  </si>
  <si>
    <t>Składki na Fundusz Pracy-UE</t>
  </si>
  <si>
    <t>Składki na Fundusz pracy - w tym:                                     budżet państwa na współf projektu 198,-zł                          i budżet gminy 232,-zł</t>
  </si>
  <si>
    <t>Wynagrodzenie bezosobowe - UE</t>
  </si>
  <si>
    <t>Wypłaty z tytułu udziel przez Gminę poręczeń i gwar</t>
  </si>
  <si>
    <t>Wynagrodzenia bezosobowe - w tym:                                budżet państwa na współf projektu 8.074,-zł                          i budżet gminy 9.499,zł</t>
  </si>
  <si>
    <t>Zakup usług pozostałych  - w tym:                                     budżet państwa na współf projektu 11.912,-zł                          i budżet gminy 14.015,-zł</t>
  </si>
  <si>
    <t>Wydatki inwestycyjne jednostek budżetowych - w tym:                        budżet państwa na współfinansowanie projektu - 266.912,-zł i budżet gminy  314.014,-zł</t>
  </si>
  <si>
    <t>Składki na ubezpieczenia społeczne - w tym:                   budżet państwa na współf projektu 1.227,-zł                          i budżet gminy 1.444,-zł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</si>
</sst>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9"/>
      <name val="Arial CE"/>
      <family val="2"/>
    </font>
    <font>
      <sz val="8"/>
      <name val="Arial CE"/>
      <family val="0"/>
    </font>
    <font>
      <sz val="9"/>
      <name val="Arial CE"/>
      <family val="0"/>
    </font>
    <font>
      <sz val="10"/>
      <name val="Cambria"/>
      <family val="1"/>
    </font>
    <font>
      <b/>
      <sz val="11"/>
      <name val="Arial CE"/>
      <family val="2"/>
    </font>
    <font>
      <b/>
      <sz val="10"/>
      <name val="Cambria"/>
      <family val="1"/>
    </font>
    <font>
      <b/>
      <u val="single"/>
      <sz val="1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7"/>
      <name val="Cambria"/>
      <family val="1"/>
    </font>
    <font>
      <sz val="10"/>
      <color indexed="9"/>
      <name val="Cambria"/>
      <family val="1"/>
    </font>
    <font>
      <b/>
      <sz val="10"/>
      <color indexed="9"/>
      <name val="Cambria"/>
      <family val="1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>
        <color indexed="8"/>
      </top>
      <bottom style="hair"/>
    </border>
    <border>
      <left/>
      <right/>
      <top style="thin">
        <color indexed="8"/>
      </top>
      <bottom style="hair"/>
    </border>
    <border>
      <left/>
      <right style="thin"/>
      <top style="thin">
        <color indexed="8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3" fontId="7" fillId="34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left" vertical="center"/>
    </xf>
    <xf numFmtId="3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vertical="center"/>
    </xf>
    <xf numFmtId="3" fontId="13" fillId="33" borderId="1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3" fontId="9" fillId="0" borderId="10" xfId="0" applyNumberFormat="1" applyFont="1" applyBorder="1" applyAlignment="1">
      <alignment horizontal="right" vertical="center"/>
    </xf>
    <xf numFmtId="0" fontId="14" fillId="35" borderId="0" xfId="0" applyFont="1" applyFill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34" borderId="12" xfId="0" applyFont="1" applyFill="1" applyBorder="1" applyAlignment="1" quotePrefix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3" fontId="7" fillId="34" borderId="12" xfId="0" applyNumberFormat="1" applyFont="1" applyFill="1" applyBorder="1" applyAlignment="1">
      <alignment horizontal="right" vertical="center"/>
    </xf>
    <xf numFmtId="0" fontId="7" fillId="36" borderId="13" xfId="0" applyFont="1" applyFill="1" applyBorder="1" applyAlignment="1">
      <alignment horizontal="center" vertical="center"/>
    </xf>
    <xf numFmtId="0" fontId="7" fillId="36" borderId="13" xfId="0" applyFont="1" applyFill="1" applyBorder="1" applyAlignment="1" quotePrefix="1">
      <alignment horizontal="center" vertical="center"/>
    </xf>
    <xf numFmtId="3" fontId="7" fillId="36" borderId="13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0" fontId="7" fillId="34" borderId="10" xfId="0" applyFont="1" applyFill="1" applyBorder="1" applyAlignment="1">
      <alignment horizontal="center" vertical="center"/>
    </xf>
    <xf numFmtId="0" fontId="5" fillId="0" borderId="19" xfId="0" applyFont="1" applyBorder="1" applyAlignment="1" quotePrefix="1">
      <alignment horizontal="center" vertical="center"/>
    </xf>
    <xf numFmtId="0" fontId="5" fillId="0" borderId="14" xfId="0" applyFont="1" applyBorder="1" applyAlignment="1" quotePrefix="1">
      <alignment horizontal="center" vertical="center"/>
    </xf>
    <xf numFmtId="0" fontId="5" fillId="0" borderId="17" xfId="0" applyFont="1" applyBorder="1" applyAlignment="1">
      <alignment horizontal="center" vertical="center"/>
    </xf>
    <xf numFmtId="3" fontId="5" fillId="35" borderId="15" xfId="0" applyNumberFormat="1" applyFont="1" applyFill="1" applyBorder="1" applyAlignment="1">
      <alignment horizontal="right" vertical="center"/>
    </xf>
    <xf numFmtId="3" fontId="5" fillId="35" borderId="16" xfId="0" applyNumberFormat="1" applyFont="1" applyFill="1" applyBorder="1" applyAlignment="1">
      <alignment horizontal="right" vertical="center"/>
    </xf>
    <xf numFmtId="0" fontId="7" fillId="0" borderId="10" xfId="0" applyFont="1" applyBorder="1" applyAlignment="1" quotePrefix="1">
      <alignment horizontal="center" vertical="center"/>
    </xf>
    <xf numFmtId="0" fontId="7" fillId="0" borderId="10" xfId="0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right" vertical="center"/>
    </xf>
    <xf numFmtId="3" fontId="7" fillId="35" borderId="13" xfId="0" applyNumberFormat="1" applyFont="1" applyFill="1" applyBorder="1" applyAlignment="1">
      <alignment horizontal="right" vertical="center" wrapText="1"/>
    </xf>
    <xf numFmtId="3" fontId="7" fillId="35" borderId="19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center" vertical="center"/>
    </xf>
    <xf numFmtId="0" fontId="7" fillId="35" borderId="21" xfId="0" applyFont="1" applyFill="1" applyBorder="1" applyAlignment="1">
      <alignment horizontal="right" vertical="center"/>
    </xf>
    <xf numFmtId="3" fontId="7" fillId="35" borderId="15" xfId="0" applyNumberFormat="1" applyFont="1" applyFill="1" applyBorder="1" applyAlignment="1">
      <alignment horizontal="right" vertical="center" wrapText="1"/>
    </xf>
    <xf numFmtId="3" fontId="15" fillId="35" borderId="19" xfId="0" applyNumberFormat="1" applyFont="1" applyFill="1" applyBorder="1" applyAlignment="1">
      <alignment horizontal="right" vertical="center" wrapText="1"/>
    </xf>
    <xf numFmtId="0" fontId="7" fillId="35" borderId="22" xfId="0" applyFont="1" applyFill="1" applyBorder="1" applyAlignment="1">
      <alignment horizontal="left" vertical="center"/>
    </xf>
    <xf numFmtId="0" fontId="7" fillId="0" borderId="21" xfId="0" applyFont="1" applyBorder="1" applyAlignment="1">
      <alignment horizontal="right" vertical="center" wrapText="1"/>
    </xf>
    <xf numFmtId="3" fontId="7" fillId="35" borderId="17" xfId="0" applyNumberFormat="1" applyFont="1" applyFill="1" applyBorder="1" applyAlignment="1">
      <alignment horizontal="right" vertical="center" wrapText="1"/>
    </xf>
    <xf numFmtId="0" fontId="7" fillId="35" borderId="23" xfId="0" applyFont="1" applyFill="1" applyBorder="1" applyAlignment="1">
      <alignment horizontal="right" vertical="center"/>
    </xf>
    <xf numFmtId="3" fontId="7" fillId="35" borderId="18" xfId="0" applyNumberFormat="1" applyFont="1" applyFill="1" applyBorder="1" applyAlignment="1">
      <alignment horizontal="right" vertical="center" wrapText="1"/>
    </xf>
    <xf numFmtId="0" fontId="7" fillId="35" borderId="24" xfId="0" applyFont="1" applyFill="1" applyBorder="1" applyAlignment="1">
      <alignment horizontal="right" vertical="top"/>
    </xf>
    <xf numFmtId="0" fontId="7" fillId="0" borderId="24" xfId="0" applyFont="1" applyBorder="1" applyAlignment="1">
      <alignment horizontal="left" vertical="center" wrapText="1"/>
    </xf>
    <xf numFmtId="3" fontId="7" fillId="35" borderId="24" xfId="0" applyNumberFormat="1" applyFont="1" applyFill="1" applyBorder="1" applyAlignment="1">
      <alignment horizontal="right" vertical="center" wrapText="1"/>
    </xf>
    <xf numFmtId="3" fontId="7" fillId="35" borderId="0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 wrapText="1"/>
    </xf>
    <xf numFmtId="0" fontId="14" fillId="35" borderId="19" xfId="0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right" vertical="center"/>
    </xf>
    <xf numFmtId="0" fontId="15" fillId="35" borderId="19" xfId="0" applyFont="1" applyFill="1" applyBorder="1" applyAlignment="1">
      <alignment horizontal="right" vertical="center" wrapText="1"/>
    </xf>
    <xf numFmtId="0" fontId="7" fillId="37" borderId="1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left" vertical="center" wrapText="1"/>
    </xf>
    <xf numFmtId="3" fontId="7" fillId="35" borderId="0" xfId="0" applyNumberFormat="1" applyFont="1" applyFill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left"/>
    </xf>
    <xf numFmtId="3" fontId="9" fillId="0" borderId="1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3" fontId="13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3" fontId="9" fillId="37" borderId="10" xfId="0" applyNumberFormat="1" applyFont="1" applyFill="1" applyBorder="1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5" fillId="0" borderId="0" xfId="0" applyFont="1" applyAlignment="1" quotePrefix="1">
      <alignment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35" borderId="14" xfId="0" applyNumberFormat="1" applyFont="1" applyFill="1" applyBorder="1" applyAlignment="1">
      <alignment horizontal="right" vertical="center"/>
    </xf>
    <xf numFmtId="3" fontId="5" fillId="35" borderId="17" xfId="0" applyNumberFormat="1" applyFont="1" applyFill="1" applyBorder="1" applyAlignment="1">
      <alignment horizontal="right" vertical="center"/>
    </xf>
    <xf numFmtId="0" fontId="2" fillId="38" borderId="13" xfId="0" applyFont="1" applyFill="1" applyBorder="1" applyAlignment="1">
      <alignment horizontal="center" vertical="center"/>
    </xf>
    <xf numFmtId="3" fontId="2" fillId="38" borderId="13" xfId="0" applyNumberFormat="1" applyFont="1" applyFill="1" applyBorder="1" applyAlignment="1">
      <alignment horizontal="right" vertical="center"/>
    </xf>
    <xf numFmtId="3" fontId="5" fillId="38" borderId="13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7" fillId="35" borderId="0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1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9" fillId="39" borderId="10" xfId="0" applyFont="1" applyFill="1" applyBorder="1" applyAlignment="1">
      <alignment horizontal="center" vertical="center"/>
    </xf>
    <xf numFmtId="3" fontId="9" fillId="39" borderId="10" xfId="0" applyNumberFormat="1" applyFont="1" applyFill="1" applyBorder="1" applyAlignment="1">
      <alignment horizontal="right" vertical="center"/>
    </xf>
    <xf numFmtId="0" fontId="9" fillId="40" borderId="13" xfId="0" applyFont="1" applyFill="1" applyBorder="1" applyAlignment="1">
      <alignment horizontal="center" vertical="center"/>
    </xf>
    <xf numFmtId="3" fontId="9" fillId="40" borderId="13" xfId="0" applyNumberFormat="1" applyFont="1" applyFill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 quotePrefix="1">
      <alignment horizontal="center" vertical="center"/>
    </xf>
    <xf numFmtId="3" fontId="10" fillId="0" borderId="15" xfId="0" applyNumberFormat="1" applyFont="1" applyBorder="1" applyAlignment="1">
      <alignment horizontal="right" vertical="center"/>
    </xf>
    <xf numFmtId="3" fontId="10" fillId="35" borderId="19" xfId="0" applyNumberFormat="1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vertical="center"/>
    </xf>
    <xf numFmtId="3" fontId="7" fillId="39" borderId="10" xfId="0" applyNumberFormat="1" applyFont="1" applyFill="1" applyBorder="1" applyAlignment="1">
      <alignment horizontal="right" vertical="center"/>
    </xf>
    <xf numFmtId="3" fontId="7" fillId="35" borderId="19" xfId="0" applyNumberFormat="1" applyFont="1" applyFill="1" applyBorder="1" applyAlignment="1">
      <alignment/>
    </xf>
    <xf numFmtId="3" fontId="7" fillId="35" borderId="0" xfId="0" applyNumberFormat="1" applyFont="1" applyFill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 quotePrefix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0" fontId="9" fillId="35" borderId="13" xfId="0" applyFont="1" applyFill="1" applyBorder="1" applyAlignment="1">
      <alignment horizontal="right" vertical="center" wrapText="1"/>
    </xf>
    <xf numFmtId="3" fontId="9" fillId="35" borderId="12" xfId="0" applyNumberFormat="1" applyFont="1" applyFill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/>
    </xf>
    <xf numFmtId="0" fontId="18" fillId="33" borderId="10" xfId="0" applyFont="1" applyFill="1" applyBorder="1" applyAlignment="1">
      <alignment horizontal="center"/>
    </xf>
    <xf numFmtId="3" fontId="19" fillId="33" borderId="10" xfId="0" applyNumberFormat="1" applyFont="1" applyFill="1" applyBorder="1" applyAlignment="1">
      <alignment/>
    </xf>
    <xf numFmtId="3" fontId="19" fillId="33" borderId="10" xfId="0" applyNumberFormat="1" applyFont="1" applyFill="1" applyBorder="1" applyAlignment="1">
      <alignment horizontal="right" vertical="center"/>
    </xf>
    <xf numFmtId="0" fontId="18" fillId="35" borderId="0" xfId="0" applyFont="1" applyFill="1" applyBorder="1" applyAlignment="1">
      <alignment horizontal="center"/>
    </xf>
    <xf numFmtId="3" fontId="19" fillId="35" borderId="0" xfId="0" applyNumberFormat="1" applyFont="1" applyFill="1" applyBorder="1" applyAlignment="1">
      <alignment/>
    </xf>
    <xf numFmtId="3" fontId="19" fillId="35" borderId="0" xfId="0" applyNumberFormat="1" applyFont="1" applyFill="1" applyBorder="1" applyAlignment="1">
      <alignment horizontal="right" vertical="center"/>
    </xf>
    <xf numFmtId="0" fontId="18" fillId="35" borderId="24" xfId="0" applyFont="1" applyFill="1" applyBorder="1" applyAlignment="1">
      <alignment horizontal="center"/>
    </xf>
    <xf numFmtId="3" fontId="19" fillId="35" borderId="24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19" fillId="35" borderId="26" xfId="0" applyFont="1" applyFill="1" applyBorder="1" applyAlignment="1">
      <alignment horizontal="left" vertical="center"/>
    </xf>
    <xf numFmtId="0" fontId="19" fillId="35" borderId="27" xfId="0" applyFont="1" applyFill="1" applyBorder="1" applyAlignment="1">
      <alignment horizontal="left" vertical="center"/>
    </xf>
    <xf numFmtId="0" fontId="19" fillId="35" borderId="28" xfId="0" applyFont="1" applyFill="1" applyBorder="1" applyAlignment="1">
      <alignment horizontal="left" vertical="center"/>
    </xf>
    <xf numFmtId="0" fontId="19" fillId="0" borderId="25" xfId="0" applyFont="1" applyBorder="1" applyAlignment="1">
      <alignment horizontal="center" vertical="center"/>
    </xf>
    <xf numFmtId="0" fontId="18" fillId="41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3" fontId="5" fillId="35" borderId="18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center" vertical="center"/>
    </xf>
    <xf numFmtId="0" fontId="5" fillId="0" borderId="29" xfId="0" applyFont="1" applyBorder="1" applyAlignment="1">
      <alignment vertical="center" wrapText="1"/>
    </xf>
    <xf numFmtId="3" fontId="5" fillId="0" borderId="29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18" xfId="0" applyFont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7" fillId="42" borderId="0" xfId="0" applyFont="1" applyFill="1" applyBorder="1" applyAlignment="1">
      <alignment horizontal="left" vertical="center"/>
    </xf>
    <xf numFmtId="3" fontId="7" fillId="42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1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right" vertical="center" wrapText="1"/>
    </xf>
    <xf numFmtId="0" fontId="10" fillId="0" borderId="15" xfId="0" applyFont="1" applyBorder="1" applyAlignment="1">
      <alignment horizontal="right" wrapText="1"/>
    </xf>
    <xf numFmtId="0" fontId="10" fillId="0" borderId="15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Border="1" applyAlignment="1" quotePrefix="1">
      <alignment horizontal="center" vertical="center"/>
    </xf>
    <xf numFmtId="3" fontId="10" fillId="0" borderId="18" xfId="0" applyNumberFormat="1" applyFont="1" applyBorder="1" applyAlignment="1">
      <alignment horizontal="right" vertical="center"/>
    </xf>
    <xf numFmtId="3" fontId="9" fillId="36" borderId="13" xfId="0" applyNumberFormat="1" applyFont="1" applyFill="1" applyBorder="1" applyAlignment="1">
      <alignment horizontal="right" vertical="center"/>
    </xf>
    <xf numFmtId="0" fontId="5" fillId="0" borderId="29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7" fillId="36" borderId="16" xfId="0" applyFont="1" applyFill="1" applyBorder="1" applyAlignment="1" quotePrefix="1">
      <alignment horizontal="center" vertical="center"/>
    </xf>
    <xf numFmtId="3" fontId="7" fillId="36" borderId="16" xfId="0" applyNumberFormat="1" applyFont="1" applyFill="1" applyBorder="1" applyAlignment="1">
      <alignment horizontal="right" vertical="center"/>
    </xf>
    <xf numFmtId="3" fontId="9" fillId="34" borderId="12" xfId="0" applyNumberFormat="1" applyFont="1" applyFill="1" applyBorder="1" applyAlignment="1">
      <alignment horizontal="right" vertical="center"/>
    </xf>
    <xf numFmtId="3" fontId="5" fillId="35" borderId="11" xfId="0" applyNumberFormat="1" applyFont="1" applyFill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10" fillId="0" borderId="18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25" xfId="0" applyFont="1" applyBorder="1" applyAlignment="1" quotePrefix="1">
      <alignment horizontal="center" vertical="center"/>
    </xf>
    <xf numFmtId="0" fontId="5" fillId="0" borderId="11" xfId="0" applyFont="1" applyBorder="1" applyAlignment="1" quotePrefix="1">
      <alignment horizontal="center" vertical="center"/>
    </xf>
    <xf numFmtId="3" fontId="5" fillId="0" borderId="19" xfId="0" applyNumberFormat="1" applyFont="1" applyBorder="1" applyAlignment="1">
      <alignment/>
    </xf>
    <xf numFmtId="0" fontId="0" fillId="0" borderId="0" xfId="0" applyAlignment="1">
      <alignment/>
    </xf>
    <xf numFmtId="3" fontId="5" fillId="0" borderId="19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0" fillId="43" borderId="23" xfId="0" applyFont="1" applyFill="1" applyBorder="1" applyAlignment="1">
      <alignment horizontal="left" vertical="center" wrapText="1"/>
    </xf>
    <xf numFmtId="0" fontId="10" fillId="0" borderId="31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7" fillId="36" borderId="20" xfId="0" applyFont="1" applyFill="1" applyBorder="1" applyAlignment="1">
      <alignment horizontal="left" vertical="center" wrapText="1"/>
    </xf>
    <xf numFmtId="0" fontId="7" fillId="36" borderId="33" xfId="0" applyFont="1" applyFill="1" applyBorder="1" applyAlignment="1">
      <alignment horizontal="left" vertical="center" wrapText="1"/>
    </xf>
    <xf numFmtId="0" fontId="7" fillId="36" borderId="34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7" fillId="34" borderId="26" xfId="0" applyFont="1" applyFill="1" applyBorder="1" applyAlignment="1">
      <alignment vertical="center" wrapText="1"/>
    </xf>
    <xf numFmtId="0" fontId="7" fillId="34" borderId="27" xfId="0" applyFont="1" applyFill="1" applyBorder="1" applyAlignment="1">
      <alignment vertical="center" wrapText="1"/>
    </xf>
    <xf numFmtId="0" fontId="7" fillId="34" borderId="28" xfId="0" applyFont="1" applyFill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0" fillId="43" borderId="21" xfId="0" applyFont="1" applyFill="1" applyBorder="1" applyAlignment="1">
      <alignment horizontal="left" vertical="center" wrapText="1"/>
    </xf>
    <xf numFmtId="0" fontId="10" fillId="0" borderId="30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" fillId="38" borderId="20" xfId="0" applyFont="1" applyFill="1" applyBorder="1" applyAlignment="1">
      <alignment horizontal="left" vertical="center" wrapText="1"/>
    </xf>
    <xf numFmtId="0" fontId="0" fillId="38" borderId="33" xfId="0" applyFill="1" applyBorder="1" applyAlignment="1">
      <alignment vertical="center" wrapText="1"/>
    </xf>
    <xf numFmtId="0" fontId="0" fillId="38" borderId="33" xfId="0" applyFill="1" applyBorder="1" applyAlignment="1">
      <alignment vertical="center"/>
    </xf>
    <xf numFmtId="0" fontId="0" fillId="38" borderId="34" xfId="0" applyFill="1" applyBorder="1" applyAlignment="1">
      <alignment vertical="center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34" borderId="26" xfId="0" applyFont="1" applyFill="1" applyBorder="1" applyAlignment="1">
      <alignment horizontal="left" vertical="center"/>
    </xf>
    <xf numFmtId="0" fontId="7" fillId="34" borderId="27" xfId="0" applyFont="1" applyFill="1" applyBorder="1" applyAlignment="1">
      <alignment horizontal="left" vertical="center"/>
    </xf>
    <xf numFmtId="0" fontId="7" fillId="34" borderId="28" xfId="0" applyFont="1" applyFill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3" fontId="7" fillId="0" borderId="26" xfId="0" applyNumberFormat="1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7" fillId="33" borderId="26" xfId="0" applyFont="1" applyFill="1" applyBorder="1" applyAlignment="1">
      <alignment horizontal="left" vertical="center"/>
    </xf>
    <xf numFmtId="0" fontId="7" fillId="33" borderId="27" xfId="0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3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3" fontId="7" fillId="0" borderId="28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0" fontId="7" fillId="37" borderId="26" xfId="0" applyFont="1" applyFill="1" applyBorder="1" applyAlignment="1">
      <alignment horizontal="left" vertical="center" wrapText="1"/>
    </xf>
    <xf numFmtId="0" fontId="7" fillId="37" borderId="27" xfId="0" applyFont="1" applyFill="1" applyBorder="1" applyAlignment="1">
      <alignment horizontal="left" vertical="center" wrapText="1"/>
    </xf>
    <xf numFmtId="0" fontId="7" fillId="37" borderId="28" xfId="0" applyFont="1" applyFill="1" applyBorder="1" applyAlignment="1">
      <alignment horizontal="left" vertical="center" wrapText="1"/>
    </xf>
    <xf numFmtId="0" fontId="7" fillId="35" borderId="30" xfId="0" applyFont="1" applyFill="1" applyBorder="1" applyAlignment="1">
      <alignment horizontal="left" vertical="center"/>
    </xf>
    <xf numFmtId="0" fontId="7" fillId="35" borderId="22" xfId="0" applyFont="1" applyFill="1" applyBorder="1" applyAlignment="1">
      <alignment horizontal="left" vertical="center"/>
    </xf>
    <xf numFmtId="0" fontId="7" fillId="35" borderId="30" xfId="0" applyFont="1" applyFill="1" applyBorder="1" applyAlignment="1" quotePrefix="1">
      <alignment horizontal="left" vertical="center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8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7" fillId="35" borderId="33" xfId="0" applyFont="1" applyFill="1" applyBorder="1" applyAlignment="1">
      <alignment horizontal="left" vertical="center"/>
    </xf>
    <xf numFmtId="0" fontId="7" fillId="35" borderId="3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35" borderId="26" xfId="0" applyFont="1" applyFill="1" applyBorder="1" applyAlignment="1">
      <alignment horizontal="left" vertical="center" wrapText="1"/>
    </xf>
    <xf numFmtId="0" fontId="7" fillId="35" borderId="27" xfId="0" applyFont="1" applyFill="1" applyBorder="1" applyAlignment="1">
      <alignment horizontal="left" vertical="center" wrapText="1"/>
    </xf>
    <xf numFmtId="0" fontId="7" fillId="35" borderId="28" xfId="0" applyFont="1" applyFill="1" applyBorder="1" applyAlignment="1">
      <alignment horizontal="left" vertical="center" wrapText="1"/>
    </xf>
    <xf numFmtId="0" fontId="5" fillId="0" borderId="0" xfId="0" applyFont="1" applyAlignment="1" quotePrefix="1">
      <alignment/>
    </xf>
    <xf numFmtId="0" fontId="5" fillId="0" borderId="0" xfId="0" applyFont="1" applyAlignment="1">
      <alignment/>
    </xf>
    <xf numFmtId="0" fontId="7" fillId="34" borderId="26" xfId="0" applyFont="1" applyFill="1" applyBorder="1" applyAlignment="1">
      <alignment horizontal="left" vertical="center" wrapText="1"/>
    </xf>
    <xf numFmtId="0" fontId="7" fillId="34" borderId="27" xfId="0" applyFont="1" applyFill="1" applyBorder="1" applyAlignment="1">
      <alignment horizontal="left" vertical="center" wrapText="1"/>
    </xf>
    <xf numFmtId="0" fontId="7" fillId="34" borderId="28" xfId="0" applyFont="1" applyFill="1" applyBorder="1" applyAlignment="1">
      <alignment horizontal="left" vertical="center" wrapText="1"/>
    </xf>
    <xf numFmtId="0" fontId="7" fillId="36" borderId="42" xfId="0" applyFont="1" applyFill="1" applyBorder="1" applyAlignment="1">
      <alignment horizontal="left" vertical="center" wrapText="1"/>
    </xf>
    <xf numFmtId="0" fontId="7" fillId="36" borderId="43" xfId="0" applyFont="1" applyFill="1" applyBorder="1" applyAlignment="1">
      <alignment horizontal="left" vertical="center" wrapText="1"/>
    </xf>
    <xf numFmtId="0" fontId="7" fillId="36" borderId="44" xfId="0" applyFont="1" applyFill="1" applyBorder="1" applyAlignment="1">
      <alignment horizontal="left" vertical="center" wrapText="1"/>
    </xf>
    <xf numFmtId="0" fontId="12" fillId="0" borderId="23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5" fillId="0" borderId="0" xfId="0" applyFont="1" applyAlignment="1">
      <alignment/>
    </xf>
    <xf numFmtId="0" fontId="2" fillId="44" borderId="45" xfId="0" applyFont="1" applyFill="1" applyBorder="1" applyAlignment="1">
      <alignment horizontal="left" vertical="center" wrapText="1"/>
    </xf>
    <xf numFmtId="0" fontId="0" fillId="45" borderId="46" xfId="0" applyFill="1" applyBorder="1" applyAlignment="1">
      <alignment horizontal="left" vertical="center" wrapText="1"/>
    </xf>
    <xf numFmtId="0" fontId="0" fillId="45" borderId="47" xfId="0" applyFill="1" applyBorder="1" applyAlignment="1">
      <alignment horizontal="left" vertical="center" wrapText="1"/>
    </xf>
    <xf numFmtId="0" fontId="2" fillId="46" borderId="48" xfId="0" applyFont="1" applyFill="1" applyBorder="1" applyAlignment="1">
      <alignment horizontal="left" vertical="center" wrapText="1"/>
    </xf>
    <xf numFmtId="0" fontId="0" fillId="38" borderId="49" xfId="0" applyFill="1" applyBorder="1" applyAlignment="1">
      <alignment horizontal="left" vertical="center" wrapText="1"/>
    </xf>
    <xf numFmtId="0" fontId="0" fillId="38" borderId="50" xfId="0" applyFill="1" applyBorder="1" applyAlignment="1">
      <alignment horizontal="left" vertical="center" wrapText="1"/>
    </xf>
    <xf numFmtId="0" fontId="9" fillId="47" borderId="26" xfId="0" applyFont="1" applyFill="1" applyBorder="1" applyAlignment="1">
      <alignment horizontal="left" vertical="center" wrapText="1"/>
    </xf>
    <xf numFmtId="0" fontId="5" fillId="47" borderId="27" xfId="0" applyFont="1" applyFill="1" applyBorder="1" applyAlignment="1">
      <alignment horizontal="left" vertical="center" wrapText="1"/>
    </xf>
    <xf numFmtId="0" fontId="0" fillId="47" borderId="27" xfId="0" applyFill="1" applyBorder="1" applyAlignment="1">
      <alignment horizontal="left" vertical="center" wrapText="1"/>
    </xf>
    <xf numFmtId="0" fontId="0" fillId="47" borderId="28" xfId="0" applyFill="1" applyBorder="1" applyAlignment="1">
      <alignment horizontal="left" vertical="center" wrapText="1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" fillId="39" borderId="26" xfId="0" applyFont="1" applyFill="1" applyBorder="1" applyAlignment="1">
      <alignment horizontal="left" vertical="center" wrapText="1"/>
    </xf>
    <xf numFmtId="0" fontId="9" fillId="39" borderId="27" xfId="0" applyFont="1" applyFill="1" applyBorder="1" applyAlignment="1">
      <alignment horizontal="left" vertical="center" wrapText="1"/>
    </xf>
    <xf numFmtId="0" fontId="9" fillId="39" borderId="28" xfId="0" applyFont="1" applyFill="1" applyBorder="1" applyAlignment="1">
      <alignment horizontal="left" vertical="center" wrapText="1"/>
    </xf>
    <xf numFmtId="0" fontId="9" fillId="40" borderId="20" xfId="0" applyFont="1" applyFill="1" applyBorder="1" applyAlignment="1">
      <alignment horizontal="left"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12" fillId="0" borderId="21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3" fontId="18" fillId="41" borderId="26" xfId="0" applyNumberFormat="1" applyFont="1" applyFill="1" applyBorder="1" applyAlignment="1">
      <alignment horizontal="center" vertical="center"/>
    </xf>
    <xf numFmtId="3" fontId="18" fillId="41" borderId="28" xfId="0" applyNumberFormat="1" applyFont="1" applyFill="1" applyBorder="1" applyAlignment="1">
      <alignment horizontal="center" vertical="center"/>
    </xf>
    <xf numFmtId="3" fontId="19" fillId="0" borderId="26" xfId="0" applyNumberFormat="1" applyFont="1" applyBorder="1" applyAlignment="1">
      <alignment horizontal="center" vertical="center"/>
    </xf>
    <xf numFmtId="3" fontId="19" fillId="0" borderId="28" xfId="0" applyNumberFormat="1" applyFont="1" applyBorder="1" applyAlignment="1">
      <alignment horizontal="center" vertical="center"/>
    </xf>
    <xf numFmtId="3" fontId="19" fillId="35" borderId="26" xfId="0" applyNumberFormat="1" applyFont="1" applyFill="1" applyBorder="1" applyAlignment="1">
      <alignment horizontal="center" vertical="center"/>
    </xf>
    <xf numFmtId="3" fontId="19" fillId="35" borderId="28" xfId="0" applyNumberFormat="1" applyFont="1" applyFill="1" applyBorder="1" applyAlignment="1">
      <alignment horizontal="center" vertical="center"/>
    </xf>
    <xf numFmtId="3" fontId="19" fillId="35" borderId="35" xfId="0" applyNumberFormat="1" applyFont="1" applyFill="1" applyBorder="1" applyAlignment="1">
      <alignment horizontal="center" vertical="center"/>
    </xf>
    <xf numFmtId="3" fontId="19" fillId="35" borderId="37" xfId="0" applyNumberFormat="1" applyFont="1" applyFill="1" applyBorder="1" applyAlignment="1">
      <alignment horizontal="center" vertical="center"/>
    </xf>
    <xf numFmtId="3" fontId="19" fillId="35" borderId="21" xfId="0" applyNumberFormat="1" applyFont="1" applyFill="1" applyBorder="1" applyAlignment="1">
      <alignment horizontal="center" vertical="center"/>
    </xf>
    <xf numFmtId="3" fontId="19" fillId="35" borderId="22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3" fontId="19" fillId="35" borderId="20" xfId="0" applyNumberFormat="1" applyFont="1" applyFill="1" applyBorder="1" applyAlignment="1">
      <alignment horizontal="center" vertical="center"/>
    </xf>
    <xf numFmtId="3" fontId="19" fillId="35" borderId="34" xfId="0" applyNumberFormat="1" applyFont="1" applyFill="1" applyBorder="1" applyAlignment="1">
      <alignment horizontal="center" vertical="center"/>
    </xf>
    <xf numFmtId="0" fontId="18" fillId="41" borderId="26" xfId="0" applyFont="1" applyFill="1" applyBorder="1" applyAlignment="1">
      <alignment horizontal="left" vertical="center" wrapText="1"/>
    </xf>
    <xf numFmtId="0" fontId="18" fillId="41" borderId="27" xfId="0" applyFont="1" applyFill="1" applyBorder="1" applyAlignment="1">
      <alignment horizontal="left" vertical="center" wrapText="1"/>
    </xf>
    <xf numFmtId="0" fontId="18" fillId="41" borderId="28" xfId="0" applyFont="1" applyFill="1" applyBorder="1" applyAlignment="1">
      <alignment horizontal="left" vertical="center" wrapText="1"/>
    </xf>
    <xf numFmtId="0" fontId="7" fillId="39" borderId="26" xfId="0" applyFont="1" applyFill="1" applyBorder="1" applyAlignment="1">
      <alignment horizontal="left" vertical="center"/>
    </xf>
    <xf numFmtId="0" fontId="7" fillId="39" borderId="27" xfId="0" applyFont="1" applyFill="1" applyBorder="1" applyAlignment="1">
      <alignment horizontal="left" vertical="center"/>
    </xf>
    <xf numFmtId="0" fontId="7" fillId="39" borderId="28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9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19" fillId="35" borderId="21" xfId="0" applyFont="1" applyFill="1" applyBorder="1" applyAlignment="1" quotePrefix="1">
      <alignment horizontal="left" vertical="center" wrapText="1"/>
    </xf>
    <xf numFmtId="0" fontId="19" fillId="35" borderId="30" xfId="0" applyFont="1" applyFill="1" applyBorder="1" applyAlignment="1" quotePrefix="1">
      <alignment horizontal="left" vertical="center" wrapText="1"/>
    </xf>
    <xf numFmtId="0" fontId="19" fillId="35" borderId="22" xfId="0" applyFont="1" applyFill="1" applyBorder="1" applyAlignment="1" quotePrefix="1">
      <alignment horizontal="left" vertical="center" wrapText="1"/>
    </xf>
    <xf numFmtId="0" fontId="19" fillId="35" borderId="35" xfId="0" applyFont="1" applyFill="1" applyBorder="1" applyAlignment="1" quotePrefix="1">
      <alignment horizontal="left" vertical="center" wrapText="1"/>
    </xf>
    <xf numFmtId="0" fontId="19" fillId="35" borderId="36" xfId="0" applyFont="1" applyFill="1" applyBorder="1" applyAlignment="1" quotePrefix="1">
      <alignment horizontal="left" vertical="center" wrapText="1"/>
    </xf>
    <xf numFmtId="0" fontId="19" fillId="35" borderId="37" xfId="0" applyFont="1" applyFill="1" applyBorder="1" applyAlignment="1" quotePrefix="1">
      <alignment horizontal="left" vertical="center" wrapText="1"/>
    </xf>
    <xf numFmtId="0" fontId="19" fillId="35" borderId="20" xfId="0" applyFont="1" applyFill="1" applyBorder="1" applyAlignment="1" quotePrefix="1">
      <alignment horizontal="left" vertical="center" wrapText="1"/>
    </xf>
    <xf numFmtId="0" fontId="19" fillId="35" borderId="33" xfId="0" applyFont="1" applyFill="1" applyBorder="1" applyAlignment="1" quotePrefix="1">
      <alignment horizontal="left" vertical="center" wrapText="1"/>
    </xf>
    <xf numFmtId="0" fontId="19" fillId="35" borderId="34" xfId="0" applyFont="1" applyFill="1" applyBorder="1" applyAlignment="1" quotePrefix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18" fillId="33" borderId="26" xfId="0" applyFont="1" applyFill="1" applyBorder="1" applyAlignment="1">
      <alignment horizontal="center"/>
    </xf>
    <xf numFmtId="0" fontId="18" fillId="33" borderId="27" xfId="0" applyFont="1" applyFill="1" applyBorder="1" applyAlignment="1">
      <alignment horizontal="center"/>
    </xf>
    <xf numFmtId="0" fontId="18" fillId="33" borderId="28" xfId="0" applyFont="1" applyFill="1" applyBorder="1" applyAlignment="1">
      <alignment horizontal="center"/>
    </xf>
    <xf numFmtId="0" fontId="19" fillId="35" borderId="26" xfId="0" applyFont="1" applyFill="1" applyBorder="1" applyAlignment="1">
      <alignment horizontal="left" vertical="center" wrapText="1"/>
    </xf>
    <xf numFmtId="0" fontId="19" fillId="35" borderId="27" xfId="0" applyFont="1" applyFill="1" applyBorder="1" applyAlignment="1">
      <alignment horizontal="left" vertical="center" wrapText="1"/>
    </xf>
    <xf numFmtId="0" fontId="19" fillId="35" borderId="28" xfId="0" applyFont="1" applyFill="1" applyBorder="1" applyAlignment="1">
      <alignment horizontal="left" vertical="center" wrapText="1"/>
    </xf>
    <xf numFmtId="0" fontId="7" fillId="35" borderId="26" xfId="0" applyFont="1" applyFill="1" applyBorder="1" applyAlignment="1">
      <alignment vertical="center" wrapText="1"/>
    </xf>
    <xf numFmtId="0" fontId="7" fillId="35" borderId="27" xfId="0" applyFont="1" applyFill="1" applyBorder="1" applyAlignment="1">
      <alignment vertical="center" wrapText="1"/>
    </xf>
    <xf numFmtId="0" fontId="7" fillId="35" borderId="28" xfId="0" applyFont="1" applyFill="1" applyBorder="1" applyAlignment="1">
      <alignment vertical="center" wrapText="1"/>
    </xf>
    <xf numFmtId="0" fontId="11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5"/>
  <sheetViews>
    <sheetView tabSelected="1" zoomScalePageLayoutView="0" workbookViewId="0" topLeftCell="A26">
      <selection activeCell="C37" sqref="C37"/>
    </sheetView>
  </sheetViews>
  <sheetFormatPr defaultColWidth="9.00390625" defaultRowHeight="12.75"/>
  <cols>
    <col min="1" max="1" width="5.25390625" style="0" customWidth="1"/>
    <col min="2" max="2" width="6.375" style="0" customWidth="1"/>
    <col min="3" max="3" width="8.125" style="0" customWidth="1"/>
    <col min="4" max="4" width="5.125" style="0" customWidth="1"/>
    <col min="5" max="5" width="10.75390625" style="0" customWidth="1"/>
    <col min="6" max="6" width="8.75390625" style="0" customWidth="1"/>
    <col min="7" max="7" width="7.875" style="0" customWidth="1"/>
    <col min="8" max="8" width="10.875" style="0" customWidth="1"/>
    <col min="9" max="9" width="10.00390625" style="0" customWidth="1"/>
    <col min="10" max="10" width="9.375" style="0" customWidth="1"/>
    <col min="11" max="11" width="9.125" style="0" customWidth="1"/>
    <col min="12" max="12" width="9.00390625" style="0" customWidth="1"/>
    <col min="13" max="13" width="7.25390625" style="0" customWidth="1"/>
    <col min="14" max="14" width="8.125" style="0" customWidth="1"/>
    <col min="15" max="15" width="7.125" style="0" customWidth="1"/>
    <col min="16" max="16" width="9.25390625" style="0" customWidth="1"/>
    <col min="17" max="17" width="11.125" style="0" bestFit="1" customWidth="1"/>
  </cols>
  <sheetData>
    <row r="1" spans="1:16" s="3" customFormat="1" ht="12" customHeight="1">
      <c r="A1" s="10"/>
      <c r="B1" s="10"/>
      <c r="C1" s="10"/>
      <c r="D1" s="10"/>
      <c r="E1" s="10"/>
      <c r="F1" s="10"/>
      <c r="G1" s="10"/>
      <c r="H1" s="10"/>
      <c r="I1" s="10"/>
      <c r="J1" s="32" t="s">
        <v>136</v>
      </c>
      <c r="K1" s="33"/>
      <c r="L1" s="33"/>
      <c r="M1" s="10"/>
      <c r="N1" s="10"/>
      <c r="O1" s="10"/>
      <c r="P1" s="10"/>
    </row>
    <row r="2" spans="1:16" s="3" customFormat="1" ht="10.5" customHeight="1">
      <c r="A2" s="10"/>
      <c r="B2" s="10"/>
      <c r="C2" s="10"/>
      <c r="D2" s="10"/>
      <c r="E2" s="10"/>
      <c r="F2" s="10"/>
      <c r="G2" s="10"/>
      <c r="H2" s="10"/>
      <c r="I2" s="10"/>
      <c r="J2" s="11" t="s">
        <v>149</v>
      </c>
      <c r="K2" s="11"/>
      <c r="L2" s="11"/>
      <c r="M2" s="10"/>
      <c r="N2" s="10"/>
      <c r="O2" s="10"/>
      <c r="P2" s="10"/>
    </row>
    <row r="3" spans="1:16" s="3" customFormat="1" ht="11.25" customHeight="1">
      <c r="A3" s="10"/>
      <c r="B3" s="10"/>
      <c r="C3" s="10"/>
      <c r="D3" s="10"/>
      <c r="E3" s="10"/>
      <c r="F3" s="10"/>
      <c r="G3" s="10"/>
      <c r="H3" s="10"/>
      <c r="I3" s="10"/>
      <c r="J3" s="11" t="s">
        <v>71</v>
      </c>
      <c r="K3" s="11"/>
      <c r="L3" s="11"/>
      <c r="M3" s="10"/>
      <c r="N3" s="10"/>
      <c r="O3" s="10"/>
      <c r="P3" s="10"/>
    </row>
    <row r="4" spans="1:16" s="3" customFormat="1" ht="9.75" customHeight="1">
      <c r="A4" s="10"/>
      <c r="B4" s="10"/>
      <c r="C4" s="10"/>
      <c r="D4" s="10"/>
      <c r="E4" s="10"/>
      <c r="F4" s="10"/>
      <c r="G4" s="10"/>
      <c r="H4" s="10"/>
      <c r="I4" s="10"/>
      <c r="J4" s="11" t="s">
        <v>150</v>
      </c>
      <c r="K4" s="11"/>
      <c r="L4" s="11"/>
      <c r="M4" s="10"/>
      <c r="N4" s="10"/>
      <c r="O4" s="10"/>
      <c r="P4" s="10"/>
    </row>
    <row r="5" spans="1:16" s="3" customFormat="1" ht="12.75" customHeight="1">
      <c r="A5" s="307" t="s">
        <v>120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10"/>
      <c r="N5" s="10"/>
      <c r="O5" s="10"/>
      <c r="P5" s="10"/>
    </row>
    <row r="6" spans="1:16" ht="2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2.75" customHeight="1">
      <c r="A7" s="243" t="s">
        <v>72</v>
      </c>
      <c r="B7" s="244"/>
      <c r="C7" s="245"/>
      <c r="D7" s="309" t="s">
        <v>91</v>
      </c>
      <c r="E7" s="309"/>
      <c r="F7" s="309"/>
      <c r="G7" s="309"/>
      <c r="H7" s="310"/>
      <c r="I7" s="308" t="s">
        <v>92</v>
      </c>
      <c r="J7" s="308"/>
      <c r="K7" s="308" t="s">
        <v>93</v>
      </c>
      <c r="L7" s="308"/>
      <c r="M7" s="10"/>
      <c r="N7" s="10"/>
      <c r="O7" s="10"/>
      <c r="P7" s="10"/>
    </row>
    <row r="8" spans="1:16" ht="11.25" customHeight="1">
      <c r="A8" s="34" t="s">
        <v>29</v>
      </c>
      <c r="B8" s="34" t="s">
        <v>73</v>
      </c>
      <c r="C8" s="34" t="s">
        <v>74</v>
      </c>
      <c r="D8" s="311"/>
      <c r="E8" s="311"/>
      <c r="F8" s="311"/>
      <c r="G8" s="311"/>
      <c r="H8" s="312"/>
      <c r="I8" s="35" t="s">
        <v>75</v>
      </c>
      <c r="J8" s="35" t="s">
        <v>76</v>
      </c>
      <c r="K8" s="35" t="s">
        <v>75</v>
      </c>
      <c r="L8" s="35" t="s">
        <v>76</v>
      </c>
      <c r="M8" s="10"/>
      <c r="N8" s="10"/>
      <c r="O8" s="10"/>
      <c r="P8" s="10"/>
    </row>
    <row r="9" spans="1:16" ht="14.25" customHeight="1">
      <c r="A9" s="36">
        <v>150</v>
      </c>
      <c r="B9" s="37"/>
      <c r="C9" s="37"/>
      <c r="D9" s="334" t="s">
        <v>160</v>
      </c>
      <c r="E9" s="335"/>
      <c r="F9" s="335"/>
      <c r="G9" s="335"/>
      <c r="H9" s="336"/>
      <c r="I9" s="38"/>
      <c r="J9" s="38"/>
      <c r="K9" s="38"/>
      <c r="L9" s="38">
        <f>L10</f>
        <v>6187</v>
      </c>
      <c r="M9" s="10"/>
      <c r="N9" s="10"/>
      <c r="O9" s="10"/>
      <c r="P9" s="10"/>
    </row>
    <row r="10" spans="1:16" ht="14.25" customHeight="1">
      <c r="A10" s="39"/>
      <c r="B10" s="40">
        <v>15011</v>
      </c>
      <c r="C10" s="39"/>
      <c r="D10" s="223" t="s">
        <v>161</v>
      </c>
      <c r="E10" s="224"/>
      <c r="F10" s="224"/>
      <c r="G10" s="224"/>
      <c r="H10" s="225"/>
      <c r="I10" s="41"/>
      <c r="J10" s="41"/>
      <c r="K10" s="41"/>
      <c r="L10" s="41">
        <f>L11</f>
        <v>6187</v>
      </c>
      <c r="M10" s="10"/>
      <c r="N10" s="10"/>
      <c r="O10" s="10"/>
      <c r="P10" s="10"/>
    </row>
    <row r="11" spans="1:16" ht="39.75" customHeight="1">
      <c r="A11" s="42"/>
      <c r="B11" s="42"/>
      <c r="C11" s="43">
        <v>6639</v>
      </c>
      <c r="D11" s="215" t="s">
        <v>207</v>
      </c>
      <c r="E11" s="216"/>
      <c r="F11" s="216"/>
      <c r="G11" s="216"/>
      <c r="H11" s="217"/>
      <c r="I11" s="44"/>
      <c r="J11" s="44"/>
      <c r="K11" s="44"/>
      <c r="L11" s="44">
        <v>6187</v>
      </c>
      <c r="M11" s="10"/>
      <c r="N11" s="10"/>
      <c r="O11" s="10"/>
      <c r="P11" s="10"/>
    </row>
    <row r="12" spans="1:16" s="9" customFormat="1" ht="15" customHeight="1">
      <c r="A12" s="36">
        <v>600</v>
      </c>
      <c r="B12" s="37"/>
      <c r="C12" s="37"/>
      <c r="D12" s="334" t="s">
        <v>166</v>
      </c>
      <c r="E12" s="335"/>
      <c r="F12" s="335"/>
      <c r="G12" s="335"/>
      <c r="H12" s="336"/>
      <c r="I12" s="38"/>
      <c r="J12" s="38">
        <f>J13</f>
        <v>1383</v>
      </c>
      <c r="K12" s="38"/>
      <c r="L12" s="38"/>
      <c r="M12" s="153"/>
      <c r="N12" s="153"/>
      <c r="O12" s="153"/>
      <c r="P12" s="153"/>
    </row>
    <row r="13" spans="1:16" s="9" customFormat="1" ht="13.5" customHeight="1">
      <c r="A13" s="39"/>
      <c r="B13" s="40">
        <v>60016</v>
      </c>
      <c r="C13" s="39"/>
      <c r="D13" s="223" t="s">
        <v>167</v>
      </c>
      <c r="E13" s="224"/>
      <c r="F13" s="224"/>
      <c r="G13" s="224"/>
      <c r="H13" s="225"/>
      <c r="I13" s="41"/>
      <c r="J13" s="41">
        <f>J14</f>
        <v>1383</v>
      </c>
      <c r="K13" s="41"/>
      <c r="L13" s="41"/>
      <c r="M13" s="153"/>
      <c r="N13" s="153"/>
      <c r="O13" s="153"/>
      <c r="P13" s="153"/>
    </row>
    <row r="14" spans="1:16" s="9" customFormat="1" ht="24.75" customHeight="1">
      <c r="A14" s="42"/>
      <c r="B14" s="42"/>
      <c r="C14" s="45">
        <v>6060</v>
      </c>
      <c r="D14" s="215" t="s">
        <v>198</v>
      </c>
      <c r="E14" s="216"/>
      <c r="F14" s="216"/>
      <c r="G14" s="216"/>
      <c r="H14" s="217"/>
      <c r="I14" s="46"/>
      <c r="J14" s="46">
        <v>1383</v>
      </c>
      <c r="K14" s="46"/>
      <c r="L14" s="46"/>
      <c r="M14" s="153"/>
      <c r="N14" s="153"/>
      <c r="O14" s="153"/>
      <c r="P14" s="153"/>
    </row>
    <row r="15" spans="1:16" s="4" customFormat="1" ht="12" customHeight="1">
      <c r="A15" s="49">
        <v>700</v>
      </c>
      <c r="B15" s="49"/>
      <c r="C15" s="49"/>
      <c r="D15" s="334" t="s">
        <v>162</v>
      </c>
      <c r="E15" s="335"/>
      <c r="F15" s="335"/>
      <c r="G15" s="335"/>
      <c r="H15" s="336"/>
      <c r="I15" s="12"/>
      <c r="J15" s="12"/>
      <c r="K15" s="12">
        <f>K16</f>
        <v>997213</v>
      </c>
      <c r="L15" s="12"/>
      <c r="M15" s="10"/>
      <c r="N15" s="10"/>
      <c r="O15" s="10"/>
      <c r="P15" s="10"/>
    </row>
    <row r="16" spans="1:16" s="4" customFormat="1" ht="13.5" customHeight="1">
      <c r="A16" s="39"/>
      <c r="B16" s="39">
        <v>70005</v>
      </c>
      <c r="C16" s="39"/>
      <c r="D16" s="223" t="s">
        <v>163</v>
      </c>
      <c r="E16" s="224"/>
      <c r="F16" s="224"/>
      <c r="G16" s="224"/>
      <c r="H16" s="225"/>
      <c r="I16" s="41"/>
      <c r="J16" s="41"/>
      <c r="K16" s="41">
        <f>SUM(K17:K19)</f>
        <v>997213</v>
      </c>
      <c r="L16" s="41"/>
      <c r="M16" s="10"/>
      <c r="N16" s="10"/>
      <c r="O16" s="10"/>
      <c r="P16" s="10"/>
    </row>
    <row r="17" spans="1:16" s="4" customFormat="1" ht="13.5" customHeight="1">
      <c r="A17" s="50"/>
      <c r="B17" s="51"/>
      <c r="C17" s="43">
        <v>4210</v>
      </c>
      <c r="D17" s="215" t="s">
        <v>190</v>
      </c>
      <c r="E17" s="216"/>
      <c r="F17" s="216"/>
      <c r="G17" s="216"/>
      <c r="H17" s="217"/>
      <c r="I17" s="44"/>
      <c r="J17" s="44"/>
      <c r="K17" s="44">
        <v>21213</v>
      </c>
      <c r="L17" s="44"/>
      <c r="M17" s="164"/>
      <c r="N17" s="164"/>
      <c r="O17" s="164"/>
      <c r="P17" s="164"/>
    </row>
    <row r="18" spans="1:16" s="4" customFormat="1" ht="13.5" customHeight="1">
      <c r="A18" s="50"/>
      <c r="B18" s="51"/>
      <c r="C18" s="43">
        <v>4300</v>
      </c>
      <c r="D18" s="215" t="s">
        <v>181</v>
      </c>
      <c r="E18" s="216"/>
      <c r="F18" s="216"/>
      <c r="G18" s="216"/>
      <c r="H18" s="217"/>
      <c r="I18" s="44"/>
      <c r="J18" s="44"/>
      <c r="K18" s="44">
        <v>588000</v>
      </c>
      <c r="L18" s="44"/>
      <c r="M18" s="164"/>
      <c r="N18" s="164"/>
      <c r="O18" s="164"/>
      <c r="P18" s="164"/>
    </row>
    <row r="19" spans="1:16" s="4" customFormat="1" ht="24.75" customHeight="1">
      <c r="A19" s="50"/>
      <c r="B19" s="51"/>
      <c r="C19" s="158">
        <v>4590</v>
      </c>
      <c r="D19" s="226" t="s">
        <v>164</v>
      </c>
      <c r="E19" s="227"/>
      <c r="F19" s="227"/>
      <c r="G19" s="227"/>
      <c r="H19" s="228"/>
      <c r="I19" s="48"/>
      <c r="J19" s="48"/>
      <c r="K19" s="48">
        <v>388000</v>
      </c>
      <c r="L19" s="48"/>
      <c r="M19" s="10"/>
      <c r="N19" s="10"/>
      <c r="O19" s="10"/>
      <c r="P19" s="10"/>
    </row>
    <row r="20" spans="1:16" s="4" customFormat="1" ht="13.5" customHeight="1">
      <c r="A20" s="49">
        <v>710</v>
      </c>
      <c r="B20" s="49"/>
      <c r="C20" s="49"/>
      <c r="D20" s="344" t="s">
        <v>182</v>
      </c>
      <c r="E20" s="345"/>
      <c r="F20" s="345"/>
      <c r="G20" s="345"/>
      <c r="H20" s="346"/>
      <c r="I20" s="12"/>
      <c r="J20" s="12"/>
      <c r="K20" s="12">
        <f>K21</f>
        <v>65563</v>
      </c>
      <c r="L20" s="12"/>
      <c r="M20" s="163"/>
      <c r="N20" s="163"/>
      <c r="O20" s="163"/>
      <c r="P20" s="163"/>
    </row>
    <row r="21" spans="1:16" s="4" customFormat="1" ht="13.5" customHeight="1">
      <c r="A21" s="39"/>
      <c r="B21" s="39">
        <v>71004</v>
      </c>
      <c r="C21" s="39"/>
      <c r="D21" s="347" t="s">
        <v>183</v>
      </c>
      <c r="E21" s="348"/>
      <c r="F21" s="348"/>
      <c r="G21" s="348"/>
      <c r="H21" s="349"/>
      <c r="I21" s="41"/>
      <c r="J21" s="41"/>
      <c r="K21" s="41">
        <f>K22</f>
        <v>65563</v>
      </c>
      <c r="L21" s="41"/>
      <c r="M21" s="163"/>
      <c r="N21" s="163"/>
      <c r="O21" s="163"/>
      <c r="P21" s="163"/>
    </row>
    <row r="22" spans="1:16" s="4" customFormat="1" ht="13.5" customHeight="1">
      <c r="A22" s="50"/>
      <c r="B22" s="51"/>
      <c r="C22" s="158">
        <v>4300</v>
      </c>
      <c r="D22" s="226" t="s">
        <v>181</v>
      </c>
      <c r="E22" s="227"/>
      <c r="F22" s="227"/>
      <c r="G22" s="227"/>
      <c r="H22" s="228"/>
      <c r="I22" s="44"/>
      <c r="J22" s="44"/>
      <c r="K22" s="44">
        <v>65563</v>
      </c>
      <c r="L22" s="44"/>
      <c r="M22" s="163"/>
      <c r="N22" s="163"/>
      <c r="O22" s="163"/>
      <c r="P22" s="163"/>
    </row>
    <row r="23" spans="1:16" s="4" customFormat="1" ht="13.5" customHeight="1">
      <c r="A23" s="49">
        <v>720</v>
      </c>
      <c r="B23" s="49"/>
      <c r="C23" s="49"/>
      <c r="D23" s="334" t="s">
        <v>184</v>
      </c>
      <c r="E23" s="335"/>
      <c r="F23" s="335"/>
      <c r="G23" s="335"/>
      <c r="H23" s="336"/>
      <c r="I23" s="12"/>
      <c r="J23" s="159">
        <f>J24</f>
        <v>2261359</v>
      </c>
      <c r="K23" s="12">
        <f>K24</f>
        <v>167930</v>
      </c>
      <c r="L23" s="159">
        <f>L24</f>
        <v>2093429</v>
      </c>
      <c r="M23" s="208"/>
      <c r="N23" s="209"/>
      <c r="O23" s="163"/>
      <c r="P23" s="163"/>
    </row>
    <row r="24" spans="1:16" s="4" customFormat="1" ht="42" customHeight="1">
      <c r="A24" s="39"/>
      <c r="B24" s="39">
        <v>72095</v>
      </c>
      <c r="C24" s="39"/>
      <c r="D24" s="223" t="s">
        <v>208</v>
      </c>
      <c r="E24" s="224"/>
      <c r="F24" s="224"/>
      <c r="G24" s="224"/>
      <c r="H24" s="225"/>
      <c r="I24" s="41"/>
      <c r="J24" s="184">
        <f>J25+J26</f>
        <v>2261359</v>
      </c>
      <c r="K24" s="41">
        <f>SUM(K25:K41)</f>
        <v>167930</v>
      </c>
      <c r="L24" s="184">
        <f>SUM(L25:L41)</f>
        <v>2093429</v>
      </c>
      <c r="M24" s="163"/>
      <c r="N24" s="163"/>
      <c r="O24" s="163"/>
      <c r="P24" s="163"/>
    </row>
    <row r="25" spans="1:16" s="4" customFormat="1" ht="13.5" customHeight="1">
      <c r="A25" s="50"/>
      <c r="B25" s="51"/>
      <c r="C25" s="43">
        <v>6058</v>
      </c>
      <c r="D25" s="215" t="s">
        <v>168</v>
      </c>
      <c r="E25" s="216"/>
      <c r="F25" s="216"/>
      <c r="G25" s="216"/>
      <c r="H25" s="217"/>
      <c r="I25" s="44"/>
      <c r="J25" s="44">
        <v>1922155</v>
      </c>
      <c r="K25" s="44"/>
      <c r="L25" s="44"/>
      <c r="M25" s="163"/>
      <c r="N25" s="163"/>
      <c r="O25" s="163"/>
      <c r="P25" s="163"/>
    </row>
    <row r="26" spans="1:16" s="4" customFormat="1" ht="13.5" customHeight="1">
      <c r="A26" s="50"/>
      <c r="B26" s="51"/>
      <c r="C26" s="43">
        <v>6059</v>
      </c>
      <c r="D26" s="215" t="s">
        <v>168</v>
      </c>
      <c r="E26" s="216"/>
      <c r="F26" s="216"/>
      <c r="G26" s="216"/>
      <c r="H26" s="217"/>
      <c r="I26" s="44"/>
      <c r="J26" s="44">
        <v>339204</v>
      </c>
      <c r="K26" s="44"/>
      <c r="L26" s="44"/>
      <c r="M26" s="163"/>
      <c r="N26" s="163"/>
      <c r="O26" s="163"/>
      <c r="P26" s="163"/>
    </row>
    <row r="27" spans="1:16" s="4" customFormat="1" ht="13.5" customHeight="1">
      <c r="A27" s="50"/>
      <c r="B27" s="51"/>
      <c r="C27" s="43">
        <v>4117</v>
      </c>
      <c r="D27" s="215" t="s">
        <v>209</v>
      </c>
      <c r="E27" s="218"/>
      <c r="F27" s="218"/>
      <c r="G27" s="218"/>
      <c r="H27" s="219"/>
      <c r="I27" s="44"/>
      <c r="J27" s="44"/>
      <c r="K27" s="44">
        <v>6954</v>
      </c>
      <c r="L27" s="44"/>
      <c r="M27" s="200"/>
      <c r="N27" s="200"/>
      <c r="O27" s="200"/>
      <c r="P27" s="200"/>
    </row>
    <row r="28" spans="1:16" s="4" customFormat="1" ht="39" customHeight="1">
      <c r="A28" s="50"/>
      <c r="B28" s="51"/>
      <c r="C28" s="43">
        <v>4119</v>
      </c>
      <c r="D28" s="215" t="s">
        <v>217</v>
      </c>
      <c r="E28" s="218"/>
      <c r="F28" s="218"/>
      <c r="G28" s="218"/>
      <c r="H28" s="219"/>
      <c r="I28" s="44"/>
      <c r="J28" s="44"/>
      <c r="K28" s="44">
        <v>2671</v>
      </c>
      <c r="L28" s="44"/>
      <c r="M28" s="200"/>
      <c r="N28" s="200"/>
      <c r="O28" s="200"/>
      <c r="P28" s="200"/>
    </row>
    <row r="29" spans="1:16" s="4" customFormat="1" ht="13.5" customHeight="1">
      <c r="A29" s="50"/>
      <c r="B29" s="51"/>
      <c r="C29" s="43">
        <v>4127</v>
      </c>
      <c r="D29" s="215" t="s">
        <v>210</v>
      </c>
      <c r="E29" s="218"/>
      <c r="F29" s="218"/>
      <c r="G29" s="218"/>
      <c r="H29" s="219"/>
      <c r="I29" s="44"/>
      <c r="J29" s="44"/>
      <c r="K29" s="44">
        <v>1120</v>
      </c>
      <c r="L29" s="44"/>
      <c r="M29" s="200"/>
      <c r="N29" s="200"/>
      <c r="O29" s="200"/>
      <c r="P29" s="200"/>
    </row>
    <row r="30" spans="1:16" s="4" customFormat="1" ht="39" customHeight="1">
      <c r="A30" s="50"/>
      <c r="B30" s="51"/>
      <c r="C30" s="52">
        <v>4129</v>
      </c>
      <c r="D30" s="232" t="s">
        <v>211</v>
      </c>
      <c r="E30" s="233"/>
      <c r="F30" s="233"/>
      <c r="G30" s="233"/>
      <c r="H30" s="234"/>
      <c r="I30" s="47"/>
      <c r="J30" s="47"/>
      <c r="K30" s="47">
        <v>430</v>
      </c>
      <c r="L30" s="47"/>
      <c r="M30" s="200"/>
      <c r="N30" s="200"/>
      <c r="O30" s="200"/>
      <c r="P30" s="200"/>
    </row>
    <row r="31" spans="1:16" s="4" customFormat="1" ht="10.5" customHeight="1">
      <c r="A31" s="185"/>
      <c r="B31" s="185"/>
      <c r="C31" s="202"/>
      <c r="D31" s="155"/>
      <c r="E31" s="204"/>
      <c r="F31" s="204"/>
      <c r="G31" s="204"/>
      <c r="H31" s="204"/>
      <c r="I31" s="156"/>
      <c r="J31" s="156"/>
      <c r="K31" s="156"/>
      <c r="L31" s="156"/>
      <c r="M31" s="200"/>
      <c r="N31" s="200"/>
      <c r="O31" s="200"/>
      <c r="P31" s="200"/>
    </row>
    <row r="32" spans="1:16" s="4" customFormat="1" ht="17.25" customHeight="1">
      <c r="A32" s="186"/>
      <c r="B32" s="186"/>
      <c r="C32" s="203"/>
      <c r="D32" s="187"/>
      <c r="E32" s="205"/>
      <c r="F32" s="205"/>
      <c r="G32" s="205"/>
      <c r="H32" s="205"/>
      <c r="I32" s="188"/>
      <c r="J32" s="188"/>
      <c r="K32" s="188"/>
      <c r="L32" s="188"/>
      <c r="M32" s="200"/>
      <c r="N32" s="200"/>
      <c r="O32" s="200"/>
      <c r="P32" s="200"/>
    </row>
    <row r="33" spans="1:16" s="4" customFormat="1" ht="10.5" customHeight="1">
      <c r="A33" s="186"/>
      <c r="B33" s="186"/>
      <c r="C33" s="203"/>
      <c r="D33" s="187"/>
      <c r="E33" s="205"/>
      <c r="F33" s="205"/>
      <c r="G33" s="205"/>
      <c r="H33" s="205"/>
      <c r="I33" s="188"/>
      <c r="J33" s="188"/>
      <c r="K33" s="188"/>
      <c r="L33" s="188"/>
      <c r="M33" s="200"/>
      <c r="N33" s="200"/>
      <c r="O33" s="200"/>
      <c r="P33" s="200"/>
    </row>
    <row r="34" spans="1:16" s="4" customFormat="1" ht="12.75" customHeight="1">
      <c r="A34" s="243" t="s">
        <v>72</v>
      </c>
      <c r="B34" s="244"/>
      <c r="C34" s="245"/>
      <c r="D34" s="309" t="s">
        <v>91</v>
      </c>
      <c r="E34" s="309"/>
      <c r="F34" s="309"/>
      <c r="G34" s="309"/>
      <c r="H34" s="310"/>
      <c r="I34" s="308" t="s">
        <v>92</v>
      </c>
      <c r="J34" s="308"/>
      <c r="K34" s="308" t="s">
        <v>93</v>
      </c>
      <c r="L34" s="308"/>
      <c r="M34" s="200"/>
      <c r="N34" s="200"/>
      <c r="O34" s="200"/>
      <c r="P34" s="200"/>
    </row>
    <row r="35" spans="1:16" s="4" customFormat="1" ht="17.25" customHeight="1">
      <c r="A35" s="201" t="s">
        <v>29</v>
      </c>
      <c r="B35" s="201" t="s">
        <v>73</v>
      </c>
      <c r="C35" s="201" t="s">
        <v>74</v>
      </c>
      <c r="D35" s="311"/>
      <c r="E35" s="311"/>
      <c r="F35" s="311"/>
      <c r="G35" s="311"/>
      <c r="H35" s="312"/>
      <c r="I35" s="35" t="s">
        <v>75</v>
      </c>
      <c r="J35" s="35" t="s">
        <v>76</v>
      </c>
      <c r="K35" s="35" t="s">
        <v>75</v>
      </c>
      <c r="L35" s="35" t="s">
        <v>76</v>
      </c>
      <c r="M35" s="200"/>
      <c r="N35" s="200"/>
      <c r="O35" s="200"/>
      <c r="P35" s="200"/>
    </row>
    <row r="36" spans="1:16" s="4" customFormat="1" ht="13.5" customHeight="1">
      <c r="A36" s="50"/>
      <c r="B36" s="51"/>
      <c r="C36" s="43">
        <v>4177</v>
      </c>
      <c r="D36" s="215" t="s">
        <v>212</v>
      </c>
      <c r="E36" s="218"/>
      <c r="F36" s="218"/>
      <c r="G36" s="218"/>
      <c r="H36" s="219"/>
      <c r="I36" s="44"/>
      <c r="J36" s="44"/>
      <c r="K36" s="44">
        <v>45752</v>
      </c>
      <c r="L36" s="44"/>
      <c r="M36" s="200"/>
      <c r="N36" s="200"/>
      <c r="O36" s="200"/>
      <c r="P36" s="200"/>
    </row>
    <row r="37" spans="1:16" s="4" customFormat="1" ht="40.5" customHeight="1">
      <c r="A37" s="50"/>
      <c r="B37" s="51"/>
      <c r="C37" s="43">
        <v>4179</v>
      </c>
      <c r="D37" s="215" t="s">
        <v>214</v>
      </c>
      <c r="E37" s="218"/>
      <c r="F37" s="218"/>
      <c r="G37" s="218"/>
      <c r="H37" s="219"/>
      <c r="I37" s="44"/>
      <c r="J37" s="44"/>
      <c r="K37" s="44">
        <v>17573</v>
      </c>
      <c r="L37" s="44"/>
      <c r="M37" s="200"/>
      <c r="N37" s="200"/>
      <c r="O37" s="200"/>
      <c r="P37" s="200"/>
    </row>
    <row r="38" spans="1:16" s="4" customFormat="1" ht="13.5" customHeight="1">
      <c r="A38" s="50"/>
      <c r="B38" s="51"/>
      <c r="C38" s="43">
        <v>4307</v>
      </c>
      <c r="D38" s="215" t="s">
        <v>199</v>
      </c>
      <c r="E38" s="216"/>
      <c r="F38" s="216"/>
      <c r="G38" s="216"/>
      <c r="H38" s="217"/>
      <c r="I38" s="44"/>
      <c r="J38" s="44"/>
      <c r="K38" s="44">
        <v>67503</v>
      </c>
      <c r="L38" s="44"/>
      <c r="M38" s="164"/>
      <c r="N38" s="164"/>
      <c r="O38" s="164"/>
      <c r="P38" s="164"/>
    </row>
    <row r="39" spans="1:16" s="4" customFormat="1" ht="39.75" customHeight="1">
      <c r="A39" s="50"/>
      <c r="B39" s="51"/>
      <c r="C39" s="43">
        <v>4309</v>
      </c>
      <c r="D39" s="215" t="s">
        <v>215</v>
      </c>
      <c r="E39" s="218"/>
      <c r="F39" s="218"/>
      <c r="G39" s="218"/>
      <c r="H39" s="219"/>
      <c r="I39" s="44"/>
      <c r="J39" s="44"/>
      <c r="K39" s="44">
        <v>25927</v>
      </c>
      <c r="L39" s="44"/>
      <c r="M39" s="164"/>
      <c r="N39" s="164"/>
      <c r="O39" s="164"/>
      <c r="P39" s="164"/>
    </row>
    <row r="40" spans="1:16" s="4" customFormat="1" ht="24.75" customHeight="1">
      <c r="A40" s="50"/>
      <c r="B40" s="51"/>
      <c r="C40" s="43">
        <v>6057</v>
      </c>
      <c r="D40" s="215" t="s">
        <v>200</v>
      </c>
      <c r="E40" s="216"/>
      <c r="F40" s="216"/>
      <c r="G40" s="216"/>
      <c r="H40" s="217"/>
      <c r="I40" s="44"/>
      <c r="J40" s="44"/>
      <c r="K40" s="44"/>
      <c r="L40" s="44">
        <v>1512503</v>
      </c>
      <c r="M40" s="164"/>
      <c r="N40" s="164"/>
      <c r="O40" s="164"/>
      <c r="P40" s="164"/>
    </row>
    <row r="41" spans="1:16" s="4" customFormat="1" ht="40.5" customHeight="1">
      <c r="A41" s="50"/>
      <c r="B41" s="51"/>
      <c r="C41" s="43">
        <v>6059</v>
      </c>
      <c r="D41" s="215" t="s">
        <v>216</v>
      </c>
      <c r="E41" s="216"/>
      <c r="F41" s="216"/>
      <c r="G41" s="216"/>
      <c r="H41" s="217"/>
      <c r="I41" s="44"/>
      <c r="J41" s="44"/>
      <c r="K41" s="44"/>
      <c r="L41" s="44">
        <v>580926</v>
      </c>
      <c r="M41" s="164"/>
      <c r="N41" s="164"/>
      <c r="O41" s="164"/>
      <c r="P41" s="164"/>
    </row>
    <row r="42" spans="1:16" s="4" customFormat="1" ht="13.5" customHeight="1">
      <c r="A42" s="49">
        <v>750</v>
      </c>
      <c r="B42" s="49"/>
      <c r="C42" s="49"/>
      <c r="D42" s="334" t="s">
        <v>94</v>
      </c>
      <c r="E42" s="335"/>
      <c r="F42" s="335"/>
      <c r="G42" s="335"/>
      <c r="H42" s="336"/>
      <c r="I42" s="12"/>
      <c r="J42" s="12"/>
      <c r="K42" s="12">
        <f>K43</f>
        <v>60404</v>
      </c>
      <c r="L42" s="12">
        <f>L45</f>
        <v>2498</v>
      </c>
      <c r="M42" s="10"/>
      <c r="N42" s="10"/>
      <c r="O42" s="10"/>
      <c r="P42" s="10"/>
    </row>
    <row r="43" spans="1:16" s="4" customFormat="1" ht="13.5" customHeight="1">
      <c r="A43" s="39"/>
      <c r="B43" s="39">
        <v>75023</v>
      </c>
      <c r="C43" s="39"/>
      <c r="D43" s="223" t="s">
        <v>95</v>
      </c>
      <c r="E43" s="224"/>
      <c r="F43" s="224"/>
      <c r="G43" s="224"/>
      <c r="H43" s="225"/>
      <c r="I43" s="41"/>
      <c r="J43" s="41"/>
      <c r="K43" s="41">
        <f>K44</f>
        <v>60404</v>
      </c>
      <c r="L43" s="41"/>
      <c r="M43" s="10"/>
      <c r="N43" s="10"/>
      <c r="O43" s="10"/>
      <c r="P43" s="10"/>
    </row>
    <row r="44" spans="1:16" s="4" customFormat="1" ht="12.75" customHeight="1">
      <c r="A44" s="50"/>
      <c r="B44" s="51"/>
      <c r="C44" s="45">
        <v>4270</v>
      </c>
      <c r="D44" s="226" t="s">
        <v>132</v>
      </c>
      <c r="E44" s="227"/>
      <c r="F44" s="227"/>
      <c r="G44" s="227"/>
      <c r="H44" s="228"/>
      <c r="I44" s="44"/>
      <c r="J44" s="44"/>
      <c r="K44" s="44">
        <v>60404</v>
      </c>
      <c r="L44" s="44"/>
      <c r="M44" s="10"/>
      <c r="N44" s="10"/>
      <c r="O44" s="10"/>
      <c r="P44" s="10"/>
    </row>
    <row r="45" spans="1:16" s="4" customFormat="1" ht="12" customHeight="1">
      <c r="A45" s="39"/>
      <c r="B45" s="40">
        <v>75095</v>
      </c>
      <c r="C45" s="39"/>
      <c r="D45" s="223" t="s">
        <v>159</v>
      </c>
      <c r="E45" s="224"/>
      <c r="F45" s="224"/>
      <c r="G45" s="224"/>
      <c r="H45" s="225"/>
      <c r="I45" s="41"/>
      <c r="J45" s="41"/>
      <c r="K45" s="41"/>
      <c r="L45" s="41">
        <f>L46</f>
        <v>2498</v>
      </c>
      <c r="M45" s="151"/>
      <c r="N45" s="151"/>
      <c r="O45" s="151"/>
      <c r="P45" s="151"/>
    </row>
    <row r="46" spans="1:16" s="4" customFormat="1" ht="38.25" customHeight="1">
      <c r="A46" s="42"/>
      <c r="B46" s="42"/>
      <c r="C46" s="43">
        <v>6639</v>
      </c>
      <c r="D46" s="215" t="s">
        <v>207</v>
      </c>
      <c r="E46" s="216"/>
      <c r="F46" s="216"/>
      <c r="G46" s="216"/>
      <c r="H46" s="217"/>
      <c r="I46" s="47"/>
      <c r="J46" s="47"/>
      <c r="K46" s="47"/>
      <c r="L46" s="47">
        <v>2498</v>
      </c>
      <c r="M46" s="151"/>
      <c r="N46" s="151"/>
      <c r="O46" s="151"/>
      <c r="P46" s="151"/>
    </row>
    <row r="47" spans="1:16" s="4" customFormat="1" ht="26.25" customHeight="1">
      <c r="A47" s="49">
        <v>754</v>
      </c>
      <c r="B47" s="49"/>
      <c r="C47" s="49"/>
      <c r="D47" s="334" t="s">
        <v>103</v>
      </c>
      <c r="E47" s="335"/>
      <c r="F47" s="335"/>
      <c r="G47" s="335"/>
      <c r="H47" s="336"/>
      <c r="I47" s="12"/>
      <c r="J47" s="12"/>
      <c r="K47" s="12">
        <f>K48</f>
        <v>10000</v>
      </c>
      <c r="L47" s="12"/>
      <c r="M47" s="10"/>
      <c r="N47" s="10"/>
      <c r="O47" s="10"/>
      <c r="P47" s="10"/>
    </row>
    <row r="48" spans="1:16" s="4" customFormat="1" ht="12.75" customHeight="1">
      <c r="A48" s="39"/>
      <c r="B48" s="39">
        <v>75404</v>
      </c>
      <c r="C48" s="39"/>
      <c r="D48" s="223" t="s">
        <v>152</v>
      </c>
      <c r="E48" s="224"/>
      <c r="F48" s="224"/>
      <c r="G48" s="224"/>
      <c r="H48" s="225"/>
      <c r="I48" s="41"/>
      <c r="J48" s="41"/>
      <c r="K48" s="41">
        <f>K49</f>
        <v>10000</v>
      </c>
      <c r="L48" s="41"/>
      <c r="M48" s="10"/>
      <c r="N48" s="10"/>
      <c r="O48" s="10"/>
      <c r="P48" s="10"/>
    </row>
    <row r="49" spans="1:16" s="4" customFormat="1" ht="11.25" customHeight="1">
      <c r="A49" s="42"/>
      <c r="B49" s="42"/>
      <c r="C49" s="43">
        <v>3000</v>
      </c>
      <c r="D49" s="340" t="s">
        <v>153</v>
      </c>
      <c r="E49" s="341"/>
      <c r="F49" s="341"/>
      <c r="G49" s="341"/>
      <c r="H49" s="342"/>
      <c r="I49" s="47"/>
      <c r="J49" s="47"/>
      <c r="K49" s="47">
        <v>10000</v>
      </c>
      <c r="L49" s="47"/>
      <c r="M49" s="10"/>
      <c r="N49" s="10"/>
      <c r="O49" s="10"/>
      <c r="P49" s="10"/>
    </row>
    <row r="50" spans="1:16" s="4" customFormat="1" ht="52.5" customHeight="1">
      <c r="A50" s="49">
        <v>756</v>
      </c>
      <c r="B50" s="49"/>
      <c r="C50" s="49"/>
      <c r="D50" s="350" t="s">
        <v>173</v>
      </c>
      <c r="E50" s="351"/>
      <c r="F50" s="351"/>
      <c r="G50" s="352"/>
      <c r="H50" s="353"/>
      <c r="I50" s="12"/>
      <c r="J50" s="12"/>
      <c r="K50" s="12">
        <f>K51</f>
        <v>45000</v>
      </c>
      <c r="L50" s="12"/>
      <c r="M50" s="165"/>
      <c r="N50" s="165"/>
      <c r="O50" s="165"/>
      <c r="P50" s="165"/>
    </row>
    <row r="51" spans="1:16" s="4" customFormat="1" ht="28.5" customHeight="1">
      <c r="A51" s="39"/>
      <c r="B51" s="39">
        <v>75647</v>
      </c>
      <c r="C51" s="39"/>
      <c r="D51" s="223" t="s">
        <v>191</v>
      </c>
      <c r="E51" s="224"/>
      <c r="F51" s="224"/>
      <c r="G51" s="224"/>
      <c r="H51" s="225"/>
      <c r="I51" s="41"/>
      <c r="J51" s="41"/>
      <c r="K51" s="41">
        <f>K52</f>
        <v>45000</v>
      </c>
      <c r="L51" s="41"/>
      <c r="M51" s="165"/>
      <c r="N51" s="165"/>
      <c r="O51" s="165"/>
      <c r="P51" s="165"/>
    </row>
    <row r="52" spans="1:16" s="4" customFormat="1" ht="11.25" customHeight="1">
      <c r="A52" s="42"/>
      <c r="B52" s="42"/>
      <c r="C52" s="43">
        <v>4300</v>
      </c>
      <c r="D52" s="340" t="s">
        <v>181</v>
      </c>
      <c r="E52" s="341"/>
      <c r="F52" s="341"/>
      <c r="G52" s="341"/>
      <c r="H52" s="342"/>
      <c r="I52" s="47"/>
      <c r="J52" s="47"/>
      <c r="K52" s="47">
        <v>45000</v>
      </c>
      <c r="L52" s="47"/>
      <c r="M52" s="165"/>
      <c r="N52" s="165"/>
      <c r="O52" s="165"/>
      <c r="P52" s="165"/>
    </row>
    <row r="53" spans="1:16" s="4" customFormat="1" ht="12" customHeight="1">
      <c r="A53" s="36">
        <v>801</v>
      </c>
      <c r="B53" s="37"/>
      <c r="C53" s="37"/>
      <c r="D53" s="229" t="s">
        <v>96</v>
      </c>
      <c r="E53" s="230"/>
      <c r="F53" s="230"/>
      <c r="G53" s="230"/>
      <c r="H53" s="231"/>
      <c r="I53" s="38">
        <f>I54</f>
        <v>456555</v>
      </c>
      <c r="J53" s="38">
        <f>J54</f>
        <v>8078</v>
      </c>
      <c r="K53" s="196">
        <f>K54+K63</f>
        <v>976555</v>
      </c>
      <c r="L53" s="38"/>
      <c r="M53" s="10"/>
      <c r="N53" s="10"/>
      <c r="O53" s="10"/>
      <c r="P53" s="10"/>
    </row>
    <row r="54" spans="1:16" s="4" customFormat="1" ht="12" customHeight="1">
      <c r="A54" s="39"/>
      <c r="B54" s="40">
        <v>80101</v>
      </c>
      <c r="C54" s="39"/>
      <c r="D54" s="223" t="s">
        <v>77</v>
      </c>
      <c r="E54" s="224"/>
      <c r="F54" s="224"/>
      <c r="G54" s="224"/>
      <c r="H54" s="225"/>
      <c r="I54" s="41">
        <f>I57</f>
        <v>456555</v>
      </c>
      <c r="J54" s="41">
        <f>J62</f>
        <v>8078</v>
      </c>
      <c r="K54" s="41">
        <f>SUM(K55:K57,K60:K62)</f>
        <v>520000</v>
      </c>
      <c r="L54" s="41"/>
      <c r="M54" s="10"/>
      <c r="N54" s="10"/>
      <c r="O54" s="10"/>
      <c r="P54" s="10"/>
    </row>
    <row r="55" spans="1:16" s="4" customFormat="1" ht="38.25" customHeight="1">
      <c r="A55" s="50"/>
      <c r="B55" s="51"/>
      <c r="C55" s="43">
        <v>4270</v>
      </c>
      <c r="D55" s="215" t="s">
        <v>205</v>
      </c>
      <c r="E55" s="216"/>
      <c r="F55" s="216"/>
      <c r="G55" s="216"/>
      <c r="H55" s="217"/>
      <c r="I55" s="44"/>
      <c r="J55" s="44"/>
      <c r="K55" s="44">
        <v>422000</v>
      </c>
      <c r="L55" s="44"/>
      <c r="M55" s="157"/>
      <c r="N55" s="157"/>
      <c r="O55" s="157"/>
      <c r="P55" s="157"/>
    </row>
    <row r="56" spans="1:16" s="4" customFormat="1" ht="26.25" customHeight="1">
      <c r="A56" s="50"/>
      <c r="B56" s="51"/>
      <c r="C56" s="43">
        <v>4270</v>
      </c>
      <c r="D56" s="215" t="s">
        <v>206</v>
      </c>
      <c r="E56" s="216"/>
      <c r="F56" s="216"/>
      <c r="G56" s="216"/>
      <c r="H56" s="217"/>
      <c r="I56" s="47"/>
      <c r="J56" s="47"/>
      <c r="K56" s="47">
        <v>25000</v>
      </c>
      <c r="L56" s="47"/>
      <c r="M56" s="191"/>
      <c r="N56" s="191"/>
      <c r="O56" s="191"/>
      <c r="P56" s="191"/>
    </row>
    <row r="57" spans="1:16" s="4" customFormat="1" ht="26.25" customHeight="1">
      <c r="A57" s="206"/>
      <c r="B57" s="207"/>
      <c r="C57" s="158">
        <v>2540</v>
      </c>
      <c r="D57" s="220" t="s">
        <v>203</v>
      </c>
      <c r="E57" s="221"/>
      <c r="F57" s="221"/>
      <c r="G57" s="221"/>
      <c r="H57" s="222"/>
      <c r="I57" s="48">
        <v>456555</v>
      </c>
      <c r="J57" s="48"/>
      <c r="K57" s="48"/>
      <c r="L57" s="48"/>
      <c r="M57" s="191"/>
      <c r="N57" s="191"/>
      <c r="O57" s="191"/>
      <c r="P57" s="191"/>
    </row>
    <row r="58" spans="1:16" s="4" customFormat="1" ht="14.25" customHeight="1">
      <c r="A58" s="243" t="s">
        <v>72</v>
      </c>
      <c r="B58" s="244"/>
      <c r="C58" s="245"/>
      <c r="D58" s="309" t="s">
        <v>91</v>
      </c>
      <c r="E58" s="309"/>
      <c r="F58" s="309"/>
      <c r="G58" s="309"/>
      <c r="H58" s="310"/>
      <c r="I58" s="308" t="s">
        <v>92</v>
      </c>
      <c r="J58" s="308"/>
      <c r="K58" s="308" t="s">
        <v>93</v>
      </c>
      <c r="L58" s="308"/>
      <c r="M58" s="200"/>
      <c r="N58" s="200"/>
      <c r="O58" s="200"/>
      <c r="P58" s="200"/>
    </row>
    <row r="59" spans="1:16" s="4" customFormat="1" ht="13.5" customHeight="1">
      <c r="A59" s="201" t="s">
        <v>29</v>
      </c>
      <c r="B59" s="201" t="s">
        <v>73</v>
      </c>
      <c r="C59" s="201" t="s">
        <v>74</v>
      </c>
      <c r="D59" s="311"/>
      <c r="E59" s="311"/>
      <c r="F59" s="311"/>
      <c r="G59" s="311"/>
      <c r="H59" s="312"/>
      <c r="I59" s="35" t="s">
        <v>75</v>
      </c>
      <c r="J59" s="35" t="s">
        <v>76</v>
      </c>
      <c r="K59" s="35" t="s">
        <v>75</v>
      </c>
      <c r="L59" s="35" t="s">
        <v>76</v>
      </c>
      <c r="M59" s="200"/>
      <c r="N59" s="200"/>
      <c r="O59" s="200"/>
      <c r="P59" s="200"/>
    </row>
    <row r="60" spans="1:16" s="4" customFormat="1" ht="12.75" customHeight="1">
      <c r="A60" s="50"/>
      <c r="B60" s="51"/>
      <c r="C60" s="43">
        <v>4210</v>
      </c>
      <c r="D60" s="215" t="s">
        <v>190</v>
      </c>
      <c r="E60" s="216"/>
      <c r="F60" s="216"/>
      <c r="G60" s="216"/>
      <c r="H60" s="217"/>
      <c r="I60" s="47"/>
      <c r="J60" s="47"/>
      <c r="K60" s="47">
        <v>54000</v>
      </c>
      <c r="L60" s="47"/>
      <c r="M60" s="164"/>
      <c r="N60" s="164"/>
      <c r="O60" s="164"/>
      <c r="P60" s="164"/>
    </row>
    <row r="61" spans="1:16" s="4" customFormat="1" ht="12.75" customHeight="1">
      <c r="A61" s="50"/>
      <c r="B61" s="51"/>
      <c r="C61" s="43">
        <v>4240</v>
      </c>
      <c r="D61" s="215" t="s">
        <v>201</v>
      </c>
      <c r="E61" s="216"/>
      <c r="F61" s="216"/>
      <c r="G61" s="216"/>
      <c r="H61" s="217"/>
      <c r="I61" s="47"/>
      <c r="J61" s="47"/>
      <c r="K61" s="47">
        <v>19000</v>
      </c>
      <c r="L61" s="47"/>
      <c r="M61" s="164"/>
      <c r="N61" s="164"/>
      <c r="O61" s="164"/>
      <c r="P61" s="164"/>
    </row>
    <row r="62" spans="1:16" s="4" customFormat="1" ht="12.75" customHeight="1">
      <c r="A62" s="42"/>
      <c r="B62" s="42"/>
      <c r="C62" s="158">
        <v>6050</v>
      </c>
      <c r="D62" s="226" t="s">
        <v>168</v>
      </c>
      <c r="E62" s="227"/>
      <c r="F62" s="227"/>
      <c r="G62" s="227"/>
      <c r="H62" s="228"/>
      <c r="I62" s="152"/>
      <c r="J62" s="152">
        <v>8078</v>
      </c>
      <c r="K62" s="152"/>
      <c r="L62" s="48"/>
      <c r="M62" s="153"/>
      <c r="N62" s="153"/>
      <c r="O62" s="153"/>
      <c r="P62" s="153"/>
    </row>
    <row r="63" spans="1:16" s="4" customFormat="1" ht="12.75" customHeight="1">
      <c r="A63" s="39"/>
      <c r="B63" s="40">
        <v>80104</v>
      </c>
      <c r="C63" s="39"/>
      <c r="D63" s="223" t="s">
        <v>204</v>
      </c>
      <c r="E63" s="224"/>
      <c r="F63" s="224"/>
      <c r="G63" s="224"/>
      <c r="H63" s="225"/>
      <c r="I63" s="41"/>
      <c r="J63" s="41"/>
      <c r="K63" s="41">
        <f>K64</f>
        <v>456555</v>
      </c>
      <c r="L63" s="41"/>
      <c r="M63" s="191"/>
      <c r="N63" s="191"/>
      <c r="O63" s="191"/>
      <c r="P63" s="191"/>
    </row>
    <row r="64" spans="1:16" s="4" customFormat="1" ht="24" customHeight="1">
      <c r="A64" s="50"/>
      <c r="B64" s="51"/>
      <c r="C64" s="43">
        <v>2540</v>
      </c>
      <c r="D64" s="235" t="s">
        <v>203</v>
      </c>
      <c r="E64" s="236"/>
      <c r="F64" s="236"/>
      <c r="G64" s="236"/>
      <c r="H64" s="237"/>
      <c r="I64" s="44"/>
      <c r="J64" s="44"/>
      <c r="K64" s="44">
        <v>456555</v>
      </c>
      <c r="L64" s="44"/>
      <c r="M64" s="191"/>
      <c r="N64" s="191"/>
      <c r="O64" s="191"/>
      <c r="P64" s="191"/>
    </row>
    <row r="65" spans="1:16" s="4" customFormat="1" ht="12.75" customHeight="1">
      <c r="A65" s="36">
        <v>851</v>
      </c>
      <c r="B65" s="37"/>
      <c r="C65" s="37"/>
      <c r="D65" s="229" t="s">
        <v>188</v>
      </c>
      <c r="E65" s="230"/>
      <c r="F65" s="230"/>
      <c r="G65" s="230"/>
      <c r="H65" s="231"/>
      <c r="I65" s="38"/>
      <c r="J65" s="38"/>
      <c r="K65" s="38">
        <f>K66</f>
        <v>200000</v>
      </c>
      <c r="L65" s="38"/>
      <c r="M65" s="153"/>
      <c r="N65" s="153"/>
      <c r="O65" s="153"/>
      <c r="P65" s="153"/>
    </row>
    <row r="66" spans="1:16" s="4" customFormat="1" ht="12.75" customHeight="1">
      <c r="A66" s="39"/>
      <c r="B66" s="40">
        <v>85121</v>
      </c>
      <c r="C66" s="39"/>
      <c r="D66" s="223" t="s">
        <v>189</v>
      </c>
      <c r="E66" s="224"/>
      <c r="F66" s="224"/>
      <c r="G66" s="224"/>
      <c r="H66" s="225"/>
      <c r="I66" s="41"/>
      <c r="J66" s="41"/>
      <c r="K66" s="41">
        <f>K67</f>
        <v>200000</v>
      </c>
      <c r="L66" s="41"/>
      <c r="M66" s="153"/>
      <c r="N66" s="153"/>
      <c r="O66" s="153"/>
      <c r="P66" s="153"/>
    </row>
    <row r="67" spans="1:16" s="4" customFormat="1" ht="12.75" customHeight="1">
      <c r="A67" s="50"/>
      <c r="B67" s="51"/>
      <c r="C67" s="43">
        <v>4270</v>
      </c>
      <c r="D67" s="215" t="s">
        <v>187</v>
      </c>
      <c r="E67" s="216"/>
      <c r="F67" s="216"/>
      <c r="G67" s="216"/>
      <c r="H67" s="217"/>
      <c r="I67" s="44"/>
      <c r="J67" s="44"/>
      <c r="K67" s="44">
        <v>200000</v>
      </c>
      <c r="L67" s="44"/>
      <c r="M67" s="153"/>
      <c r="N67" s="153"/>
      <c r="O67" s="153"/>
      <c r="P67" s="153"/>
    </row>
    <row r="68" spans="1:16" s="4" customFormat="1" ht="12.75" customHeight="1">
      <c r="A68" s="36">
        <v>852</v>
      </c>
      <c r="B68" s="37"/>
      <c r="C68" s="37"/>
      <c r="D68" s="229" t="s">
        <v>119</v>
      </c>
      <c r="E68" s="230"/>
      <c r="F68" s="230"/>
      <c r="G68" s="230"/>
      <c r="H68" s="231"/>
      <c r="I68" s="38">
        <f>I71+I74+I69</f>
        <v>7856</v>
      </c>
      <c r="J68" s="38"/>
      <c r="K68" s="38">
        <f>K71</f>
        <v>7856</v>
      </c>
      <c r="L68" s="38"/>
      <c r="M68" s="10"/>
      <c r="N68" s="10"/>
      <c r="O68" s="10"/>
      <c r="P68" s="10"/>
    </row>
    <row r="69" spans="1:16" s="4" customFormat="1" ht="14.25" customHeight="1">
      <c r="A69" s="105"/>
      <c r="B69" s="105">
        <v>85201</v>
      </c>
      <c r="C69" s="105"/>
      <c r="D69" s="251" t="s">
        <v>156</v>
      </c>
      <c r="E69" s="252"/>
      <c r="F69" s="252"/>
      <c r="G69" s="253"/>
      <c r="H69" s="254"/>
      <c r="I69" s="106">
        <f>I70</f>
        <v>911</v>
      </c>
      <c r="J69" s="106"/>
      <c r="K69" s="107"/>
      <c r="L69" s="107"/>
      <c r="M69" s="151"/>
      <c r="N69" s="151"/>
      <c r="O69" s="151"/>
      <c r="P69" s="151"/>
    </row>
    <row r="70" spans="1:16" s="4" customFormat="1" ht="14.25" customHeight="1">
      <c r="A70" s="192"/>
      <c r="B70" s="192"/>
      <c r="C70" s="158">
        <v>4040</v>
      </c>
      <c r="D70" s="226" t="s">
        <v>157</v>
      </c>
      <c r="E70" s="227"/>
      <c r="F70" s="227"/>
      <c r="G70" s="227"/>
      <c r="H70" s="228"/>
      <c r="I70" s="152">
        <v>911</v>
      </c>
      <c r="J70" s="197"/>
      <c r="K70" s="152"/>
      <c r="L70" s="198"/>
      <c r="M70" s="151"/>
      <c r="N70" s="151"/>
      <c r="O70" s="151"/>
      <c r="P70" s="151"/>
    </row>
    <row r="71" spans="1:16" s="4" customFormat="1" ht="49.5" customHeight="1">
      <c r="A71" s="193"/>
      <c r="B71" s="194">
        <v>85212</v>
      </c>
      <c r="C71" s="193"/>
      <c r="D71" s="337" t="s">
        <v>129</v>
      </c>
      <c r="E71" s="338"/>
      <c r="F71" s="338"/>
      <c r="G71" s="338"/>
      <c r="H71" s="339"/>
      <c r="I71" s="195">
        <f>I72</f>
        <v>1189</v>
      </c>
      <c r="J71" s="195"/>
      <c r="K71" s="195">
        <f>K74+K73</f>
        <v>7856</v>
      </c>
      <c r="L71" s="195"/>
      <c r="M71" s="10"/>
      <c r="N71" s="10"/>
      <c r="O71" s="10"/>
      <c r="P71" s="10"/>
    </row>
    <row r="72" spans="1:16" s="4" customFormat="1" ht="12" customHeight="1">
      <c r="A72" s="52"/>
      <c r="B72" s="52"/>
      <c r="C72" s="52">
        <v>4040</v>
      </c>
      <c r="D72" s="232" t="s">
        <v>157</v>
      </c>
      <c r="E72" s="270"/>
      <c r="F72" s="270"/>
      <c r="G72" s="270"/>
      <c r="H72" s="271"/>
      <c r="I72" s="53">
        <v>1189</v>
      </c>
      <c r="J72" s="54"/>
      <c r="K72" s="53"/>
      <c r="L72" s="44"/>
      <c r="M72" s="10"/>
      <c r="N72" s="10"/>
      <c r="O72" s="10"/>
      <c r="P72" s="10"/>
    </row>
    <row r="73" spans="1:16" s="4" customFormat="1" ht="12.75" customHeight="1">
      <c r="A73" s="42"/>
      <c r="B73" s="42"/>
      <c r="C73" s="52">
        <v>4440</v>
      </c>
      <c r="D73" s="232" t="s">
        <v>125</v>
      </c>
      <c r="E73" s="270"/>
      <c r="F73" s="270"/>
      <c r="G73" s="270"/>
      <c r="H73" s="271"/>
      <c r="I73" s="104"/>
      <c r="J73" s="103"/>
      <c r="K73" s="104">
        <v>2535</v>
      </c>
      <c r="L73" s="47"/>
      <c r="M73" s="10"/>
      <c r="N73" s="10"/>
      <c r="O73" s="10"/>
      <c r="P73" s="10"/>
    </row>
    <row r="74" spans="1:16" s="4" customFormat="1" ht="14.25" customHeight="1">
      <c r="A74" s="105"/>
      <c r="B74" s="105">
        <v>85219</v>
      </c>
      <c r="C74" s="105"/>
      <c r="D74" s="251" t="s">
        <v>158</v>
      </c>
      <c r="E74" s="252"/>
      <c r="F74" s="252"/>
      <c r="G74" s="253"/>
      <c r="H74" s="254"/>
      <c r="I74" s="106">
        <f>I76</f>
        <v>5756</v>
      </c>
      <c r="J74" s="106"/>
      <c r="K74" s="107">
        <f>K75</f>
        <v>5321</v>
      </c>
      <c r="L74" s="107"/>
      <c r="M74" s="96"/>
      <c r="N74" s="96"/>
      <c r="O74" s="96"/>
      <c r="P74" s="96"/>
    </row>
    <row r="75" spans="1:16" s="4" customFormat="1" ht="12.75" customHeight="1">
      <c r="A75" s="52"/>
      <c r="B75" s="52"/>
      <c r="C75" s="52">
        <v>4010</v>
      </c>
      <c r="D75" s="232" t="s">
        <v>124</v>
      </c>
      <c r="E75" s="270"/>
      <c r="F75" s="270"/>
      <c r="G75" s="270"/>
      <c r="H75" s="271"/>
      <c r="I75" s="53"/>
      <c r="J75" s="53"/>
      <c r="K75" s="53">
        <v>5321</v>
      </c>
      <c r="L75" s="44"/>
      <c r="M75" s="96"/>
      <c r="N75" s="96"/>
      <c r="O75" s="96"/>
      <c r="P75" s="96"/>
    </row>
    <row r="76" spans="1:16" s="4" customFormat="1" ht="11.25" customHeight="1">
      <c r="A76" s="192"/>
      <c r="B76" s="192"/>
      <c r="C76" s="158">
        <v>4040</v>
      </c>
      <c r="D76" s="226" t="s">
        <v>157</v>
      </c>
      <c r="E76" s="227"/>
      <c r="F76" s="227"/>
      <c r="G76" s="227"/>
      <c r="H76" s="228"/>
      <c r="I76" s="152">
        <v>5756</v>
      </c>
      <c r="J76" s="152"/>
      <c r="K76" s="152"/>
      <c r="L76" s="48"/>
      <c r="M76" s="151"/>
      <c r="N76" s="151"/>
      <c r="O76" s="151"/>
      <c r="P76" s="151"/>
    </row>
    <row r="77" spans="1:16" s="4" customFormat="1" ht="15" customHeight="1">
      <c r="A77" s="36">
        <v>854</v>
      </c>
      <c r="B77" s="37"/>
      <c r="C77" s="37"/>
      <c r="D77" s="229" t="s">
        <v>192</v>
      </c>
      <c r="E77" s="230"/>
      <c r="F77" s="230"/>
      <c r="G77" s="230"/>
      <c r="H77" s="231"/>
      <c r="I77" s="38"/>
      <c r="J77" s="38"/>
      <c r="K77" s="38">
        <f>K78</f>
        <v>11762</v>
      </c>
      <c r="L77" s="38"/>
      <c r="M77" s="189"/>
      <c r="N77" s="189"/>
      <c r="O77" s="189"/>
      <c r="P77" s="189"/>
    </row>
    <row r="78" spans="1:16" s="4" customFormat="1" ht="14.25" customHeight="1">
      <c r="A78" s="39"/>
      <c r="B78" s="40">
        <v>85415</v>
      </c>
      <c r="C78" s="39"/>
      <c r="D78" s="223" t="s">
        <v>193</v>
      </c>
      <c r="E78" s="224"/>
      <c r="F78" s="224"/>
      <c r="G78" s="224"/>
      <c r="H78" s="225"/>
      <c r="I78" s="41"/>
      <c r="J78" s="41"/>
      <c r="K78" s="41">
        <f>K79</f>
        <v>11762</v>
      </c>
      <c r="L78" s="41"/>
      <c r="M78" s="189"/>
      <c r="N78" s="189"/>
      <c r="O78" s="189"/>
      <c r="P78" s="189"/>
    </row>
    <row r="79" spans="1:16" s="4" customFormat="1" ht="15" customHeight="1">
      <c r="A79" s="50"/>
      <c r="B79" s="51"/>
      <c r="C79" s="43">
        <v>3240</v>
      </c>
      <c r="D79" s="215" t="s">
        <v>202</v>
      </c>
      <c r="E79" s="216"/>
      <c r="F79" s="216"/>
      <c r="G79" s="216"/>
      <c r="H79" s="217"/>
      <c r="I79" s="44"/>
      <c r="J79" s="44"/>
      <c r="K79" s="44">
        <v>11762</v>
      </c>
      <c r="L79" s="44"/>
      <c r="M79" s="189"/>
      <c r="N79" s="189"/>
      <c r="O79" s="189"/>
      <c r="P79" s="189"/>
    </row>
    <row r="80" spans="1:16" s="4" customFormat="1" ht="15" customHeight="1">
      <c r="A80" s="36">
        <v>926</v>
      </c>
      <c r="B80" s="37"/>
      <c r="C80" s="37"/>
      <c r="D80" s="229" t="s">
        <v>174</v>
      </c>
      <c r="E80" s="230"/>
      <c r="F80" s="230"/>
      <c r="G80" s="230"/>
      <c r="H80" s="231"/>
      <c r="I80" s="38"/>
      <c r="J80" s="38"/>
      <c r="K80" s="38">
        <f>K81</f>
        <v>29644</v>
      </c>
      <c r="L80" s="38"/>
      <c r="M80" s="160"/>
      <c r="N80" s="160"/>
      <c r="O80" s="160"/>
      <c r="P80" s="160"/>
    </row>
    <row r="81" spans="1:16" s="4" customFormat="1" ht="12.75" customHeight="1">
      <c r="A81" s="39"/>
      <c r="B81" s="40">
        <v>92605</v>
      </c>
      <c r="C81" s="39"/>
      <c r="D81" s="223" t="s">
        <v>175</v>
      </c>
      <c r="E81" s="224"/>
      <c r="F81" s="224"/>
      <c r="G81" s="224"/>
      <c r="H81" s="225"/>
      <c r="I81" s="41"/>
      <c r="J81" s="41"/>
      <c r="K81" s="41">
        <f>K82+K83</f>
        <v>29644</v>
      </c>
      <c r="L81" s="41"/>
      <c r="M81" s="160"/>
      <c r="N81" s="160"/>
      <c r="O81" s="160"/>
      <c r="P81" s="160"/>
    </row>
    <row r="82" spans="1:16" s="4" customFormat="1" ht="12.75" customHeight="1">
      <c r="A82" s="50"/>
      <c r="B82" s="51"/>
      <c r="C82" s="43">
        <v>4210</v>
      </c>
      <c r="D82" s="215" t="s">
        <v>176</v>
      </c>
      <c r="E82" s="216"/>
      <c r="F82" s="216"/>
      <c r="G82" s="216"/>
      <c r="H82" s="217"/>
      <c r="I82" s="44"/>
      <c r="J82" s="44"/>
      <c r="K82" s="44">
        <v>15000</v>
      </c>
      <c r="L82" s="44"/>
      <c r="M82" s="160"/>
      <c r="N82" s="160"/>
      <c r="O82" s="160"/>
      <c r="P82" s="160"/>
    </row>
    <row r="83" spans="1:16" s="4" customFormat="1" ht="12.75" customHeight="1">
      <c r="A83" s="42"/>
      <c r="B83" s="42"/>
      <c r="C83" s="158">
        <v>4420</v>
      </c>
      <c r="D83" s="226" t="s">
        <v>177</v>
      </c>
      <c r="E83" s="227"/>
      <c r="F83" s="227"/>
      <c r="G83" s="227"/>
      <c r="H83" s="228"/>
      <c r="I83" s="152"/>
      <c r="J83" s="152"/>
      <c r="K83" s="152">
        <v>14644</v>
      </c>
      <c r="L83" s="48"/>
      <c r="M83" s="160"/>
      <c r="N83" s="160"/>
      <c r="O83" s="160"/>
      <c r="P83" s="160"/>
    </row>
    <row r="84" spans="1:16" ht="14.25" customHeight="1">
      <c r="A84" s="258" t="s">
        <v>97</v>
      </c>
      <c r="B84" s="259"/>
      <c r="C84" s="259"/>
      <c r="D84" s="259"/>
      <c r="E84" s="259"/>
      <c r="F84" s="259"/>
      <c r="G84" s="259"/>
      <c r="H84" s="260"/>
      <c r="I84" s="159">
        <f>I68+I53+I47+I42+I15+I9+I12+I80+I23+I20</f>
        <v>464411</v>
      </c>
      <c r="J84" s="159">
        <f>J68+J53+J47+J42+J15+J9+J12+J80+J23+J20</f>
        <v>2270820</v>
      </c>
      <c r="K84" s="159">
        <f>K68+K53+K47+K42+K15+K9+K12+K80+K23+K20+K65+K50+K77</f>
        <v>2571927</v>
      </c>
      <c r="L84" s="159">
        <f>L68+L53+L47+L42+L15+L9+L12+L80+L23+L20</f>
        <v>2102114</v>
      </c>
      <c r="M84" s="210"/>
      <c r="N84" s="211"/>
      <c r="O84" s="211"/>
      <c r="P84" s="211"/>
    </row>
    <row r="85" spans="1:16" ht="4.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6" s="9" customFormat="1" ht="21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</row>
    <row r="87" spans="1:16" s="9" customFormat="1" ht="24" customHeight="1">
      <c r="A87" s="200"/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</row>
    <row r="88" spans="1:16" s="9" customFormat="1" ht="33.75" customHeight="1">
      <c r="A88" s="200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</row>
    <row r="89" spans="1:16" s="9" customFormat="1" ht="49.5" customHeight="1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</row>
    <row r="90" spans="1:16" s="9" customFormat="1" ht="6.75" customHeight="1">
      <c r="A90" s="200"/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</row>
    <row r="91" spans="1:16" s="9" customFormat="1" ht="4.5" customHeight="1">
      <c r="A91" s="200"/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</row>
    <row r="92" spans="1:16" ht="14.25" customHeight="1">
      <c r="A92" s="264" t="s">
        <v>29</v>
      </c>
      <c r="B92" s="320" t="s">
        <v>0</v>
      </c>
      <c r="C92" s="321"/>
      <c r="D92" s="322"/>
      <c r="E92" s="317" t="s">
        <v>169</v>
      </c>
      <c r="F92" s="272" t="s">
        <v>18</v>
      </c>
      <c r="G92" s="273"/>
      <c r="H92" s="267" t="s">
        <v>85</v>
      </c>
      <c r="I92" s="243" t="s">
        <v>30</v>
      </c>
      <c r="J92" s="244"/>
      <c r="K92" s="244"/>
      <c r="L92" s="244"/>
      <c r="M92" s="244"/>
      <c r="N92" s="244"/>
      <c r="O92" s="244"/>
      <c r="P92" s="245"/>
    </row>
    <row r="93" spans="1:16" ht="13.5" customHeight="1">
      <c r="A93" s="264"/>
      <c r="B93" s="323"/>
      <c r="C93" s="324"/>
      <c r="D93" s="325"/>
      <c r="E93" s="318"/>
      <c r="F93" s="274"/>
      <c r="G93" s="275"/>
      <c r="H93" s="268"/>
      <c r="I93" s="240" t="s">
        <v>32</v>
      </c>
      <c r="J93" s="212" t="s">
        <v>42</v>
      </c>
      <c r="K93" s="213"/>
      <c r="L93" s="213"/>
      <c r="M93" s="213"/>
      <c r="N93" s="213"/>
      <c r="O93" s="214"/>
      <c r="P93" s="246" t="s">
        <v>35</v>
      </c>
    </row>
    <row r="94" spans="1:16" ht="12" customHeight="1">
      <c r="A94" s="265"/>
      <c r="B94" s="323"/>
      <c r="C94" s="324"/>
      <c r="D94" s="325"/>
      <c r="E94" s="318"/>
      <c r="F94" s="267" t="s">
        <v>84</v>
      </c>
      <c r="G94" s="267" t="s">
        <v>89</v>
      </c>
      <c r="H94" s="268"/>
      <c r="I94" s="241"/>
      <c r="J94" s="238" t="s">
        <v>43</v>
      </c>
      <c r="K94" s="238" t="s">
        <v>33</v>
      </c>
      <c r="L94" s="238" t="s">
        <v>44</v>
      </c>
      <c r="M94" s="238" t="s">
        <v>34</v>
      </c>
      <c r="N94" s="249" t="s">
        <v>42</v>
      </c>
      <c r="O94" s="250"/>
      <c r="P94" s="247"/>
    </row>
    <row r="95" spans="1:16" ht="56.25" customHeight="1">
      <c r="A95" s="266"/>
      <c r="B95" s="326"/>
      <c r="C95" s="327"/>
      <c r="D95" s="328"/>
      <c r="E95" s="319"/>
      <c r="F95" s="269"/>
      <c r="G95" s="269"/>
      <c r="H95" s="269"/>
      <c r="I95" s="242"/>
      <c r="J95" s="239"/>
      <c r="K95" s="239"/>
      <c r="L95" s="239"/>
      <c r="M95" s="239"/>
      <c r="N95" s="98" t="s">
        <v>102</v>
      </c>
      <c r="O95" s="98" t="s">
        <v>45</v>
      </c>
      <c r="P95" s="248"/>
    </row>
    <row r="96" spans="1:16" ht="17.25" customHeight="1">
      <c r="A96" s="55" t="s">
        <v>1</v>
      </c>
      <c r="B96" s="56" t="s">
        <v>3</v>
      </c>
      <c r="C96" s="56"/>
      <c r="D96" s="56"/>
      <c r="E96" s="26">
        <v>16911002</v>
      </c>
      <c r="F96" s="26">
        <f>I9+J9</f>
        <v>0</v>
      </c>
      <c r="G96" s="26"/>
      <c r="H96" s="26">
        <f aca="true" t="shared" si="0" ref="H96:H101">E96-F96+G96</f>
        <v>16911002</v>
      </c>
      <c r="I96" s="26">
        <f aca="true" t="shared" si="1" ref="I96:I102">H96-P96</f>
        <v>50920</v>
      </c>
      <c r="J96" s="90"/>
      <c r="K96" s="26"/>
      <c r="L96" s="26"/>
      <c r="M96" s="90"/>
      <c r="N96" s="26"/>
      <c r="O96" s="91"/>
      <c r="P96" s="13">
        <v>16860082</v>
      </c>
    </row>
    <row r="97" spans="1:16" ht="17.25" customHeight="1">
      <c r="A97" s="55" t="s">
        <v>2</v>
      </c>
      <c r="B97" s="261" t="s">
        <v>8</v>
      </c>
      <c r="C97" s="262"/>
      <c r="D97" s="263"/>
      <c r="E97" s="26">
        <v>177000</v>
      </c>
      <c r="F97" s="26"/>
      <c r="G97" s="26"/>
      <c r="H97" s="26">
        <f t="shared" si="0"/>
        <v>177000</v>
      </c>
      <c r="I97" s="26">
        <f t="shared" si="1"/>
        <v>177000</v>
      </c>
      <c r="J97" s="90"/>
      <c r="K97" s="90"/>
      <c r="L97" s="90"/>
      <c r="M97" s="90"/>
      <c r="N97" s="90"/>
      <c r="O97" s="91"/>
      <c r="P97" s="13"/>
    </row>
    <row r="98" spans="1:16" ht="27" customHeight="1">
      <c r="A98" s="55">
        <v>150</v>
      </c>
      <c r="B98" s="255" t="s">
        <v>46</v>
      </c>
      <c r="C98" s="256"/>
      <c r="D98" s="257"/>
      <c r="E98" s="26">
        <v>20858</v>
      </c>
      <c r="F98" s="26"/>
      <c r="G98" s="26">
        <f>L9</f>
        <v>6187</v>
      </c>
      <c r="H98" s="26">
        <f t="shared" si="0"/>
        <v>27045</v>
      </c>
      <c r="I98" s="26"/>
      <c r="J98" s="90"/>
      <c r="K98" s="26"/>
      <c r="L98" s="90"/>
      <c r="M98" s="90"/>
      <c r="N98" s="90"/>
      <c r="O98" s="91"/>
      <c r="P98" s="13">
        <v>27045</v>
      </c>
    </row>
    <row r="99" spans="1:16" ht="18" customHeight="1">
      <c r="A99" s="59">
        <v>600</v>
      </c>
      <c r="B99" s="261" t="s">
        <v>9</v>
      </c>
      <c r="C99" s="262"/>
      <c r="D99" s="263"/>
      <c r="E99" s="26">
        <v>17180320</v>
      </c>
      <c r="F99" s="26">
        <f>J12</f>
        <v>1383</v>
      </c>
      <c r="G99" s="26">
        <f>L12</f>
        <v>0</v>
      </c>
      <c r="H99" s="26">
        <f t="shared" si="0"/>
        <v>17178937</v>
      </c>
      <c r="I99" s="26">
        <f t="shared" si="1"/>
        <v>5528694</v>
      </c>
      <c r="J99" s="26"/>
      <c r="K99" s="26">
        <v>2268142</v>
      </c>
      <c r="L99" s="26"/>
      <c r="M99" s="90"/>
      <c r="N99" s="90"/>
      <c r="O99" s="91"/>
      <c r="P99" s="13">
        <v>11650243</v>
      </c>
    </row>
    <row r="100" spans="1:16" ht="15" customHeight="1">
      <c r="A100" s="59">
        <v>630</v>
      </c>
      <c r="B100" s="261" t="s">
        <v>39</v>
      </c>
      <c r="C100" s="262"/>
      <c r="D100" s="263"/>
      <c r="E100" s="26">
        <v>15000</v>
      </c>
      <c r="F100" s="26"/>
      <c r="G100" s="26"/>
      <c r="H100" s="26">
        <f t="shared" si="0"/>
        <v>15000</v>
      </c>
      <c r="I100" s="26">
        <f t="shared" si="1"/>
        <v>15000</v>
      </c>
      <c r="J100" s="26"/>
      <c r="K100" s="26">
        <f>I100</f>
        <v>15000</v>
      </c>
      <c r="L100" s="26"/>
      <c r="M100" s="90"/>
      <c r="N100" s="90"/>
      <c r="O100" s="91"/>
      <c r="P100" s="26"/>
    </row>
    <row r="101" spans="1:16" ht="15" customHeight="1">
      <c r="A101" s="59">
        <v>700</v>
      </c>
      <c r="B101" s="255" t="s">
        <v>100</v>
      </c>
      <c r="C101" s="256"/>
      <c r="D101" s="257"/>
      <c r="E101" s="26">
        <v>3255900</v>
      </c>
      <c r="F101" s="26">
        <f>I15+J15</f>
        <v>0</v>
      </c>
      <c r="G101" s="26">
        <f>K15+L15</f>
        <v>997213</v>
      </c>
      <c r="H101" s="26">
        <f t="shared" si="0"/>
        <v>4253113</v>
      </c>
      <c r="I101" s="26">
        <f t="shared" si="1"/>
        <v>4105113</v>
      </c>
      <c r="J101" s="26">
        <v>41900</v>
      </c>
      <c r="K101" s="26"/>
      <c r="L101" s="90"/>
      <c r="M101" s="90"/>
      <c r="N101" s="90"/>
      <c r="O101" s="92"/>
      <c r="P101" s="26">
        <v>148000</v>
      </c>
    </row>
    <row r="102" spans="1:16" ht="15" customHeight="1">
      <c r="A102" s="59">
        <v>710</v>
      </c>
      <c r="B102" s="261" t="s">
        <v>17</v>
      </c>
      <c r="C102" s="262"/>
      <c r="D102" s="263"/>
      <c r="E102" s="13">
        <v>492000</v>
      </c>
      <c r="F102" s="13"/>
      <c r="G102" s="13">
        <f>K20+L20</f>
        <v>65563</v>
      </c>
      <c r="H102" s="13">
        <f>E102-F102+G102</f>
        <v>557563</v>
      </c>
      <c r="I102" s="13">
        <f t="shared" si="1"/>
        <v>557563</v>
      </c>
      <c r="J102" s="13">
        <v>78040</v>
      </c>
      <c r="K102" s="14"/>
      <c r="L102" s="13"/>
      <c r="M102" s="14"/>
      <c r="N102" s="14"/>
      <c r="O102" s="15"/>
      <c r="P102" s="13"/>
    </row>
    <row r="103" spans="1:16" ht="15" customHeight="1">
      <c r="A103" s="59">
        <v>720</v>
      </c>
      <c r="B103" s="261" t="s">
        <v>47</v>
      </c>
      <c r="C103" s="262"/>
      <c r="D103" s="263"/>
      <c r="E103" s="13">
        <v>2261359</v>
      </c>
      <c r="F103" s="13">
        <f>I23+J23</f>
        <v>2261359</v>
      </c>
      <c r="G103" s="94">
        <f>K23+L23</f>
        <v>2261359</v>
      </c>
      <c r="H103" s="13">
        <f>E103-F103+G103</f>
        <v>2261359</v>
      </c>
      <c r="I103" s="13">
        <f>H103-P103</f>
        <v>167930</v>
      </c>
      <c r="J103" s="13">
        <v>74500</v>
      </c>
      <c r="K103" s="14"/>
      <c r="L103" s="13"/>
      <c r="M103" s="14"/>
      <c r="N103" s="14"/>
      <c r="O103" s="15"/>
      <c r="P103" s="13">
        <v>2093429</v>
      </c>
    </row>
    <row r="104" spans="1:17" ht="15" customHeight="1">
      <c r="A104" s="59">
        <v>750</v>
      </c>
      <c r="B104" s="261" t="s">
        <v>36</v>
      </c>
      <c r="C104" s="262"/>
      <c r="D104" s="263"/>
      <c r="E104" s="13">
        <v>8862716</v>
      </c>
      <c r="F104" s="13">
        <f>I42+J42</f>
        <v>0</v>
      </c>
      <c r="G104" s="13">
        <f>K42+L42</f>
        <v>62902</v>
      </c>
      <c r="H104" s="13">
        <f>E104-F104+G104</f>
        <v>8925618</v>
      </c>
      <c r="I104" s="13">
        <f aca="true" t="shared" si="2" ref="I104:I120">H104-P104</f>
        <v>8856393</v>
      </c>
      <c r="J104" s="13">
        <v>6405731</v>
      </c>
      <c r="K104" s="13">
        <v>180124</v>
      </c>
      <c r="L104" s="13">
        <v>330000</v>
      </c>
      <c r="M104" s="14"/>
      <c r="N104" s="13">
        <v>88314</v>
      </c>
      <c r="O104" s="13">
        <v>36000</v>
      </c>
      <c r="P104" s="13">
        <v>69225</v>
      </c>
      <c r="Q104" s="1"/>
    </row>
    <row r="105" spans="1:16" ht="61.5" customHeight="1">
      <c r="A105" s="59">
        <v>751</v>
      </c>
      <c r="B105" s="329" t="s">
        <v>28</v>
      </c>
      <c r="C105" s="330"/>
      <c r="D105" s="331"/>
      <c r="E105" s="13">
        <v>3087</v>
      </c>
      <c r="F105" s="13"/>
      <c r="G105" s="13"/>
      <c r="H105" s="13">
        <f aca="true" t="shared" si="3" ref="H105:H111">E105-F105+G105</f>
        <v>3087</v>
      </c>
      <c r="I105" s="13">
        <f t="shared" si="2"/>
        <v>3087</v>
      </c>
      <c r="J105" s="13">
        <v>1294</v>
      </c>
      <c r="K105" s="13"/>
      <c r="L105" s="13"/>
      <c r="M105" s="14"/>
      <c r="N105" s="13">
        <v>2887</v>
      </c>
      <c r="O105" s="15"/>
      <c r="P105" s="13"/>
    </row>
    <row r="106" spans="1:17" ht="39.75" customHeight="1">
      <c r="A106" s="59">
        <v>754</v>
      </c>
      <c r="B106" s="255" t="s">
        <v>31</v>
      </c>
      <c r="C106" s="256"/>
      <c r="D106" s="257"/>
      <c r="E106" s="13">
        <v>754831</v>
      </c>
      <c r="F106" s="13">
        <f>I47</f>
        <v>0</v>
      </c>
      <c r="G106" s="13">
        <f>K47+L47</f>
        <v>10000</v>
      </c>
      <c r="H106" s="13">
        <f t="shared" si="3"/>
        <v>764831</v>
      </c>
      <c r="I106" s="13">
        <f t="shared" si="2"/>
        <v>742331</v>
      </c>
      <c r="J106" s="13"/>
      <c r="K106" s="13">
        <v>35755</v>
      </c>
      <c r="L106" s="13">
        <v>150000</v>
      </c>
      <c r="M106" s="14"/>
      <c r="N106" s="14">
        <v>200</v>
      </c>
      <c r="O106" s="15"/>
      <c r="P106" s="13">
        <v>22500</v>
      </c>
      <c r="Q106" s="1"/>
    </row>
    <row r="107" spans="1:16" ht="94.5" customHeight="1">
      <c r="A107" s="59">
        <v>756</v>
      </c>
      <c r="B107" s="255" t="s">
        <v>135</v>
      </c>
      <c r="C107" s="256"/>
      <c r="D107" s="257"/>
      <c r="E107" s="13">
        <v>180000</v>
      </c>
      <c r="F107" s="13"/>
      <c r="G107" s="13">
        <f>K50</f>
        <v>45000</v>
      </c>
      <c r="H107" s="13">
        <f t="shared" si="3"/>
        <v>225000</v>
      </c>
      <c r="I107" s="13">
        <f t="shared" si="2"/>
        <v>225000</v>
      </c>
      <c r="J107" s="13">
        <v>120000</v>
      </c>
      <c r="K107" s="14"/>
      <c r="L107" s="14"/>
      <c r="M107" s="14"/>
      <c r="N107" s="14"/>
      <c r="O107" s="15"/>
      <c r="P107" s="13"/>
    </row>
    <row r="108" spans="1:16" ht="26.25" customHeight="1">
      <c r="A108" s="59">
        <v>757</v>
      </c>
      <c r="B108" s="255" t="s">
        <v>10</v>
      </c>
      <c r="C108" s="256"/>
      <c r="D108" s="257"/>
      <c r="E108" s="13">
        <v>2331976</v>
      </c>
      <c r="F108" s="13"/>
      <c r="G108" s="13"/>
      <c r="H108" s="13">
        <f t="shared" si="3"/>
        <v>2331976</v>
      </c>
      <c r="I108" s="13">
        <f t="shared" si="2"/>
        <v>2331976</v>
      </c>
      <c r="J108" s="14"/>
      <c r="K108" s="14"/>
      <c r="L108" s="14"/>
      <c r="M108" s="94">
        <f>I108</f>
        <v>2331976</v>
      </c>
      <c r="N108" s="13"/>
      <c r="O108" s="15"/>
      <c r="P108" s="13"/>
    </row>
    <row r="109" spans="1:16" ht="12.75" customHeight="1">
      <c r="A109" s="59">
        <v>758</v>
      </c>
      <c r="B109" s="255" t="s">
        <v>11</v>
      </c>
      <c r="C109" s="256"/>
      <c r="D109" s="257"/>
      <c r="E109" s="16">
        <v>7312860</v>
      </c>
      <c r="F109" s="16"/>
      <c r="G109" s="17"/>
      <c r="H109" s="16">
        <f t="shared" si="3"/>
        <v>7312860</v>
      </c>
      <c r="I109" s="18">
        <f t="shared" si="2"/>
        <v>7312860</v>
      </c>
      <c r="J109" s="19"/>
      <c r="K109" s="19"/>
      <c r="L109" s="19"/>
      <c r="M109" s="20"/>
      <c r="N109" s="20"/>
      <c r="O109" s="21"/>
      <c r="P109" s="13"/>
    </row>
    <row r="110" spans="1:16" ht="12.75" customHeight="1">
      <c r="A110" s="59">
        <v>801</v>
      </c>
      <c r="B110" s="255" t="s">
        <v>12</v>
      </c>
      <c r="C110" s="256"/>
      <c r="D110" s="257"/>
      <c r="E110" s="16">
        <v>62362063</v>
      </c>
      <c r="F110" s="16">
        <f>I53+J53</f>
        <v>464633</v>
      </c>
      <c r="G110" s="95">
        <f>K53+L53</f>
        <v>976555</v>
      </c>
      <c r="H110" s="16">
        <f t="shared" si="3"/>
        <v>62873985</v>
      </c>
      <c r="I110" s="18">
        <f t="shared" si="2"/>
        <v>40345230</v>
      </c>
      <c r="J110" s="16">
        <v>21444311</v>
      </c>
      <c r="K110" s="95">
        <v>11457318</v>
      </c>
      <c r="L110" s="16">
        <v>1255175</v>
      </c>
      <c r="M110" s="19"/>
      <c r="N110" s="19"/>
      <c r="O110" s="21"/>
      <c r="P110" s="94">
        <v>22528755</v>
      </c>
    </row>
    <row r="111" spans="1:16" ht="12" customHeight="1">
      <c r="A111" s="59">
        <v>851</v>
      </c>
      <c r="B111" s="255" t="s">
        <v>13</v>
      </c>
      <c r="C111" s="256"/>
      <c r="D111" s="257"/>
      <c r="E111" s="13">
        <v>330000</v>
      </c>
      <c r="F111" s="13"/>
      <c r="G111" s="13">
        <f>K65</f>
        <v>200000</v>
      </c>
      <c r="H111" s="13">
        <f t="shared" si="3"/>
        <v>530000</v>
      </c>
      <c r="I111" s="18">
        <f t="shared" si="2"/>
        <v>530000</v>
      </c>
      <c r="J111" s="13">
        <v>95800</v>
      </c>
      <c r="K111" s="13">
        <v>45000</v>
      </c>
      <c r="L111" s="13"/>
      <c r="M111" s="14"/>
      <c r="N111" s="14"/>
      <c r="O111" s="21"/>
      <c r="P111" s="13"/>
    </row>
    <row r="112" spans="1:17" ht="12" customHeight="1">
      <c r="A112" s="59">
        <v>852</v>
      </c>
      <c r="B112" s="255" t="s">
        <v>14</v>
      </c>
      <c r="C112" s="256"/>
      <c r="D112" s="257"/>
      <c r="E112" s="13">
        <v>4715370</v>
      </c>
      <c r="F112" s="13">
        <f>I68+J68</f>
        <v>7856</v>
      </c>
      <c r="G112" s="13">
        <f>K68+L68</f>
        <v>7856</v>
      </c>
      <c r="H112" s="13">
        <f>E112-F112+G112</f>
        <v>4715370</v>
      </c>
      <c r="I112" s="18">
        <f t="shared" si="2"/>
        <v>4225370</v>
      </c>
      <c r="J112" s="13">
        <v>976565</v>
      </c>
      <c r="K112" s="13"/>
      <c r="L112" s="13">
        <v>2879063</v>
      </c>
      <c r="M112" s="14"/>
      <c r="N112" s="94">
        <v>2203400</v>
      </c>
      <c r="O112" s="21"/>
      <c r="P112" s="13">
        <v>490000</v>
      </c>
      <c r="Q112" s="1"/>
    </row>
    <row r="113" spans="1:17" ht="26.25" customHeight="1">
      <c r="A113" s="59">
        <v>854</v>
      </c>
      <c r="B113" s="255" t="s">
        <v>15</v>
      </c>
      <c r="C113" s="256"/>
      <c r="D113" s="257"/>
      <c r="E113" s="13">
        <v>1593929</v>
      </c>
      <c r="F113" s="13"/>
      <c r="G113" s="13">
        <f>K77</f>
        <v>11762</v>
      </c>
      <c r="H113" s="13">
        <f>E113-F113+G113</f>
        <v>1605691</v>
      </c>
      <c r="I113" s="18">
        <f t="shared" si="2"/>
        <v>1605691</v>
      </c>
      <c r="J113" s="13">
        <v>1283202</v>
      </c>
      <c r="K113" s="13"/>
      <c r="L113" s="13">
        <v>162851</v>
      </c>
      <c r="M113" s="14"/>
      <c r="N113" s="14"/>
      <c r="O113" s="21"/>
      <c r="P113" s="13"/>
      <c r="Q113" s="1"/>
    </row>
    <row r="114" spans="1:17" s="9" customFormat="1" ht="13.5" customHeight="1">
      <c r="A114" s="264" t="s">
        <v>29</v>
      </c>
      <c r="B114" s="320" t="s">
        <v>0</v>
      </c>
      <c r="C114" s="321"/>
      <c r="D114" s="322"/>
      <c r="E114" s="317" t="s">
        <v>169</v>
      </c>
      <c r="F114" s="272" t="s">
        <v>18</v>
      </c>
      <c r="G114" s="273"/>
      <c r="H114" s="267" t="s">
        <v>85</v>
      </c>
      <c r="I114" s="243" t="s">
        <v>30</v>
      </c>
      <c r="J114" s="244"/>
      <c r="K114" s="244"/>
      <c r="L114" s="244"/>
      <c r="M114" s="244"/>
      <c r="N114" s="244"/>
      <c r="O114" s="244"/>
      <c r="P114" s="245"/>
      <c r="Q114" s="1"/>
    </row>
    <row r="115" spans="1:17" s="9" customFormat="1" ht="12.75" customHeight="1">
      <c r="A115" s="264"/>
      <c r="B115" s="323"/>
      <c r="C115" s="324"/>
      <c r="D115" s="325"/>
      <c r="E115" s="318"/>
      <c r="F115" s="274"/>
      <c r="G115" s="275"/>
      <c r="H115" s="268"/>
      <c r="I115" s="240" t="s">
        <v>32</v>
      </c>
      <c r="J115" s="212" t="s">
        <v>42</v>
      </c>
      <c r="K115" s="213"/>
      <c r="L115" s="213"/>
      <c r="M115" s="213"/>
      <c r="N115" s="213"/>
      <c r="O115" s="214"/>
      <c r="P115" s="246" t="s">
        <v>35</v>
      </c>
      <c r="Q115" s="1"/>
    </row>
    <row r="116" spans="1:17" s="9" customFormat="1" ht="26.25" customHeight="1">
      <c r="A116" s="265"/>
      <c r="B116" s="323"/>
      <c r="C116" s="324"/>
      <c r="D116" s="325"/>
      <c r="E116" s="318"/>
      <c r="F116" s="267" t="s">
        <v>84</v>
      </c>
      <c r="G116" s="267" t="s">
        <v>89</v>
      </c>
      <c r="H116" s="268"/>
      <c r="I116" s="241"/>
      <c r="J116" s="238" t="s">
        <v>43</v>
      </c>
      <c r="K116" s="238" t="s">
        <v>33</v>
      </c>
      <c r="L116" s="238" t="s">
        <v>44</v>
      </c>
      <c r="M116" s="238" t="s">
        <v>34</v>
      </c>
      <c r="N116" s="249" t="s">
        <v>42</v>
      </c>
      <c r="O116" s="250"/>
      <c r="P116" s="247"/>
      <c r="Q116" s="1"/>
    </row>
    <row r="117" spans="1:17" s="9" customFormat="1" ht="47.25" customHeight="1">
      <c r="A117" s="266"/>
      <c r="B117" s="326"/>
      <c r="C117" s="327"/>
      <c r="D117" s="328"/>
      <c r="E117" s="319"/>
      <c r="F117" s="269"/>
      <c r="G117" s="269"/>
      <c r="H117" s="269"/>
      <c r="I117" s="242"/>
      <c r="J117" s="239"/>
      <c r="K117" s="239"/>
      <c r="L117" s="239"/>
      <c r="M117" s="239"/>
      <c r="N117" s="98" t="s">
        <v>102</v>
      </c>
      <c r="O117" s="98" t="s">
        <v>45</v>
      </c>
      <c r="P117" s="248"/>
      <c r="Q117" s="1"/>
    </row>
    <row r="118" spans="1:17" ht="26.25" customHeight="1">
      <c r="A118" s="59">
        <v>900</v>
      </c>
      <c r="B118" s="255" t="s">
        <v>134</v>
      </c>
      <c r="C118" s="256"/>
      <c r="D118" s="257"/>
      <c r="E118" s="13">
        <v>2898237</v>
      </c>
      <c r="F118" s="13"/>
      <c r="G118" s="13"/>
      <c r="H118" s="13">
        <f>E118-F118+G118</f>
        <v>2898237</v>
      </c>
      <c r="I118" s="18">
        <f t="shared" si="2"/>
        <v>2810737</v>
      </c>
      <c r="J118" s="13">
        <v>29000</v>
      </c>
      <c r="K118" s="14"/>
      <c r="L118" s="14"/>
      <c r="M118" s="14"/>
      <c r="N118" s="14"/>
      <c r="O118" s="21"/>
      <c r="P118" s="13">
        <v>87500</v>
      </c>
      <c r="Q118" s="1"/>
    </row>
    <row r="119" spans="1:17" ht="25.5" customHeight="1">
      <c r="A119" s="59">
        <v>921</v>
      </c>
      <c r="B119" s="255" t="s">
        <v>79</v>
      </c>
      <c r="C119" s="256"/>
      <c r="D119" s="257"/>
      <c r="E119" s="13">
        <v>7092390</v>
      </c>
      <c r="F119" s="13"/>
      <c r="G119" s="13"/>
      <c r="H119" s="13">
        <f>E119-F119+G119</f>
        <v>7092390</v>
      </c>
      <c r="I119" s="18">
        <f t="shared" si="2"/>
        <v>2251188</v>
      </c>
      <c r="J119" s="14"/>
      <c r="K119" s="13">
        <v>2251188</v>
      </c>
      <c r="L119" s="13"/>
      <c r="M119" s="14"/>
      <c r="N119" s="14"/>
      <c r="O119" s="21"/>
      <c r="P119" s="13">
        <v>4841202</v>
      </c>
      <c r="Q119" s="1"/>
    </row>
    <row r="120" spans="1:17" ht="12.75" customHeight="1">
      <c r="A120" s="59">
        <v>926</v>
      </c>
      <c r="B120" s="255" t="s">
        <v>101</v>
      </c>
      <c r="C120" s="256"/>
      <c r="D120" s="257"/>
      <c r="E120" s="13">
        <v>1077784</v>
      </c>
      <c r="F120" s="13"/>
      <c r="G120" s="13">
        <f>K80+L80</f>
        <v>29644</v>
      </c>
      <c r="H120" s="13">
        <f>E120-F120+G120</f>
        <v>1107428</v>
      </c>
      <c r="I120" s="18">
        <f t="shared" si="2"/>
        <v>1107428</v>
      </c>
      <c r="J120" s="13">
        <v>433057</v>
      </c>
      <c r="K120" s="13">
        <v>220500</v>
      </c>
      <c r="L120" s="13">
        <v>600</v>
      </c>
      <c r="M120" s="14"/>
      <c r="N120" s="14"/>
      <c r="O120" s="21"/>
      <c r="P120" s="13"/>
      <c r="Q120" s="1"/>
    </row>
    <row r="121" spans="1:17" ht="16.5" customHeight="1">
      <c r="A121" s="60" t="s">
        <v>19</v>
      </c>
      <c r="B121" s="280" t="s">
        <v>23</v>
      </c>
      <c r="C121" s="281"/>
      <c r="D121" s="282"/>
      <c r="E121" s="22">
        <f aca="true" t="shared" si="4" ref="E121:O121">SUM(E96:E103,E104:E120)</f>
        <v>139828682</v>
      </c>
      <c r="F121" s="22">
        <f t="shared" si="4"/>
        <v>2735231</v>
      </c>
      <c r="G121" s="22">
        <f t="shared" si="4"/>
        <v>4674041</v>
      </c>
      <c r="H121" s="22">
        <f t="shared" si="4"/>
        <v>141767492</v>
      </c>
      <c r="I121" s="22">
        <f t="shared" si="4"/>
        <v>82949511</v>
      </c>
      <c r="J121" s="22">
        <f t="shared" si="4"/>
        <v>30983400</v>
      </c>
      <c r="K121" s="22">
        <f t="shared" si="4"/>
        <v>16473027</v>
      </c>
      <c r="L121" s="22">
        <f t="shared" si="4"/>
        <v>4777689</v>
      </c>
      <c r="M121" s="22">
        <f t="shared" si="4"/>
        <v>2331976</v>
      </c>
      <c r="N121" s="22">
        <f t="shared" si="4"/>
        <v>2294801</v>
      </c>
      <c r="O121" s="22">
        <f t="shared" si="4"/>
        <v>36000</v>
      </c>
      <c r="P121" s="22">
        <f>SUM(P96:P120)</f>
        <v>58817981</v>
      </c>
      <c r="Q121" s="2">
        <f>P121+I121</f>
        <v>141767492</v>
      </c>
    </row>
    <row r="122" spans="1:16" ht="5.25" customHeight="1">
      <c r="A122" s="23"/>
      <c r="B122" s="23"/>
      <c r="C122" s="23"/>
      <c r="D122" s="23"/>
      <c r="E122" s="23"/>
      <c r="F122" s="23"/>
      <c r="G122" s="23"/>
      <c r="H122" s="23"/>
      <c r="I122" s="24"/>
      <c r="J122" s="24"/>
      <c r="K122" s="23"/>
      <c r="L122" s="23"/>
      <c r="M122" s="23"/>
      <c r="N122" s="23"/>
      <c r="O122" s="10"/>
      <c r="P122" s="10"/>
    </row>
    <row r="123" spans="1:16" ht="12" customHeight="1">
      <c r="A123" s="61" t="s">
        <v>48</v>
      </c>
      <c r="B123" s="314" t="s">
        <v>90</v>
      </c>
      <c r="C123" s="314"/>
      <c r="D123" s="314"/>
      <c r="E123" s="314"/>
      <c r="F123" s="314"/>
      <c r="G123" s="315"/>
      <c r="H123" s="62">
        <f>I121-H128-H129-H132-H133</f>
        <v>59304471</v>
      </c>
      <c r="I123" s="63"/>
      <c r="J123" s="64"/>
      <c r="K123" s="154"/>
      <c r="L123" s="23"/>
      <c r="M123" s="23"/>
      <c r="N123" s="23"/>
      <c r="O123" s="10"/>
      <c r="P123" s="10"/>
    </row>
    <row r="124" spans="1:16" ht="11.25" customHeight="1">
      <c r="A124" s="65" t="s">
        <v>49</v>
      </c>
      <c r="B124" s="297" t="s">
        <v>43</v>
      </c>
      <c r="C124" s="297"/>
      <c r="D124" s="297"/>
      <c r="E124" s="297"/>
      <c r="F124" s="297"/>
      <c r="G124" s="298"/>
      <c r="H124" s="66">
        <f>J121</f>
        <v>30983400</v>
      </c>
      <c r="I124" s="63"/>
      <c r="J124" s="313"/>
      <c r="K124" s="313"/>
      <c r="L124" s="23"/>
      <c r="M124" s="23"/>
      <c r="N124" s="23"/>
      <c r="O124" s="10"/>
      <c r="P124" s="10"/>
    </row>
    <row r="125" spans="1:16" ht="12" customHeight="1">
      <c r="A125" s="65" t="s">
        <v>50</v>
      </c>
      <c r="B125" s="297" t="s">
        <v>51</v>
      </c>
      <c r="C125" s="297"/>
      <c r="D125" s="297"/>
      <c r="E125" s="297"/>
      <c r="F125" s="297"/>
      <c r="G125" s="298"/>
      <c r="H125" s="66">
        <f>H123-H124</f>
        <v>28321071</v>
      </c>
      <c r="I125" s="67">
        <f>H123+H126+H129+H133+H135+H136+H137+H139</f>
        <v>86785598</v>
      </c>
      <c r="J125" s="313"/>
      <c r="K125" s="316"/>
      <c r="L125" s="23"/>
      <c r="M125" s="23"/>
      <c r="N125" s="23"/>
      <c r="O125" s="10"/>
      <c r="P125" s="10"/>
    </row>
    <row r="126" spans="1:16" ht="12" customHeight="1">
      <c r="A126" s="65" t="s">
        <v>52</v>
      </c>
      <c r="B126" s="297" t="s">
        <v>53</v>
      </c>
      <c r="C126" s="297"/>
      <c r="D126" s="297"/>
      <c r="E126" s="297"/>
      <c r="F126" s="297"/>
      <c r="G126" s="298"/>
      <c r="H126" s="66">
        <f>H127+H128</f>
        <v>17380161</v>
      </c>
      <c r="I126" s="63"/>
      <c r="J126" s="24"/>
      <c r="K126" s="23"/>
      <c r="L126" s="23"/>
      <c r="M126" s="23"/>
      <c r="N126" s="23"/>
      <c r="O126" s="10"/>
      <c r="P126" s="10"/>
    </row>
    <row r="127" spans="1:16" ht="12" customHeight="1">
      <c r="A127" s="65"/>
      <c r="B127" s="299" t="s">
        <v>80</v>
      </c>
      <c r="C127" s="299"/>
      <c r="D127" s="299"/>
      <c r="E127" s="299"/>
      <c r="F127" s="299"/>
      <c r="G127" s="68"/>
      <c r="H127" s="66">
        <v>907134</v>
      </c>
      <c r="I127" s="63"/>
      <c r="J127" s="24"/>
      <c r="K127" s="23"/>
      <c r="L127" s="23"/>
      <c r="M127" s="23"/>
      <c r="N127" s="23"/>
      <c r="O127" s="10"/>
      <c r="P127" s="10"/>
    </row>
    <row r="128" spans="1:16" ht="12" customHeight="1">
      <c r="A128" s="65"/>
      <c r="B128" s="299" t="s">
        <v>81</v>
      </c>
      <c r="C128" s="299"/>
      <c r="D128" s="299"/>
      <c r="E128" s="299"/>
      <c r="F128" s="299"/>
      <c r="G128" s="68"/>
      <c r="H128" s="66">
        <f>K121</f>
        <v>16473027</v>
      </c>
      <c r="I128" s="63"/>
      <c r="J128" s="24"/>
      <c r="K128" s="23"/>
      <c r="L128" s="23"/>
      <c r="M128" s="23"/>
      <c r="N128" s="23"/>
      <c r="O128" s="10"/>
      <c r="P128" s="10"/>
    </row>
    <row r="129" spans="1:16" ht="12" customHeight="1">
      <c r="A129" s="65" t="s">
        <v>54</v>
      </c>
      <c r="B129" s="297" t="s">
        <v>44</v>
      </c>
      <c r="C129" s="297"/>
      <c r="D129" s="297"/>
      <c r="E129" s="297"/>
      <c r="F129" s="297"/>
      <c r="G129" s="298"/>
      <c r="H129" s="66">
        <f>L121</f>
        <v>4777689</v>
      </c>
      <c r="I129" s="63"/>
      <c r="J129" s="24"/>
      <c r="K129" s="23"/>
      <c r="L129" s="23"/>
      <c r="M129" s="23"/>
      <c r="N129" s="23"/>
      <c r="O129" s="10"/>
      <c r="P129" s="10"/>
    </row>
    <row r="130" spans="1:16" ht="12" customHeight="1">
      <c r="A130" s="69" t="s">
        <v>55</v>
      </c>
      <c r="B130" s="285" t="s">
        <v>56</v>
      </c>
      <c r="C130" s="285"/>
      <c r="D130" s="285"/>
      <c r="E130" s="285"/>
      <c r="F130" s="285"/>
      <c r="G130" s="286"/>
      <c r="H130" s="70">
        <f>H132+H131</f>
        <v>25011435</v>
      </c>
      <c r="I130" s="63"/>
      <c r="J130" s="24"/>
      <c r="K130" s="23"/>
      <c r="L130" s="23"/>
      <c r="M130" s="23"/>
      <c r="N130" s="23"/>
      <c r="O130" s="10"/>
      <c r="P130" s="10"/>
    </row>
    <row r="131" spans="1:16" ht="12" customHeight="1">
      <c r="A131" s="65"/>
      <c r="B131" s="299" t="s">
        <v>82</v>
      </c>
      <c r="C131" s="299"/>
      <c r="D131" s="299"/>
      <c r="E131" s="299"/>
      <c r="F131" s="299"/>
      <c r="G131" s="68"/>
      <c r="H131" s="70">
        <v>24949087</v>
      </c>
      <c r="I131" s="63"/>
      <c r="J131" s="24"/>
      <c r="K131" s="23"/>
      <c r="L131" s="23"/>
      <c r="M131" s="23"/>
      <c r="N131" s="23"/>
      <c r="O131" s="10"/>
      <c r="P131" s="10"/>
    </row>
    <row r="132" spans="1:16" ht="12" customHeight="1">
      <c r="A132" s="65"/>
      <c r="B132" s="299" t="s">
        <v>83</v>
      </c>
      <c r="C132" s="299"/>
      <c r="D132" s="299"/>
      <c r="E132" s="299"/>
      <c r="F132" s="299"/>
      <c r="G132" s="68"/>
      <c r="H132" s="70">
        <v>62348</v>
      </c>
      <c r="I132" s="63"/>
      <c r="J132" s="24"/>
      <c r="K132" s="23"/>
      <c r="L132" s="23"/>
      <c r="M132" s="23"/>
      <c r="N132" s="23"/>
      <c r="O132" s="10"/>
      <c r="P132" s="10"/>
    </row>
    <row r="133" spans="1:16" ht="12" customHeight="1">
      <c r="A133" s="69" t="s">
        <v>57</v>
      </c>
      <c r="B133" s="285" t="s">
        <v>34</v>
      </c>
      <c r="C133" s="285"/>
      <c r="D133" s="285"/>
      <c r="E133" s="285"/>
      <c r="F133" s="285"/>
      <c r="G133" s="286"/>
      <c r="H133" s="70">
        <f>M121</f>
        <v>2331976</v>
      </c>
      <c r="I133" s="63"/>
      <c r="J133" s="25"/>
      <c r="K133" s="10"/>
      <c r="L133" s="10"/>
      <c r="M133" s="10"/>
      <c r="N133" s="10"/>
      <c r="O133" s="10"/>
      <c r="P133" s="10"/>
    </row>
    <row r="134" spans="1:16" ht="12" customHeight="1">
      <c r="A134" s="69" t="s">
        <v>58</v>
      </c>
      <c r="B134" s="285" t="s">
        <v>213</v>
      </c>
      <c r="C134" s="285"/>
      <c r="D134" s="285"/>
      <c r="E134" s="285"/>
      <c r="F134" s="285"/>
      <c r="G134" s="286"/>
      <c r="H134" s="70"/>
      <c r="I134" s="63"/>
      <c r="J134" s="25"/>
      <c r="K134" s="10"/>
      <c r="L134" s="10"/>
      <c r="M134" s="10"/>
      <c r="N134" s="10"/>
      <c r="O134" s="10"/>
      <c r="P134" s="10"/>
    </row>
    <row r="135" spans="1:16" ht="12.75" customHeight="1">
      <c r="A135" s="69" t="s">
        <v>59</v>
      </c>
      <c r="B135" s="285" t="s">
        <v>68</v>
      </c>
      <c r="C135" s="285"/>
      <c r="D135" s="285"/>
      <c r="E135" s="285"/>
      <c r="F135" s="285"/>
      <c r="G135" s="286"/>
      <c r="H135" s="70">
        <f>N121</f>
        <v>2294801</v>
      </c>
      <c r="I135" s="63"/>
      <c r="J135" s="25"/>
      <c r="K135" s="10"/>
      <c r="L135" s="10"/>
      <c r="M135" s="10"/>
      <c r="N135" s="10"/>
      <c r="O135" s="10"/>
      <c r="P135" s="10"/>
    </row>
    <row r="136" spans="1:16" ht="26.25" customHeight="1">
      <c r="A136" s="69" t="s">
        <v>60</v>
      </c>
      <c r="B136" s="285" t="s">
        <v>61</v>
      </c>
      <c r="C136" s="285"/>
      <c r="D136" s="285"/>
      <c r="E136" s="285"/>
      <c r="F136" s="285"/>
      <c r="G136" s="286"/>
      <c r="H136" s="66">
        <v>340500</v>
      </c>
      <c r="I136" s="63"/>
      <c r="J136" s="25"/>
      <c r="K136" s="10"/>
      <c r="L136" s="10"/>
      <c r="M136" s="10"/>
      <c r="N136" s="10"/>
      <c r="O136" s="10"/>
      <c r="P136" s="10"/>
    </row>
    <row r="137" spans="1:16" ht="27.75" customHeight="1">
      <c r="A137" s="65" t="s">
        <v>62</v>
      </c>
      <c r="B137" s="285" t="s">
        <v>63</v>
      </c>
      <c r="C137" s="285"/>
      <c r="D137" s="285"/>
      <c r="E137" s="285"/>
      <c r="F137" s="285"/>
      <c r="G137" s="286"/>
      <c r="H137" s="66">
        <f>O121</f>
        <v>36000</v>
      </c>
      <c r="I137" s="63"/>
      <c r="J137" s="25"/>
      <c r="K137" s="10"/>
      <c r="L137" s="10"/>
      <c r="M137" s="10"/>
      <c r="N137" s="10"/>
      <c r="O137" s="10"/>
      <c r="P137" s="10"/>
    </row>
    <row r="138" spans="1:16" ht="25.5" customHeight="1">
      <c r="A138" s="65" t="s">
        <v>64</v>
      </c>
      <c r="B138" s="285" t="s">
        <v>65</v>
      </c>
      <c r="C138" s="285"/>
      <c r="D138" s="285"/>
      <c r="E138" s="285"/>
      <c r="F138" s="285"/>
      <c r="G138" s="286"/>
      <c r="H138" s="66"/>
      <c r="I138" s="63"/>
      <c r="J138" s="25"/>
      <c r="K138" s="10"/>
      <c r="L138" s="10"/>
      <c r="M138" s="10"/>
      <c r="N138" s="10"/>
      <c r="O138" s="10"/>
      <c r="P138" s="10"/>
    </row>
    <row r="139" spans="1:16" ht="39.75" customHeight="1">
      <c r="A139" s="71" t="s">
        <v>66</v>
      </c>
      <c r="B139" s="300" t="s">
        <v>67</v>
      </c>
      <c r="C139" s="300"/>
      <c r="D139" s="300"/>
      <c r="E139" s="300"/>
      <c r="F139" s="300"/>
      <c r="G139" s="301"/>
      <c r="H139" s="72">
        <v>320000</v>
      </c>
      <c r="I139" s="63"/>
      <c r="J139" s="25"/>
      <c r="K139" s="10"/>
      <c r="L139" s="10"/>
      <c r="M139" s="10"/>
      <c r="N139" s="10"/>
      <c r="O139" s="10"/>
      <c r="P139" s="10"/>
    </row>
    <row r="140" spans="1:16" ht="8.25" customHeight="1">
      <c r="A140" s="73"/>
      <c r="B140" s="74"/>
      <c r="C140" s="74"/>
      <c r="D140" s="74"/>
      <c r="E140" s="74"/>
      <c r="F140" s="74"/>
      <c r="G140" s="74"/>
      <c r="H140" s="75"/>
      <c r="I140" s="76"/>
      <c r="J140" s="25"/>
      <c r="K140" s="10"/>
      <c r="L140" s="10"/>
      <c r="M140" s="10"/>
      <c r="N140" s="10"/>
      <c r="O140" s="10"/>
      <c r="P140" s="10"/>
    </row>
    <row r="141" spans="1:16" ht="12.75" customHeight="1">
      <c r="A141" s="77" t="s">
        <v>22</v>
      </c>
      <c r="B141" s="302" t="s">
        <v>86</v>
      </c>
      <c r="C141" s="303"/>
      <c r="D141" s="303"/>
      <c r="E141" s="303"/>
      <c r="F141" s="303"/>
      <c r="G141" s="304"/>
      <c r="H141" s="78">
        <v>2141585</v>
      </c>
      <c r="I141" s="79"/>
      <c r="J141" s="25"/>
      <c r="K141" s="10"/>
      <c r="L141" s="10"/>
      <c r="M141" s="10"/>
      <c r="N141" s="10"/>
      <c r="O141" s="10"/>
      <c r="P141" s="10"/>
    </row>
    <row r="142" spans="1:16" ht="12" customHeight="1">
      <c r="A142" s="59" t="s">
        <v>22</v>
      </c>
      <c r="B142" s="255" t="s">
        <v>87</v>
      </c>
      <c r="C142" s="256"/>
      <c r="D142" s="256"/>
      <c r="E142" s="256"/>
      <c r="F142" s="256"/>
      <c r="G142" s="257"/>
      <c r="H142" s="57">
        <v>410000</v>
      </c>
      <c r="I142" s="80"/>
      <c r="J142" s="25"/>
      <c r="K142" s="10"/>
      <c r="L142" s="10"/>
      <c r="M142" s="10"/>
      <c r="N142" s="10"/>
      <c r="O142" s="10"/>
      <c r="P142" s="10"/>
    </row>
    <row r="143" spans="1:16" ht="27.75" customHeight="1">
      <c r="A143" s="59" t="s">
        <v>122</v>
      </c>
      <c r="B143" s="255" t="s">
        <v>123</v>
      </c>
      <c r="C143" s="256"/>
      <c r="D143" s="256"/>
      <c r="E143" s="256"/>
      <c r="F143" s="256"/>
      <c r="G143" s="257"/>
      <c r="H143" s="57">
        <v>2000000</v>
      </c>
      <c r="I143" s="80"/>
      <c r="J143" s="25"/>
      <c r="K143" s="10"/>
      <c r="L143" s="10"/>
      <c r="M143" s="10"/>
      <c r="N143" s="10"/>
      <c r="O143" s="10"/>
      <c r="P143" s="10"/>
    </row>
    <row r="144" spans="1:16" ht="14.25" customHeight="1">
      <c r="A144" s="81" t="s">
        <v>20</v>
      </c>
      <c r="B144" s="280" t="s">
        <v>24</v>
      </c>
      <c r="C144" s="281"/>
      <c r="D144" s="281"/>
      <c r="E144" s="281"/>
      <c r="F144" s="281"/>
      <c r="G144" s="282"/>
      <c r="H144" s="82">
        <f>H141+H142+H143</f>
        <v>4551585</v>
      </c>
      <c r="I144" s="83"/>
      <c r="J144" s="25"/>
      <c r="K144" s="10"/>
      <c r="L144" s="10"/>
      <c r="M144" s="10"/>
      <c r="N144" s="10"/>
      <c r="O144" s="10"/>
      <c r="P144" s="10"/>
    </row>
    <row r="145" spans="1:16" ht="14.25" customHeight="1">
      <c r="A145" s="84" t="s">
        <v>21</v>
      </c>
      <c r="B145" s="294" t="s">
        <v>88</v>
      </c>
      <c r="C145" s="295"/>
      <c r="D145" s="295"/>
      <c r="E145" s="295"/>
      <c r="F145" s="295"/>
      <c r="G145" s="296"/>
      <c r="H145" s="97">
        <f>H144+H121</f>
        <v>146319077</v>
      </c>
      <c r="I145" s="27"/>
      <c r="J145" s="25"/>
      <c r="K145" s="10"/>
      <c r="L145" s="10"/>
      <c r="M145" s="10"/>
      <c r="N145" s="10"/>
      <c r="O145" s="10"/>
      <c r="P145" s="10"/>
    </row>
    <row r="146" spans="1:16" ht="9.75" customHeight="1">
      <c r="A146" s="85"/>
      <c r="B146" s="86"/>
      <c r="C146" s="86"/>
      <c r="D146" s="86"/>
      <c r="E146" s="86"/>
      <c r="F146" s="86"/>
      <c r="G146" s="86"/>
      <c r="H146" s="87"/>
      <c r="I146" s="27"/>
      <c r="J146" s="25"/>
      <c r="K146" s="10"/>
      <c r="L146" s="10"/>
      <c r="M146" s="10"/>
      <c r="N146" s="10"/>
      <c r="O146" s="10"/>
      <c r="P146" s="10"/>
    </row>
    <row r="147" spans="1:16" s="9" customFormat="1" ht="9.75" customHeight="1">
      <c r="A147" s="85"/>
      <c r="B147" s="86"/>
      <c r="C147" s="86"/>
      <c r="D147" s="86"/>
      <c r="E147" s="86"/>
      <c r="F147" s="86"/>
      <c r="G147" s="86"/>
      <c r="H147" s="87"/>
      <c r="I147" s="27"/>
      <c r="J147" s="25"/>
      <c r="K147" s="189"/>
      <c r="L147" s="189"/>
      <c r="M147" s="189"/>
      <c r="N147" s="189"/>
      <c r="O147" s="189"/>
      <c r="P147" s="189"/>
    </row>
    <row r="148" spans="1:16" ht="9.75" customHeight="1">
      <c r="A148" s="85"/>
      <c r="B148" s="86"/>
      <c r="C148" s="86"/>
      <c r="D148" s="86"/>
      <c r="E148" s="86"/>
      <c r="F148" s="86"/>
      <c r="G148" s="86"/>
      <c r="H148" s="87"/>
      <c r="I148" s="27"/>
      <c r="J148" s="25"/>
      <c r="K148" s="10"/>
      <c r="L148" s="10"/>
      <c r="M148" s="10"/>
      <c r="N148" s="10"/>
      <c r="O148" s="10"/>
      <c r="P148" s="10"/>
    </row>
    <row r="149" spans="1:16" ht="15.75" customHeight="1">
      <c r="A149" s="58" t="s">
        <v>4</v>
      </c>
      <c r="B149" s="284" t="s">
        <v>171</v>
      </c>
      <c r="C149" s="284"/>
      <c r="D149" s="284"/>
      <c r="E149" s="284"/>
      <c r="F149" s="284"/>
      <c r="G149" s="284"/>
      <c r="H149" s="284"/>
      <c r="I149" s="276">
        <f>Dochody!E63</f>
        <v>123828682</v>
      </c>
      <c r="J149" s="277"/>
      <c r="K149" s="10"/>
      <c r="L149" s="10"/>
      <c r="M149" s="10"/>
      <c r="N149" s="10"/>
      <c r="O149" s="10"/>
      <c r="P149" s="10"/>
    </row>
    <row r="150" spans="1:16" ht="15.75" customHeight="1">
      <c r="A150" s="58"/>
      <c r="B150" s="283" t="s">
        <v>25</v>
      </c>
      <c r="C150" s="283"/>
      <c r="D150" s="283"/>
      <c r="E150" s="283"/>
      <c r="F150" s="283"/>
      <c r="G150" s="283"/>
      <c r="H150" s="283"/>
      <c r="I150" s="278">
        <f>Dochody!F63+Dochody!G63</f>
        <v>1922155</v>
      </c>
      <c r="J150" s="279"/>
      <c r="K150" s="10"/>
      <c r="L150" s="10"/>
      <c r="M150" s="10"/>
      <c r="N150" s="10"/>
      <c r="O150" s="10"/>
      <c r="P150" s="10"/>
    </row>
    <row r="151" spans="1:16" ht="15.75" customHeight="1">
      <c r="A151" s="58"/>
      <c r="B151" s="283" t="s">
        <v>133</v>
      </c>
      <c r="C151" s="283"/>
      <c r="D151" s="283"/>
      <c r="E151" s="283"/>
      <c r="F151" s="283"/>
      <c r="G151" s="283"/>
      <c r="H151" s="283"/>
      <c r="I151" s="278">
        <f>Dochody!H63+Dochody!I63</f>
        <v>4360965</v>
      </c>
      <c r="J151" s="279"/>
      <c r="K151" s="10"/>
      <c r="L151" s="10"/>
      <c r="M151" s="10"/>
      <c r="N151" s="10"/>
      <c r="O151" s="10"/>
      <c r="P151" s="10"/>
    </row>
    <row r="152" spans="1:16" ht="17.25" customHeight="1">
      <c r="A152" s="58" t="s">
        <v>5</v>
      </c>
      <c r="B152" s="291" t="s">
        <v>37</v>
      </c>
      <c r="C152" s="354"/>
      <c r="D152" s="354"/>
      <c r="E152" s="354"/>
      <c r="F152" s="354"/>
      <c r="G152" s="354"/>
      <c r="H152" s="355"/>
      <c r="I152" s="276">
        <f>I149+I151-I150</f>
        <v>126267492</v>
      </c>
      <c r="J152" s="277"/>
      <c r="K152" s="10"/>
      <c r="L152" s="10"/>
      <c r="M152" s="10"/>
      <c r="N152" s="10"/>
      <c r="O152" s="10"/>
      <c r="P152" s="10"/>
    </row>
    <row r="153" spans="1:16" s="9" customFormat="1" ht="16.5" customHeight="1">
      <c r="A153" s="88" t="s">
        <v>6</v>
      </c>
      <c r="B153" s="288" t="s">
        <v>148</v>
      </c>
      <c r="C153" s="289"/>
      <c r="D153" s="289"/>
      <c r="E153" s="289"/>
      <c r="F153" s="289"/>
      <c r="G153" s="289"/>
      <c r="H153" s="290"/>
      <c r="I153" s="276">
        <f>Dochody!J76</f>
        <v>11500000</v>
      </c>
      <c r="J153" s="277"/>
      <c r="K153" s="10"/>
      <c r="L153" s="10"/>
      <c r="M153" s="10"/>
      <c r="N153" s="10"/>
      <c r="O153" s="10"/>
      <c r="P153" s="10"/>
    </row>
    <row r="154" spans="1:16" s="9" customFormat="1" ht="15.75" customHeight="1">
      <c r="A154" s="88" t="s">
        <v>7</v>
      </c>
      <c r="B154" s="288" t="s">
        <v>128</v>
      </c>
      <c r="C154" s="289"/>
      <c r="D154" s="289"/>
      <c r="E154" s="289"/>
      <c r="F154" s="289"/>
      <c r="G154" s="289"/>
      <c r="H154" s="290"/>
      <c r="I154" s="276">
        <f>Dochody!J77</f>
        <v>2500000</v>
      </c>
      <c r="J154" s="277"/>
      <c r="K154" s="10"/>
      <c r="L154" s="10"/>
      <c r="M154" s="10"/>
      <c r="N154" s="10"/>
      <c r="O154" s="10"/>
      <c r="P154" s="10"/>
    </row>
    <row r="155" spans="1:16" s="9" customFormat="1" ht="17.25" customHeight="1">
      <c r="A155" s="88" t="s">
        <v>69</v>
      </c>
      <c r="B155" s="288" t="s">
        <v>127</v>
      </c>
      <c r="C155" s="289"/>
      <c r="D155" s="289"/>
      <c r="E155" s="289"/>
      <c r="F155" s="289"/>
      <c r="G155" s="289"/>
      <c r="H155" s="290"/>
      <c r="I155" s="276">
        <f>Dochody!J78</f>
        <v>6000000</v>
      </c>
      <c r="J155" s="277"/>
      <c r="K155" s="10"/>
      <c r="L155" s="10"/>
      <c r="M155" s="10"/>
      <c r="N155" s="10"/>
      <c r="O155" s="10"/>
      <c r="P155" s="10"/>
    </row>
    <row r="156" spans="1:16" ht="43.5" customHeight="1">
      <c r="A156" s="88" t="s">
        <v>130</v>
      </c>
      <c r="B156" s="288" t="s">
        <v>141</v>
      </c>
      <c r="C156" s="289"/>
      <c r="D156" s="289"/>
      <c r="E156" s="289"/>
      <c r="F156" s="289"/>
      <c r="G156" s="289"/>
      <c r="H156" s="290"/>
      <c r="I156" s="276">
        <v>51585</v>
      </c>
      <c r="J156" s="287"/>
      <c r="K156" s="10"/>
      <c r="L156" s="10"/>
      <c r="M156" s="10"/>
      <c r="N156" s="10"/>
      <c r="O156" s="10"/>
      <c r="P156" s="10"/>
    </row>
    <row r="157" spans="1:16" ht="22.5" customHeight="1">
      <c r="A157" s="58"/>
      <c r="B157" s="305" t="s">
        <v>131</v>
      </c>
      <c r="C157" s="306"/>
      <c r="D157" s="306"/>
      <c r="E157" s="306"/>
      <c r="F157" s="306"/>
      <c r="G157" s="306"/>
      <c r="H157" s="277"/>
      <c r="I157" s="276">
        <f>I152+I153+I154+I155+I156</f>
        <v>146319077</v>
      </c>
      <c r="J157" s="277"/>
      <c r="K157" s="10"/>
      <c r="L157" s="28"/>
      <c r="M157" s="10"/>
      <c r="N157" s="10"/>
      <c r="O157" s="10"/>
      <c r="P157" s="10"/>
    </row>
    <row r="158" spans="1:16" ht="3.75" customHeight="1">
      <c r="A158" s="58"/>
      <c r="B158" s="291"/>
      <c r="C158" s="292"/>
      <c r="D158" s="292"/>
      <c r="E158" s="292"/>
      <c r="F158" s="292"/>
      <c r="G158" s="292"/>
      <c r="H158" s="279"/>
      <c r="I158" s="291"/>
      <c r="J158" s="279"/>
      <c r="K158" s="10"/>
      <c r="L158" s="10"/>
      <c r="M158" s="10"/>
      <c r="N158" s="10"/>
      <c r="O158" s="10"/>
      <c r="P158" s="10"/>
    </row>
    <row r="159" spans="1:16" ht="15" customHeight="1">
      <c r="A159" s="58" t="s">
        <v>4</v>
      </c>
      <c r="B159" s="305" t="s">
        <v>172</v>
      </c>
      <c r="C159" s="306"/>
      <c r="D159" s="306"/>
      <c r="E159" s="306"/>
      <c r="F159" s="306"/>
      <c r="G159" s="306"/>
      <c r="H159" s="277"/>
      <c r="I159" s="276">
        <f>E121</f>
        <v>139828682</v>
      </c>
      <c r="J159" s="277"/>
      <c r="K159" s="10"/>
      <c r="L159" s="10"/>
      <c r="M159" s="10"/>
      <c r="N159" s="10"/>
      <c r="O159" s="10"/>
      <c r="P159" s="10"/>
    </row>
    <row r="160" spans="1:16" ht="18" customHeight="1">
      <c r="A160" s="58"/>
      <c r="B160" s="291" t="s">
        <v>26</v>
      </c>
      <c r="C160" s="292"/>
      <c r="D160" s="292"/>
      <c r="E160" s="292"/>
      <c r="F160" s="292"/>
      <c r="G160" s="292"/>
      <c r="H160" s="279"/>
      <c r="I160" s="278">
        <f>F121</f>
        <v>2735231</v>
      </c>
      <c r="J160" s="279"/>
      <c r="K160" s="28"/>
      <c r="L160" s="211"/>
      <c r="M160" s="211"/>
      <c r="N160" s="28"/>
      <c r="O160" s="10"/>
      <c r="P160" s="10"/>
    </row>
    <row r="161" spans="1:16" ht="18" customHeight="1">
      <c r="A161" s="58"/>
      <c r="B161" s="291" t="s">
        <v>27</v>
      </c>
      <c r="C161" s="292"/>
      <c r="D161" s="292"/>
      <c r="E161" s="292"/>
      <c r="F161" s="292"/>
      <c r="G161" s="292"/>
      <c r="H161" s="279"/>
      <c r="I161" s="278">
        <f>G121</f>
        <v>4674041</v>
      </c>
      <c r="J161" s="279"/>
      <c r="K161" s="28"/>
      <c r="L161" s="10"/>
      <c r="M161" s="10"/>
      <c r="N161" s="10"/>
      <c r="O161" s="10"/>
      <c r="P161" s="10"/>
    </row>
    <row r="162" spans="1:16" ht="17.25" customHeight="1">
      <c r="A162" s="58" t="s">
        <v>5</v>
      </c>
      <c r="B162" s="291" t="s">
        <v>38</v>
      </c>
      <c r="C162" s="292"/>
      <c r="D162" s="292"/>
      <c r="E162" s="292"/>
      <c r="F162" s="292"/>
      <c r="G162" s="292"/>
      <c r="H162" s="279"/>
      <c r="I162" s="276">
        <f>I159+I161-I160</f>
        <v>141767492</v>
      </c>
      <c r="J162" s="277"/>
      <c r="K162" s="10"/>
      <c r="L162" s="211"/>
      <c r="M162" s="343"/>
      <c r="N162" s="10"/>
      <c r="O162" s="10"/>
      <c r="P162" s="10"/>
    </row>
    <row r="163" spans="1:16" ht="12.75">
      <c r="A163" s="58" t="s">
        <v>6</v>
      </c>
      <c r="B163" s="291" t="s">
        <v>41</v>
      </c>
      <c r="C163" s="292"/>
      <c r="D163" s="292"/>
      <c r="E163" s="292"/>
      <c r="F163" s="292"/>
      <c r="G163" s="292"/>
      <c r="H163" s="279"/>
      <c r="I163" s="278">
        <f>H141</f>
        <v>2141585</v>
      </c>
      <c r="J163" s="279"/>
      <c r="K163" s="10"/>
      <c r="L163" s="10"/>
      <c r="M163" s="10"/>
      <c r="N163" s="10"/>
      <c r="O163" s="10"/>
      <c r="P163" s="10"/>
    </row>
    <row r="164" spans="1:16" ht="12.75">
      <c r="A164" s="58" t="s">
        <v>7</v>
      </c>
      <c r="B164" s="291" t="s">
        <v>40</v>
      </c>
      <c r="C164" s="292"/>
      <c r="D164" s="292"/>
      <c r="E164" s="292"/>
      <c r="F164" s="292"/>
      <c r="G164" s="292"/>
      <c r="H164" s="279"/>
      <c r="I164" s="278">
        <f>H142</f>
        <v>410000</v>
      </c>
      <c r="J164" s="279"/>
      <c r="K164" s="10"/>
      <c r="L164" s="10"/>
      <c r="M164" s="10"/>
      <c r="N164" s="10"/>
      <c r="O164" s="10"/>
      <c r="P164" s="10"/>
    </row>
    <row r="165" spans="1:16" ht="13.5" customHeight="1">
      <c r="A165" s="58" t="s">
        <v>69</v>
      </c>
      <c r="B165" s="291" t="s">
        <v>123</v>
      </c>
      <c r="C165" s="292"/>
      <c r="D165" s="292"/>
      <c r="E165" s="292"/>
      <c r="F165" s="292"/>
      <c r="G165" s="292"/>
      <c r="H165" s="279"/>
      <c r="I165" s="278">
        <f>H143</f>
        <v>2000000</v>
      </c>
      <c r="J165" s="293"/>
      <c r="K165" s="10"/>
      <c r="L165" s="10"/>
      <c r="M165" s="10"/>
      <c r="N165" s="10"/>
      <c r="O165" s="10"/>
      <c r="P165" s="10"/>
    </row>
    <row r="166" spans="1:16" ht="18" customHeight="1">
      <c r="A166" s="89"/>
      <c r="B166" s="305" t="s">
        <v>147</v>
      </c>
      <c r="C166" s="306"/>
      <c r="D166" s="306"/>
      <c r="E166" s="306"/>
      <c r="F166" s="306"/>
      <c r="G166" s="306"/>
      <c r="H166" s="277"/>
      <c r="I166" s="276">
        <f>I162+I163+I164+I165</f>
        <v>146319077</v>
      </c>
      <c r="J166" s="277"/>
      <c r="K166" s="10"/>
      <c r="L166" s="28">
        <f>I157-I166</f>
        <v>0</v>
      </c>
      <c r="M166" s="10"/>
      <c r="N166" s="10"/>
      <c r="O166" s="10"/>
      <c r="P166" s="10"/>
    </row>
    <row r="167" spans="1:16" ht="7.5" customHeight="1">
      <c r="A167" s="30"/>
      <c r="B167" s="10"/>
      <c r="C167" s="10"/>
      <c r="D167" s="10"/>
      <c r="E167" s="31"/>
      <c r="F167" s="25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1:16" ht="15" customHeight="1">
      <c r="A168" s="343" t="s">
        <v>138</v>
      </c>
      <c r="B168" s="343"/>
      <c r="C168" s="343"/>
      <c r="D168" s="343"/>
      <c r="E168" s="343"/>
      <c r="F168" s="343"/>
      <c r="G168" s="343"/>
      <c r="H168" s="343"/>
      <c r="I168" s="343"/>
      <c r="J168" s="343"/>
      <c r="K168" s="10"/>
      <c r="L168" s="10"/>
      <c r="M168" s="10"/>
      <c r="N168" s="10"/>
      <c r="O168" s="10"/>
      <c r="P168" s="10"/>
    </row>
    <row r="169" spans="1:16" ht="12.75">
      <c r="A169" s="332" t="s">
        <v>142</v>
      </c>
      <c r="B169" s="333"/>
      <c r="C169" s="333"/>
      <c r="D169" s="333"/>
      <c r="E169" s="333"/>
      <c r="F169" s="333"/>
      <c r="G169" s="333"/>
      <c r="H169" s="333"/>
      <c r="I169" s="333"/>
      <c r="J169" s="333"/>
      <c r="K169" s="10"/>
      <c r="L169" s="10"/>
      <c r="M169" s="10"/>
      <c r="N169" s="10"/>
      <c r="O169" s="10"/>
      <c r="P169" s="10"/>
    </row>
    <row r="170" spans="1:16" ht="12.75">
      <c r="A170" s="99" t="s">
        <v>137</v>
      </c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1:16" ht="12.75">
      <c r="A171" s="93" t="s">
        <v>139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1:16" ht="12.75">
      <c r="A172" s="93" t="s">
        <v>140</v>
      </c>
      <c r="B172" s="93"/>
      <c r="C172" s="93"/>
      <c r="D172" s="93"/>
      <c r="E172" s="93"/>
      <c r="F172" s="93"/>
      <c r="G172" s="93"/>
      <c r="H172" s="93"/>
      <c r="I172" s="93"/>
      <c r="J172" s="93"/>
      <c r="K172" s="10"/>
      <c r="L172" s="10"/>
      <c r="M172" s="10"/>
      <c r="N172" s="10"/>
      <c r="O172" s="10"/>
      <c r="P172" s="10"/>
    </row>
    <row r="173" spans="1:16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1:16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1:16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</sheetData>
  <sheetProtection/>
  <mergeCells count="202">
    <mergeCell ref="A114:A117"/>
    <mergeCell ref="B114:D117"/>
    <mergeCell ref="E114:E117"/>
    <mergeCell ref="F114:G115"/>
    <mergeCell ref="H114:H117"/>
    <mergeCell ref="I114:P114"/>
    <mergeCell ref="I115:I117"/>
    <mergeCell ref="J115:O115"/>
    <mergeCell ref="P115:P117"/>
    <mergeCell ref="F116:F117"/>
    <mergeCell ref="G116:G117"/>
    <mergeCell ref="J116:J117"/>
    <mergeCell ref="K116:K117"/>
    <mergeCell ref="L116:L117"/>
    <mergeCell ref="M116:M117"/>
    <mergeCell ref="N116:O116"/>
    <mergeCell ref="D36:H36"/>
    <mergeCell ref="D37:H37"/>
    <mergeCell ref="A34:C34"/>
    <mergeCell ref="D34:H35"/>
    <mergeCell ref="I34:J34"/>
    <mergeCell ref="K34:L34"/>
    <mergeCell ref="A58:C58"/>
    <mergeCell ref="D58:H59"/>
    <mergeCell ref="I58:J58"/>
    <mergeCell ref="K58:L58"/>
    <mergeCell ref="L162:M162"/>
    <mergeCell ref="B131:F131"/>
    <mergeCell ref="B130:G130"/>
    <mergeCell ref="D55:H55"/>
    <mergeCell ref="D62:H62"/>
    <mergeCell ref="D20:H20"/>
    <mergeCell ref="D21:H21"/>
    <mergeCell ref="D22:H22"/>
    <mergeCell ref="D23:H23"/>
    <mergeCell ref="D24:H24"/>
    <mergeCell ref="D25:H25"/>
    <mergeCell ref="D26:H26"/>
    <mergeCell ref="D50:H50"/>
    <mergeCell ref="D51:H51"/>
    <mergeCell ref="D52:H52"/>
    <mergeCell ref="B133:G133"/>
    <mergeCell ref="B132:F132"/>
    <mergeCell ref="B129:G129"/>
    <mergeCell ref="L160:M160"/>
    <mergeCell ref="I150:J150"/>
    <mergeCell ref="I157:J157"/>
    <mergeCell ref="I155:J155"/>
    <mergeCell ref="B157:H157"/>
    <mergeCell ref="B152:H152"/>
    <mergeCell ref="A169:J169"/>
    <mergeCell ref="D9:H9"/>
    <mergeCell ref="D10:H10"/>
    <mergeCell ref="D11:H11"/>
    <mergeCell ref="D68:H68"/>
    <mergeCell ref="D71:H71"/>
    <mergeCell ref="D72:H72"/>
    <mergeCell ref="D47:H47"/>
    <mergeCell ref="D48:H48"/>
    <mergeCell ref="D73:H73"/>
    <mergeCell ref="D49:H49"/>
    <mergeCell ref="D15:H15"/>
    <mergeCell ref="D19:H19"/>
    <mergeCell ref="D16:H16"/>
    <mergeCell ref="D12:H12"/>
    <mergeCell ref="D13:H13"/>
    <mergeCell ref="D14:H14"/>
    <mergeCell ref="D42:H42"/>
    <mergeCell ref="B125:G125"/>
    <mergeCell ref="A168:J168"/>
    <mergeCell ref="B166:H166"/>
    <mergeCell ref="I158:J158"/>
    <mergeCell ref="I151:J151"/>
    <mergeCell ref="D77:H77"/>
    <mergeCell ref="B163:H163"/>
    <mergeCell ref="B162:H162"/>
    <mergeCell ref="B141:G141"/>
    <mergeCell ref="B159:H159"/>
    <mergeCell ref="B158:H158"/>
    <mergeCell ref="A5:L5"/>
    <mergeCell ref="I7:J7"/>
    <mergeCell ref="K7:L7"/>
    <mergeCell ref="D7:H8"/>
    <mergeCell ref="A7:C7"/>
    <mergeCell ref="B134:G134"/>
    <mergeCell ref="J124:K124"/>
    <mergeCell ref="B123:G123"/>
    <mergeCell ref="B124:G124"/>
    <mergeCell ref="J125:K125"/>
    <mergeCell ref="E92:E95"/>
    <mergeCell ref="B97:D97"/>
    <mergeCell ref="B92:D95"/>
    <mergeCell ref="B107:D107"/>
    <mergeCell ref="B112:D112"/>
    <mergeCell ref="B99:D99"/>
    <mergeCell ref="B105:D105"/>
    <mergeCell ref="B121:D121"/>
    <mergeCell ref="D43:H43"/>
    <mergeCell ref="I161:J161"/>
    <mergeCell ref="B151:H151"/>
    <mergeCell ref="B160:H160"/>
    <mergeCell ref="B156:H156"/>
    <mergeCell ref="I149:J149"/>
    <mergeCell ref="B143:G143"/>
    <mergeCell ref="B145:G145"/>
    <mergeCell ref="B126:G126"/>
    <mergeCell ref="B127:F127"/>
    <mergeCell ref="B128:F128"/>
    <mergeCell ref="B139:G139"/>
    <mergeCell ref="B137:G137"/>
    <mergeCell ref="I166:J166"/>
    <mergeCell ref="I164:J164"/>
    <mergeCell ref="I163:J163"/>
    <mergeCell ref="B144:G144"/>
    <mergeCell ref="B150:H150"/>
    <mergeCell ref="B149:H149"/>
    <mergeCell ref="B135:G135"/>
    <mergeCell ref="I153:J153"/>
    <mergeCell ref="I154:J154"/>
    <mergeCell ref="I156:J156"/>
    <mergeCell ref="I152:J152"/>
    <mergeCell ref="I160:J160"/>
    <mergeCell ref="B153:H153"/>
    <mergeCell ref="B154:H154"/>
    <mergeCell ref="B155:H155"/>
    <mergeCell ref="B136:G136"/>
    <mergeCell ref="B138:G138"/>
    <mergeCell ref="B165:H165"/>
    <mergeCell ref="I165:J165"/>
    <mergeCell ref="I159:J159"/>
    <mergeCell ref="B164:H164"/>
    <mergeCell ref="B161:H161"/>
    <mergeCell ref="B142:G142"/>
    <mergeCell ref="I162:J162"/>
    <mergeCell ref="B120:D120"/>
    <mergeCell ref="B119:D119"/>
    <mergeCell ref="B118:D118"/>
    <mergeCell ref="B113:D113"/>
    <mergeCell ref="D74:H74"/>
    <mergeCell ref="D75:H75"/>
    <mergeCell ref="F92:G93"/>
    <mergeCell ref="G94:G95"/>
    <mergeCell ref="F94:F95"/>
    <mergeCell ref="B104:D104"/>
    <mergeCell ref="B103:D103"/>
    <mergeCell ref="B98:D98"/>
    <mergeCell ref="D80:H80"/>
    <mergeCell ref="D81:H81"/>
    <mergeCell ref="D82:H82"/>
    <mergeCell ref="D83:H83"/>
    <mergeCell ref="B109:D109"/>
    <mergeCell ref="B108:D108"/>
    <mergeCell ref="D78:H78"/>
    <mergeCell ref="D79:H79"/>
    <mergeCell ref="B111:D111"/>
    <mergeCell ref="B110:D110"/>
    <mergeCell ref="A84:H84"/>
    <mergeCell ref="B106:D106"/>
    <mergeCell ref="B101:D101"/>
    <mergeCell ref="B100:D100"/>
    <mergeCell ref="A92:A95"/>
    <mergeCell ref="H92:H95"/>
    <mergeCell ref="B102:D102"/>
    <mergeCell ref="D66:H66"/>
    <mergeCell ref="D67:H67"/>
    <mergeCell ref="D63:H63"/>
    <mergeCell ref="D64:H64"/>
    <mergeCell ref="L94:L95"/>
    <mergeCell ref="M94:M95"/>
    <mergeCell ref="K94:K95"/>
    <mergeCell ref="J94:J95"/>
    <mergeCell ref="I93:I95"/>
    <mergeCell ref="I92:P92"/>
    <mergeCell ref="P93:P95"/>
    <mergeCell ref="N94:O94"/>
    <mergeCell ref="D69:H69"/>
    <mergeCell ref="D70:H70"/>
    <mergeCell ref="D76:H76"/>
    <mergeCell ref="M23:N23"/>
    <mergeCell ref="M84:N84"/>
    <mergeCell ref="J93:O93"/>
    <mergeCell ref="O84:P84"/>
    <mergeCell ref="D17:H17"/>
    <mergeCell ref="D18:H18"/>
    <mergeCell ref="D60:H60"/>
    <mergeCell ref="D61:H61"/>
    <mergeCell ref="D38:H38"/>
    <mergeCell ref="D39:H39"/>
    <mergeCell ref="D40:H40"/>
    <mergeCell ref="D41:H41"/>
    <mergeCell ref="D57:H57"/>
    <mergeCell ref="D56:H56"/>
    <mergeCell ref="D54:H54"/>
    <mergeCell ref="D45:H45"/>
    <mergeCell ref="D46:H46"/>
    <mergeCell ref="D44:H44"/>
    <mergeCell ref="D53:H53"/>
    <mergeCell ref="D27:H27"/>
    <mergeCell ref="D28:H28"/>
    <mergeCell ref="D29:H29"/>
    <mergeCell ref="D30:H30"/>
    <mergeCell ref="D65:H65"/>
  </mergeCells>
  <printOptions/>
  <pageMargins left="0.75" right="0.75" top="0.39" bottom="0.43" header="0.3" footer="0.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C62">
      <selection activeCell="N68" sqref="N68:N69"/>
    </sheetView>
  </sheetViews>
  <sheetFormatPr defaultColWidth="9.00390625" defaultRowHeight="12.75"/>
  <cols>
    <col min="5" max="5" width="13.375" style="0" customWidth="1"/>
    <col min="7" max="7" width="11.25390625" style="0" customWidth="1"/>
    <col min="8" max="8" width="12.375" style="0" customWidth="1"/>
    <col min="9" max="9" width="11.625" style="0" customWidth="1"/>
    <col min="10" max="10" width="11.875" style="0" customWidth="1"/>
    <col min="11" max="11" width="12.125" style="0" customWidth="1"/>
    <col min="12" max="12" width="13.125" style="0" customWidth="1"/>
    <col min="13" max="13" width="13.375" style="0" customWidth="1"/>
  </cols>
  <sheetData>
    <row r="1" spans="1:13" ht="11.25" customHeight="1">
      <c r="A1" s="102"/>
      <c r="B1" s="102"/>
      <c r="C1" s="102"/>
      <c r="D1" s="102"/>
      <c r="E1" s="102"/>
      <c r="F1" s="102"/>
      <c r="G1" s="102"/>
      <c r="H1" s="108" t="s">
        <v>70</v>
      </c>
      <c r="I1" s="102"/>
      <c r="J1" s="108"/>
      <c r="K1" s="109"/>
      <c r="L1" s="110"/>
      <c r="M1" s="3"/>
    </row>
    <row r="2" spans="1:13" ht="3" customHeight="1">
      <c r="A2" s="102"/>
      <c r="B2" s="102"/>
      <c r="C2" s="102"/>
      <c r="D2" s="102"/>
      <c r="E2" s="102"/>
      <c r="F2" s="102"/>
      <c r="G2" s="102"/>
      <c r="H2" s="111"/>
      <c r="I2" s="102"/>
      <c r="J2" s="111"/>
      <c r="K2" s="109"/>
      <c r="L2" s="110"/>
      <c r="M2" s="3"/>
    </row>
    <row r="3" spans="1:13" ht="10.5" customHeight="1">
      <c r="A3" s="102"/>
      <c r="B3" s="102"/>
      <c r="C3" s="102"/>
      <c r="D3" s="102"/>
      <c r="E3" s="102"/>
      <c r="F3" s="102"/>
      <c r="G3" s="102"/>
      <c r="H3" s="11" t="s">
        <v>149</v>
      </c>
      <c r="I3" s="102"/>
      <c r="J3" s="11"/>
      <c r="K3" s="109"/>
      <c r="L3" s="110"/>
      <c r="M3" s="3"/>
    </row>
    <row r="4" spans="1:13" ht="11.25" customHeight="1">
      <c r="A4" s="102"/>
      <c r="B4" s="102"/>
      <c r="C4" s="102"/>
      <c r="D4" s="102"/>
      <c r="E4" s="102"/>
      <c r="F4" s="102"/>
      <c r="G4" s="102"/>
      <c r="H4" s="11" t="s">
        <v>71</v>
      </c>
      <c r="I4" s="102"/>
      <c r="J4" s="11"/>
      <c r="K4" s="109"/>
      <c r="L4" s="110"/>
      <c r="M4" s="3"/>
    </row>
    <row r="5" spans="1:13" ht="12" customHeight="1">
      <c r="A5" s="102"/>
      <c r="B5" s="102"/>
      <c r="C5" s="102"/>
      <c r="D5" s="102"/>
      <c r="E5" s="102"/>
      <c r="F5" s="102"/>
      <c r="G5" s="102"/>
      <c r="H5" s="11" t="s">
        <v>150</v>
      </c>
      <c r="I5" s="102"/>
      <c r="J5" s="11"/>
      <c r="K5" s="109"/>
      <c r="L5" s="110"/>
      <c r="M5" s="3"/>
    </row>
    <row r="6" spans="1:13" ht="6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9"/>
      <c r="L6" s="110"/>
      <c r="M6" s="3"/>
    </row>
    <row r="7" spans="1:13" ht="11.25" customHeight="1">
      <c r="A7" s="393" t="s">
        <v>121</v>
      </c>
      <c r="B7" s="394"/>
      <c r="C7" s="394"/>
      <c r="D7" s="394"/>
      <c r="E7" s="394"/>
      <c r="F7" s="394"/>
      <c r="G7" s="394"/>
      <c r="H7" s="394"/>
      <c r="I7" s="394"/>
      <c r="J7" s="394"/>
      <c r="K7" s="109"/>
      <c r="L7" s="110"/>
      <c r="M7" s="3"/>
    </row>
    <row r="8" spans="1:12" ht="6" customHeight="1">
      <c r="A8" s="102"/>
      <c r="B8" s="102"/>
      <c r="C8" s="102"/>
      <c r="D8" s="102"/>
      <c r="E8" s="102"/>
      <c r="F8" s="102"/>
      <c r="G8" s="102"/>
      <c r="H8" s="102"/>
      <c r="I8" s="102"/>
      <c r="J8" s="179"/>
      <c r="K8" s="109"/>
      <c r="L8" s="110"/>
    </row>
    <row r="9" spans="1:13" ht="10.5" customHeight="1">
      <c r="A9" s="395" t="s">
        <v>72</v>
      </c>
      <c r="B9" s="396"/>
      <c r="C9" s="397"/>
      <c r="D9" s="359" t="s">
        <v>91</v>
      </c>
      <c r="E9" s="360"/>
      <c r="F9" s="361"/>
      <c r="G9" s="392" t="s">
        <v>92</v>
      </c>
      <c r="H9" s="392"/>
      <c r="I9" s="392" t="s">
        <v>93</v>
      </c>
      <c r="J9" s="392"/>
      <c r="K9" s="112"/>
      <c r="L9" s="113"/>
      <c r="M9" s="5"/>
    </row>
    <row r="10" spans="1:13" ht="12" customHeight="1">
      <c r="A10" s="114" t="s">
        <v>29</v>
      </c>
      <c r="B10" s="114" t="s">
        <v>73</v>
      </c>
      <c r="C10" s="114" t="s">
        <v>74</v>
      </c>
      <c r="D10" s="362"/>
      <c r="E10" s="363"/>
      <c r="F10" s="364"/>
      <c r="G10" s="115" t="s">
        <v>75</v>
      </c>
      <c r="H10" s="116" t="s">
        <v>76</v>
      </c>
      <c r="I10" s="115" t="s">
        <v>75</v>
      </c>
      <c r="J10" s="116" t="s">
        <v>76</v>
      </c>
      <c r="K10" s="112"/>
      <c r="L10" s="113"/>
      <c r="M10" s="5"/>
    </row>
    <row r="11" spans="1:13" s="9" customFormat="1" ht="14.25" customHeight="1">
      <c r="A11" s="117">
        <v>720</v>
      </c>
      <c r="B11" s="117"/>
      <c r="C11" s="117"/>
      <c r="D11" s="366" t="s">
        <v>184</v>
      </c>
      <c r="E11" s="367"/>
      <c r="F11" s="368"/>
      <c r="G11" s="118"/>
      <c r="H11" s="118">
        <f>H12</f>
        <v>1922155</v>
      </c>
      <c r="I11" s="118">
        <f>I12</f>
        <v>142740</v>
      </c>
      <c r="J11" s="118">
        <f>J12</f>
        <v>1779415</v>
      </c>
      <c r="K11" s="112"/>
      <c r="L11" s="113"/>
      <c r="M11" s="5"/>
    </row>
    <row r="12" spans="1:13" s="9" customFormat="1" ht="13.5" customHeight="1">
      <c r="A12" s="119"/>
      <c r="B12" s="119">
        <v>72095</v>
      </c>
      <c r="C12" s="119"/>
      <c r="D12" s="369" t="s">
        <v>159</v>
      </c>
      <c r="E12" s="370"/>
      <c r="F12" s="371"/>
      <c r="G12" s="120"/>
      <c r="H12" s="120">
        <f>H13</f>
        <v>1922155</v>
      </c>
      <c r="I12" s="120">
        <f>SUM(I14:I15)</f>
        <v>142740</v>
      </c>
      <c r="J12" s="120">
        <f>SUM(J16:J17)</f>
        <v>1779415</v>
      </c>
      <c r="K12" s="112"/>
      <c r="L12" s="113"/>
      <c r="M12" s="5"/>
    </row>
    <row r="13" spans="1:13" s="9" customFormat="1" ht="24.75" customHeight="1">
      <c r="A13" s="166"/>
      <c r="B13" s="166"/>
      <c r="C13" s="122">
        <v>6298</v>
      </c>
      <c r="D13" s="372" t="s">
        <v>185</v>
      </c>
      <c r="E13" s="373"/>
      <c r="F13" s="374"/>
      <c r="G13" s="123"/>
      <c r="H13" s="123">
        <v>1922155</v>
      </c>
      <c r="I13" s="123"/>
      <c r="J13" s="123"/>
      <c r="K13" s="112"/>
      <c r="L13" s="113"/>
      <c r="M13" s="5"/>
    </row>
    <row r="14" spans="1:13" s="9" customFormat="1" ht="57" customHeight="1">
      <c r="A14" s="167"/>
      <c r="B14" s="167"/>
      <c r="C14" s="173">
        <v>2007</v>
      </c>
      <c r="D14" s="372" t="s">
        <v>155</v>
      </c>
      <c r="E14" s="373"/>
      <c r="F14" s="374"/>
      <c r="G14" s="169"/>
      <c r="H14" s="170"/>
      <c r="I14" s="175">
        <v>121329</v>
      </c>
      <c r="J14" s="176"/>
      <c r="K14" s="112"/>
      <c r="L14" s="113"/>
      <c r="M14" s="5"/>
    </row>
    <row r="15" spans="1:13" s="9" customFormat="1" ht="67.5" customHeight="1">
      <c r="A15" s="167"/>
      <c r="B15" s="167"/>
      <c r="C15" s="173">
        <v>2009</v>
      </c>
      <c r="D15" s="372" t="s">
        <v>195</v>
      </c>
      <c r="E15" s="373"/>
      <c r="F15" s="374"/>
      <c r="G15" s="169"/>
      <c r="H15" s="170"/>
      <c r="I15" s="175">
        <v>21411</v>
      </c>
      <c r="J15" s="177"/>
      <c r="K15" s="112"/>
      <c r="L15" s="113"/>
      <c r="M15" s="5"/>
    </row>
    <row r="16" spans="1:13" s="9" customFormat="1" ht="57" customHeight="1">
      <c r="A16" s="167"/>
      <c r="B16" s="167"/>
      <c r="C16" s="173">
        <v>6207</v>
      </c>
      <c r="D16" s="372" t="s">
        <v>186</v>
      </c>
      <c r="E16" s="373"/>
      <c r="F16" s="374"/>
      <c r="G16" s="169"/>
      <c r="H16" s="170"/>
      <c r="I16" s="177"/>
      <c r="J16" s="175">
        <v>1512503</v>
      </c>
      <c r="K16" s="112"/>
      <c r="L16" s="113"/>
      <c r="M16" s="5"/>
    </row>
    <row r="17" spans="1:13" s="9" customFormat="1" ht="66" customHeight="1">
      <c r="A17" s="168"/>
      <c r="B17" s="168"/>
      <c r="C17" s="174">
        <v>6209</v>
      </c>
      <c r="D17" s="375" t="s">
        <v>196</v>
      </c>
      <c r="E17" s="376"/>
      <c r="F17" s="377"/>
      <c r="G17" s="171"/>
      <c r="H17" s="172"/>
      <c r="I17" s="178"/>
      <c r="J17" s="199">
        <v>266912</v>
      </c>
      <c r="K17" s="112"/>
      <c r="L17" s="113"/>
      <c r="M17" s="5"/>
    </row>
    <row r="18" spans="1:13" s="9" customFormat="1" ht="24.75" customHeight="1">
      <c r="A18" s="117">
        <v>754</v>
      </c>
      <c r="B18" s="117"/>
      <c r="C18" s="117"/>
      <c r="D18" s="366" t="s">
        <v>151</v>
      </c>
      <c r="E18" s="401"/>
      <c r="F18" s="402"/>
      <c r="G18" s="118"/>
      <c r="H18" s="118"/>
      <c r="I18" s="118">
        <f>I19</f>
        <v>10000</v>
      </c>
      <c r="J18" s="118"/>
      <c r="K18" s="112"/>
      <c r="L18" s="113"/>
      <c r="M18" s="5"/>
    </row>
    <row r="19" spans="1:13" s="9" customFormat="1" ht="12.75" customHeight="1">
      <c r="A19" s="119"/>
      <c r="B19" s="119">
        <v>75404</v>
      </c>
      <c r="C19" s="119"/>
      <c r="D19" s="369" t="s">
        <v>152</v>
      </c>
      <c r="E19" s="403"/>
      <c r="F19" s="404"/>
      <c r="G19" s="120"/>
      <c r="H19" s="120"/>
      <c r="I19" s="120">
        <f>I20</f>
        <v>10000</v>
      </c>
      <c r="J19" s="120"/>
      <c r="K19" s="112"/>
      <c r="L19" s="113"/>
      <c r="M19" s="5"/>
    </row>
    <row r="20" spans="1:13" s="9" customFormat="1" ht="21.75" customHeight="1">
      <c r="A20" s="181"/>
      <c r="B20" s="181"/>
      <c r="C20" s="182" t="s">
        <v>165</v>
      </c>
      <c r="D20" s="340" t="s">
        <v>154</v>
      </c>
      <c r="E20" s="341"/>
      <c r="F20" s="342"/>
      <c r="G20" s="183"/>
      <c r="H20" s="183"/>
      <c r="I20" s="183">
        <v>10000</v>
      </c>
      <c r="J20" s="183"/>
      <c r="K20" s="112"/>
      <c r="L20" s="113"/>
      <c r="M20" s="5"/>
    </row>
    <row r="21" spans="1:13" s="9" customFormat="1" ht="14.25" customHeight="1">
      <c r="A21" s="356" t="s">
        <v>72</v>
      </c>
      <c r="B21" s="357"/>
      <c r="C21" s="358"/>
      <c r="D21" s="359" t="s">
        <v>91</v>
      </c>
      <c r="E21" s="360"/>
      <c r="F21" s="361"/>
      <c r="G21" s="365" t="s">
        <v>92</v>
      </c>
      <c r="H21" s="365"/>
      <c r="I21" s="365" t="s">
        <v>93</v>
      </c>
      <c r="J21" s="365"/>
      <c r="K21" s="112"/>
      <c r="L21" s="113"/>
      <c r="M21" s="5"/>
    </row>
    <row r="22" spans="1:13" s="9" customFormat="1" ht="12.75" customHeight="1">
      <c r="A22" s="180" t="s">
        <v>29</v>
      </c>
      <c r="B22" s="180" t="s">
        <v>73</v>
      </c>
      <c r="C22" s="180" t="s">
        <v>74</v>
      </c>
      <c r="D22" s="362"/>
      <c r="E22" s="363"/>
      <c r="F22" s="364"/>
      <c r="G22" s="115" t="s">
        <v>75</v>
      </c>
      <c r="H22" s="115" t="s">
        <v>76</v>
      </c>
      <c r="I22" s="115" t="s">
        <v>75</v>
      </c>
      <c r="J22" s="115" t="s">
        <v>76</v>
      </c>
      <c r="K22" s="112"/>
      <c r="L22" s="113"/>
      <c r="M22" s="5"/>
    </row>
    <row r="23" spans="1:13" s="9" customFormat="1" ht="39.75" customHeight="1">
      <c r="A23" s="117">
        <v>756</v>
      </c>
      <c r="B23" s="117"/>
      <c r="C23" s="117"/>
      <c r="D23" s="366" t="s">
        <v>173</v>
      </c>
      <c r="E23" s="401"/>
      <c r="F23" s="402"/>
      <c r="G23" s="118"/>
      <c r="H23" s="118"/>
      <c r="I23" s="118">
        <f>I24</f>
        <v>2211000</v>
      </c>
      <c r="J23" s="118"/>
      <c r="K23" s="112"/>
      <c r="L23" s="113"/>
      <c r="M23" s="5"/>
    </row>
    <row r="24" spans="1:13" s="9" customFormat="1" ht="24.75" customHeight="1">
      <c r="A24" s="119"/>
      <c r="B24" s="119">
        <v>75621</v>
      </c>
      <c r="C24" s="119"/>
      <c r="D24" s="369" t="s">
        <v>178</v>
      </c>
      <c r="E24" s="403"/>
      <c r="F24" s="404"/>
      <c r="G24" s="120"/>
      <c r="H24" s="120"/>
      <c r="I24" s="120">
        <f>I25</f>
        <v>2211000</v>
      </c>
      <c r="J24" s="120"/>
      <c r="K24" s="112"/>
      <c r="L24" s="113"/>
      <c r="M24" s="5"/>
    </row>
    <row r="25" spans="1:13" s="9" customFormat="1" ht="22.5" customHeight="1">
      <c r="A25" s="121"/>
      <c r="B25" s="121"/>
      <c r="C25" s="122" t="s">
        <v>180</v>
      </c>
      <c r="D25" s="340" t="s">
        <v>179</v>
      </c>
      <c r="E25" s="341"/>
      <c r="F25" s="342"/>
      <c r="G25" s="123"/>
      <c r="H25" s="123"/>
      <c r="I25" s="123">
        <v>2211000</v>
      </c>
      <c r="J25" s="123"/>
      <c r="K25" s="112"/>
      <c r="L25" s="113"/>
      <c r="M25" s="5"/>
    </row>
    <row r="26" spans="1:13" s="9" customFormat="1" ht="24.75" customHeight="1">
      <c r="A26" s="117">
        <v>854</v>
      </c>
      <c r="B26" s="117"/>
      <c r="C26" s="117"/>
      <c r="D26" s="366" t="s">
        <v>192</v>
      </c>
      <c r="E26" s="367"/>
      <c r="F26" s="368"/>
      <c r="G26" s="118"/>
      <c r="H26" s="118"/>
      <c r="I26" s="118">
        <f>I27</f>
        <v>11762</v>
      </c>
      <c r="J26" s="118"/>
      <c r="K26" s="112"/>
      <c r="L26" s="113"/>
      <c r="M26" s="5"/>
    </row>
    <row r="27" spans="1:13" s="9" customFormat="1" ht="13.5" customHeight="1">
      <c r="A27" s="119"/>
      <c r="B27" s="119">
        <v>85415</v>
      </c>
      <c r="C27" s="119"/>
      <c r="D27" s="369" t="s">
        <v>193</v>
      </c>
      <c r="E27" s="370"/>
      <c r="F27" s="371"/>
      <c r="G27" s="120"/>
      <c r="H27" s="120"/>
      <c r="I27" s="120">
        <f>I28</f>
        <v>11762</v>
      </c>
      <c r="J27" s="120"/>
      <c r="K27" s="112"/>
      <c r="L27" s="113"/>
      <c r="M27" s="5"/>
    </row>
    <row r="28" spans="1:13" s="9" customFormat="1" ht="22.5" customHeight="1">
      <c r="A28" s="121"/>
      <c r="B28" s="121"/>
      <c r="C28" s="122">
        <v>2030</v>
      </c>
      <c r="D28" s="375" t="s">
        <v>194</v>
      </c>
      <c r="E28" s="376"/>
      <c r="F28" s="377"/>
      <c r="G28" s="123"/>
      <c r="H28" s="123"/>
      <c r="I28" s="123">
        <v>11762</v>
      </c>
      <c r="J28" s="123"/>
      <c r="K28" s="112"/>
      <c r="L28" s="113"/>
      <c r="M28" s="5"/>
    </row>
    <row r="29" spans="1:13" s="9" customFormat="1" ht="22.5" customHeight="1">
      <c r="A29" s="117">
        <v>921</v>
      </c>
      <c r="B29" s="117"/>
      <c r="C29" s="117"/>
      <c r="D29" s="366" t="s">
        <v>98</v>
      </c>
      <c r="E29" s="367"/>
      <c r="F29" s="368"/>
      <c r="G29" s="118"/>
      <c r="H29" s="118"/>
      <c r="I29" s="118"/>
      <c r="J29" s="118">
        <f>J30</f>
        <v>176404</v>
      </c>
      <c r="K29" s="112"/>
      <c r="L29" s="113"/>
      <c r="M29" s="5"/>
    </row>
    <row r="30" spans="1:13" s="9" customFormat="1" ht="22.5" customHeight="1">
      <c r="A30" s="119"/>
      <c r="B30" s="119">
        <v>92109</v>
      </c>
      <c r="C30" s="119"/>
      <c r="D30" s="369" t="s">
        <v>99</v>
      </c>
      <c r="E30" s="370"/>
      <c r="F30" s="371"/>
      <c r="G30" s="120"/>
      <c r="H30" s="120"/>
      <c r="I30" s="120"/>
      <c r="J30" s="120">
        <f>J31</f>
        <v>176404</v>
      </c>
      <c r="K30" s="112"/>
      <c r="L30" s="113"/>
      <c r="M30" s="5"/>
    </row>
    <row r="31" spans="1:13" s="9" customFormat="1" ht="63.75" customHeight="1">
      <c r="A31" s="121"/>
      <c r="B31" s="121"/>
      <c r="C31" s="122">
        <v>6208</v>
      </c>
      <c r="D31" s="372" t="s">
        <v>186</v>
      </c>
      <c r="E31" s="373"/>
      <c r="F31" s="374"/>
      <c r="G31" s="123"/>
      <c r="H31" s="123"/>
      <c r="I31" s="123"/>
      <c r="J31" s="123">
        <v>176404</v>
      </c>
      <c r="K31" s="112"/>
      <c r="L31" s="113"/>
      <c r="M31" s="5"/>
    </row>
    <row r="32" spans="1:13" s="9" customFormat="1" ht="16.5" customHeight="1">
      <c r="A32" s="117">
        <v>926</v>
      </c>
      <c r="B32" s="117"/>
      <c r="C32" s="117"/>
      <c r="D32" s="366" t="s">
        <v>174</v>
      </c>
      <c r="E32" s="367"/>
      <c r="F32" s="368"/>
      <c r="G32" s="118"/>
      <c r="H32" s="118"/>
      <c r="I32" s="118">
        <f>I33</f>
        <v>29644</v>
      </c>
      <c r="J32" s="118"/>
      <c r="K32" s="124"/>
      <c r="L32" s="125"/>
      <c r="M32" s="4"/>
    </row>
    <row r="33" spans="1:13" s="9" customFormat="1" ht="27.75" customHeight="1">
      <c r="A33" s="119"/>
      <c r="B33" s="119">
        <v>92605</v>
      </c>
      <c r="C33" s="119"/>
      <c r="D33" s="369" t="s">
        <v>175</v>
      </c>
      <c r="E33" s="370"/>
      <c r="F33" s="371"/>
      <c r="G33" s="120"/>
      <c r="H33" s="120"/>
      <c r="I33" s="120">
        <f>I34</f>
        <v>29644</v>
      </c>
      <c r="J33" s="120"/>
      <c r="K33" s="124"/>
      <c r="L33" s="125"/>
      <c r="M33" s="4"/>
    </row>
    <row r="34" spans="1:13" s="9" customFormat="1" ht="25.5" customHeight="1">
      <c r="A34" s="121"/>
      <c r="B34" s="121"/>
      <c r="C34" s="122" t="s">
        <v>165</v>
      </c>
      <c r="D34" s="375" t="s">
        <v>197</v>
      </c>
      <c r="E34" s="376"/>
      <c r="F34" s="377"/>
      <c r="G34" s="123"/>
      <c r="H34" s="123"/>
      <c r="I34" s="123">
        <v>29644</v>
      </c>
      <c r="J34" s="123"/>
      <c r="K34" s="124"/>
      <c r="L34" s="125"/>
      <c r="M34" s="4"/>
    </row>
    <row r="35" spans="1:12" ht="12.75">
      <c r="A35" s="410" t="s">
        <v>78</v>
      </c>
      <c r="B35" s="411"/>
      <c r="C35" s="411"/>
      <c r="D35" s="411"/>
      <c r="E35" s="411"/>
      <c r="F35" s="412"/>
      <c r="G35" s="126"/>
      <c r="H35" s="126">
        <f>H11</f>
        <v>1922155</v>
      </c>
      <c r="I35" s="126">
        <f>I32+I18+I23+I26+I11</f>
        <v>2405146</v>
      </c>
      <c r="J35" s="126">
        <f>J32+J18+J23+J26+J11+J29</f>
        <v>1955819</v>
      </c>
      <c r="K35" s="127"/>
      <c r="L35" s="110"/>
    </row>
    <row r="36" spans="1:12" s="9" customFormat="1" ht="12.75">
      <c r="A36" s="161"/>
      <c r="B36" s="161"/>
      <c r="C36" s="161"/>
      <c r="D36" s="161"/>
      <c r="E36" s="161"/>
      <c r="F36" s="161"/>
      <c r="G36" s="162"/>
      <c r="H36" s="162"/>
      <c r="I36" s="162"/>
      <c r="J36" s="162"/>
      <c r="K36" s="128"/>
      <c r="L36" s="110"/>
    </row>
    <row r="37" spans="1:12" s="9" customFormat="1" ht="22.5" customHeight="1">
      <c r="A37" s="161"/>
      <c r="B37" s="161"/>
      <c r="C37" s="161"/>
      <c r="D37" s="161"/>
      <c r="E37" s="161"/>
      <c r="F37" s="161"/>
      <c r="G37" s="162"/>
      <c r="H37" s="162"/>
      <c r="I37" s="162"/>
      <c r="J37" s="162"/>
      <c r="K37" s="128"/>
      <c r="L37" s="110"/>
    </row>
    <row r="38" spans="1:12" s="9" customFormat="1" ht="30.75" customHeight="1">
      <c r="A38" s="161"/>
      <c r="B38" s="161"/>
      <c r="C38" s="161"/>
      <c r="D38" s="161"/>
      <c r="E38" s="161"/>
      <c r="F38" s="161"/>
      <c r="G38" s="162"/>
      <c r="H38" s="162"/>
      <c r="I38" s="162"/>
      <c r="J38" s="162"/>
      <c r="K38" s="128"/>
      <c r="L38" s="110"/>
    </row>
    <row r="39" spans="1:12" s="9" customFormat="1" ht="22.5" customHeight="1">
      <c r="A39" s="161"/>
      <c r="B39" s="161"/>
      <c r="C39" s="161"/>
      <c r="D39" s="161"/>
      <c r="E39" s="161"/>
      <c r="F39" s="161"/>
      <c r="G39" s="162"/>
      <c r="H39" s="162"/>
      <c r="I39" s="162"/>
      <c r="J39" s="162"/>
      <c r="K39" s="128"/>
      <c r="L39" s="110"/>
    </row>
    <row r="40" spans="1:12" s="9" customFormat="1" ht="12.75">
      <c r="A40" s="161"/>
      <c r="B40" s="161"/>
      <c r="C40" s="161"/>
      <c r="D40" s="161"/>
      <c r="E40" s="161"/>
      <c r="F40" s="161"/>
      <c r="G40" s="162"/>
      <c r="H40" s="162"/>
      <c r="I40" s="162"/>
      <c r="J40" s="162"/>
      <c r="K40" s="128"/>
      <c r="L40" s="110"/>
    </row>
    <row r="41" spans="1:12" s="9" customFormat="1" ht="12.75">
      <c r="A41" s="161"/>
      <c r="B41" s="161"/>
      <c r="C41" s="161"/>
      <c r="D41" s="161"/>
      <c r="E41" s="161"/>
      <c r="F41" s="161"/>
      <c r="G41" s="162"/>
      <c r="H41" s="162"/>
      <c r="I41" s="162"/>
      <c r="J41" s="162"/>
      <c r="K41" s="128"/>
      <c r="L41" s="110"/>
    </row>
    <row r="42" spans="1:12" s="9" customFormat="1" ht="12.75">
      <c r="A42" s="161"/>
      <c r="B42" s="161"/>
      <c r="C42" s="161"/>
      <c r="D42" s="161"/>
      <c r="E42" s="161"/>
      <c r="F42" s="161"/>
      <c r="G42" s="162"/>
      <c r="H42" s="162"/>
      <c r="I42" s="162"/>
      <c r="J42" s="162"/>
      <c r="K42" s="128"/>
      <c r="L42" s="110"/>
    </row>
    <row r="43" spans="1:12" s="9" customFormat="1" ht="12.75">
      <c r="A43" s="161"/>
      <c r="B43" s="161"/>
      <c r="C43" s="161"/>
      <c r="D43" s="161"/>
      <c r="E43" s="161"/>
      <c r="F43" s="161"/>
      <c r="G43" s="162"/>
      <c r="H43" s="162"/>
      <c r="I43" s="162"/>
      <c r="J43" s="162"/>
      <c r="K43" s="128"/>
      <c r="L43" s="110"/>
    </row>
    <row r="44" spans="1:12" s="9" customFormat="1" ht="12.75">
      <c r="A44" s="161"/>
      <c r="B44" s="161"/>
      <c r="C44" s="161"/>
      <c r="D44" s="161"/>
      <c r="E44" s="161"/>
      <c r="F44" s="161"/>
      <c r="G44" s="162"/>
      <c r="H44" s="162"/>
      <c r="I44" s="162"/>
      <c r="J44" s="162"/>
      <c r="K44" s="128"/>
      <c r="L44" s="110"/>
    </row>
    <row r="45" spans="1:12" ht="10.5" customHeight="1">
      <c r="A45" s="413" t="s">
        <v>104</v>
      </c>
      <c r="B45" s="413"/>
      <c r="C45" s="413"/>
      <c r="D45" s="413"/>
      <c r="E45" s="413"/>
      <c r="F45" s="413"/>
      <c r="G45" s="413"/>
      <c r="H45" s="413"/>
      <c r="I45" s="413"/>
      <c r="J45" s="413"/>
      <c r="K45" s="413"/>
      <c r="L45" s="413"/>
    </row>
    <row r="46" spans="1:12" ht="12.75">
      <c r="A46" s="265" t="s">
        <v>29</v>
      </c>
      <c r="B46" s="320" t="s">
        <v>0</v>
      </c>
      <c r="C46" s="321"/>
      <c r="D46" s="322"/>
      <c r="E46" s="267" t="s">
        <v>170</v>
      </c>
      <c r="F46" s="380" t="s">
        <v>18</v>
      </c>
      <c r="G46" s="439"/>
      <c r="H46" s="439"/>
      <c r="I46" s="381"/>
      <c r="J46" s="267" t="s">
        <v>85</v>
      </c>
      <c r="K46" s="378" t="s">
        <v>30</v>
      </c>
      <c r="L46" s="379"/>
    </row>
    <row r="47" spans="1:12" ht="12.75">
      <c r="A47" s="414"/>
      <c r="B47" s="323"/>
      <c r="C47" s="324"/>
      <c r="D47" s="325"/>
      <c r="E47" s="268"/>
      <c r="F47" s="380" t="s">
        <v>105</v>
      </c>
      <c r="G47" s="381"/>
      <c r="H47" s="380" t="s">
        <v>106</v>
      </c>
      <c r="I47" s="381"/>
      <c r="J47" s="268"/>
      <c r="K47" s="265" t="s">
        <v>107</v>
      </c>
      <c r="L47" s="265" t="s">
        <v>108</v>
      </c>
    </row>
    <row r="48" spans="1:12" ht="14.25" customHeight="1">
      <c r="A48" s="266"/>
      <c r="B48" s="326"/>
      <c r="C48" s="327"/>
      <c r="D48" s="328"/>
      <c r="E48" s="269"/>
      <c r="F48" s="129" t="s">
        <v>75</v>
      </c>
      <c r="G48" s="130" t="s">
        <v>76</v>
      </c>
      <c r="H48" s="129" t="s">
        <v>75</v>
      </c>
      <c r="I48" s="130" t="s">
        <v>76</v>
      </c>
      <c r="J48" s="269"/>
      <c r="K48" s="266"/>
      <c r="L48" s="266"/>
    </row>
    <row r="49" spans="1:13" ht="12" customHeight="1">
      <c r="A49" s="131" t="s">
        <v>1</v>
      </c>
      <c r="B49" s="305" t="s">
        <v>3</v>
      </c>
      <c r="C49" s="306"/>
      <c r="D49" s="277"/>
      <c r="E49" s="132">
        <v>9277450</v>
      </c>
      <c r="F49" s="132"/>
      <c r="G49" s="133"/>
      <c r="H49" s="133"/>
      <c r="I49" s="133"/>
      <c r="J49" s="132">
        <f>E49-F49-G49+H49+I49</f>
        <v>9277450</v>
      </c>
      <c r="K49" s="57">
        <f>J49-L49</f>
        <v>200960</v>
      </c>
      <c r="L49" s="57">
        <v>9076490</v>
      </c>
      <c r="M49" s="6"/>
    </row>
    <row r="50" spans="1:13" ht="12" customHeight="1">
      <c r="A50" s="101">
        <v>700</v>
      </c>
      <c r="B50" s="305" t="s">
        <v>109</v>
      </c>
      <c r="C50" s="306"/>
      <c r="D50" s="277"/>
      <c r="E50" s="132">
        <v>14375460</v>
      </c>
      <c r="F50" s="132"/>
      <c r="G50" s="132"/>
      <c r="H50" s="132"/>
      <c r="I50" s="132"/>
      <c r="J50" s="132">
        <f aca="true" t="shared" si="0" ref="J50:J62">E50-F50-G50+H50+I50</f>
        <v>14375460</v>
      </c>
      <c r="K50" s="57">
        <f>J50-L50</f>
        <v>875460</v>
      </c>
      <c r="L50" s="132">
        <v>13500000</v>
      </c>
      <c r="M50" s="6"/>
    </row>
    <row r="51" spans="1:13" ht="12.75" customHeight="1">
      <c r="A51" s="101">
        <v>720</v>
      </c>
      <c r="B51" s="305" t="s">
        <v>47</v>
      </c>
      <c r="C51" s="306"/>
      <c r="D51" s="277"/>
      <c r="E51" s="132">
        <v>1922155</v>
      </c>
      <c r="F51" s="132">
        <f>G11</f>
        <v>0</v>
      </c>
      <c r="G51" s="132">
        <f>H11</f>
        <v>1922155</v>
      </c>
      <c r="H51" s="132">
        <f>I11</f>
        <v>142740</v>
      </c>
      <c r="I51" s="132">
        <f>J11</f>
        <v>1779415</v>
      </c>
      <c r="J51" s="132">
        <f>E51-F51-G51+H51+I51</f>
        <v>1922155</v>
      </c>
      <c r="K51" s="57">
        <f>J51-L51</f>
        <v>142740</v>
      </c>
      <c r="L51" s="132">
        <f>I51</f>
        <v>1779415</v>
      </c>
      <c r="M51" s="6"/>
    </row>
    <row r="52" spans="1:13" ht="12" customHeight="1">
      <c r="A52" s="100">
        <v>750</v>
      </c>
      <c r="B52" s="305" t="s">
        <v>36</v>
      </c>
      <c r="C52" s="306"/>
      <c r="D52" s="277"/>
      <c r="E52" s="57">
        <v>253682</v>
      </c>
      <c r="F52" s="57"/>
      <c r="G52" s="57"/>
      <c r="H52" s="57"/>
      <c r="I52" s="57"/>
      <c r="J52" s="132">
        <f t="shared" si="0"/>
        <v>253682</v>
      </c>
      <c r="K52" s="57">
        <f aca="true" t="shared" si="1" ref="K52:K58">J52-L52</f>
        <v>253682</v>
      </c>
      <c r="L52" s="57"/>
      <c r="M52" s="6"/>
    </row>
    <row r="53" spans="1:13" ht="50.25" customHeight="1">
      <c r="A53" s="100">
        <v>751</v>
      </c>
      <c r="B53" s="436" t="s">
        <v>28</v>
      </c>
      <c r="C53" s="437"/>
      <c r="D53" s="438"/>
      <c r="E53" s="62">
        <v>2887</v>
      </c>
      <c r="F53" s="62"/>
      <c r="G53" s="134"/>
      <c r="H53" s="135"/>
      <c r="I53" s="57"/>
      <c r="J53" s="132">
        <f t="shared" si="0"/>
        <v>2887</v>
      </c>
      <c r="K53" s="57">
        <f t="shared" si="1"/>
        <v>2887</v>
      </c>
      <c r="L53" s="58"/>
      <c r="M53" s="6"/>
    </row>
    <row r="54" spans="1:13" ht="26.25" customHeight="1">
      <c r="A54" s="100">
        <v>754</v>
      </c>
      <c r="B54" s="398" t="s">
        <v>31</v>
      </c>
      <c r="C54" s="399"/>
      <c r="D54" s="400"/>
      <c r="E54" s="57">
        <v>200</v>
      </c>
      <c r="F54" s="57"/>
      <c r="G54" s="57"/>
      <c r="H54" s="57">
        <f>I18+J18</f>
        <v>10000</v>
      </c>
      <c r="I54" s="57"/>
      <c r="J54" s="132">
        <f t="shared" si="0"/>
        <v>10200</v>
      </c>
      <c r="K54" s="57">
        <f t="shared" si="1"/>
        <v>10200</v>
      </c>
      <c r="L54" s="57"/>
      <c r="M54" s="6"/>
    </row>
    <row r="55" spans="1:13" ht="66" customHeight="1">
      <c r="A55" s="101">
        <v>756</v>
      </c>
      <c r="B55" s="398" t="s">
        <v>118</v>
      </c>
      <c r="C55" s="399"/>
      <c r="D55" s="400"/>
      <c r="E55" s="132">
        <v>61026885</v>
      </c>
      <c r="F55" s="132"/>
      <c r="G55" s="132"/>
      <c r="H55" s="132">
        <f>I23</f>
        <v>2211000</v>
      </c>
      <c r="I55" s="132"/>
      <c r="J55" s="132">
        <f t="shared" si="0"/>
        <v>63237885</v>
      </c>
      <c r="K55" s="57">
        <f t="shared" si="1"/>
        <v>63237885</v>
      </c>
      <c r="L55" s="136"/>
      <c r="M55" s="6"/>
    </row>
    <row r="56" spans="1:13" ht="12" customHeight="1">
      <c r="A56" s="101">
        <v>758</v>
      </c>
      <c r="B56" s="398" t="s">
        <v>11</v>
      </c>
      <c r="C56" s="399"/>
      <c r="D56" s="400"/>
      <c r="E56" s="132">
        <v>17352371</v>
      </c>
      <c r="F56" s="132"/>
      <c r="G56" s="133"/>
      <c r="H56" s="132"/>
      <c r="I56" s="132"/>
      <c r="J56" s="132">
        <f t="shared" si="0"/>
        <v>17352371</v>
      </c>
      <c r="K56" s="57">
        <f t="shared" si="1"/>
        <v>17352371</v>
      </c>
      <c r="L56" s="136"/>
      <c r="M56" s="6"/>
    </row>
    <row r="57" spans="1:13" ht="12" customHeight="1">
      <c r="A57" s="101">
        <v>801</v>
      </c>
      <c r="B57" s="398" t="s">
        <v>12</v>
      </c>
      <c r="C57" s="399"/>
      <c r="D57" s="400"/>
      <c r="E57" s="132">
        <v>12797400</v>
      </c>
      <c r="F57" s="132"/>
      <c r="G57" s="132"/>
      <c r="H57" s="132"/>
      <c r="I57" s="132"/>
      <c r="J57" s="132">
        <f t="shared" si="0"/>
        <v>12797400</v>
      </c>
      <c r="K57" s="57">
        <f t="shared" si="1"/>
        <v>2797400</v>
      </c>
      <c r="L57" s="132">
        <v>10000000</v>
      </c>
      <c r="M57" s="6"/>
    </row>
    <row r="58" spans="1:13" ht="12" customHeight="1">
      <c r="A58" s="101">
        <v>852</v>
      </c>
      <c r="B58" s="398" t="s">
        <v>14</v>
      </c>
      <c r="C58" s="399"/>
      <c r="D58" s="400"/>
      <c r="E58" s="132">
        <v>2996900</v>
      </c>
      <c r="F58" s="132"/>
      <c r="G58" s="133"/>
      <c r="H58" s="133"/>
      <c r="I58" s="133"/>
      <c r="J58" s="132">
        <f>E58-F58-G58+H58+I58</f>
        <v>2996900</v>
      </c>
      <c r="K58" s="57">
        <f t="shared" si="1"/>
        <v>2571900</v>
      </c>
      <c r="L58" s="132">
        <v>425000</v>
      </c>
      <c r="M58" s="6"/>
    </row>
    <row r="59" spans="1:13" s="9" customFormat="1" ht="12" customHeight="1">
      <c r="A59" s="190">
        <v>854</v>
      </c>
      <c r="B59" s="398" t="s">
        <v>15</v>
      </c>
      <c r="C59" s="440"/>
      <c r="D59" s="441"/>
      <c r="E59" s="132"/>
      <c r="F59" s="132"/>
      <c r="G59" s="132"/>
      <c r="H59" s="132">
        <f>I26</f>
        <v>11762</v>
      </c>
      <c r="I59" s="132"/>
      <c r="J59" s="132">
        <f>E59-F59-G59+H59+I59</f>
        <v>11762</v>
      </c>
      <c r="K59" s="57">
        <f>J59</f>
        <v>11762</v>
      </c>
      <c r="L59" s="132"/>
      <c r="M59" s="6"/>
    </row>
    <row r="60" spans="1:13" ht="25.5" customHeight="1">
      <c r="A60" s="101">
        <v>900</v>
      </c>
      <c r="B60" s="427" t="s">
        <v>16</v>
      </c>
      <c r="C60" s="428"/>
      <c r="D60" s="429"/>
      <c r="E60" s="132">
        <v>174500</v>
      </c>
      <c r="F60" s="132"/>
      <c r="G60" s="132"/>
      <c r="H60" s="132"/>
      <c r="I60" s="132"/>
      <c r="J60" s="132">
        <f t="shared" si="0"/>
        <v>174500</v>
      </c>
      <c r="K60" s="57">
        <f>J60-L60</f>
        <v>174500</v>
      </c>
      <c r="L60" s="132"/>
      <c r="M60" s="6"/>
    </row>
    <row r="61" spans="1:13" ht="25.5" customHeight="1">
      <c r="A61" s="100">
        <v>921</v>
      </c>
      <c r="B61" s="255" t="s">
        <v>110</v>
      </c>
      <c r="C61" s="256"/>
      <c r="D61" s="257"/>
      <c r="E61" s="57">
        <v>3525442</v>
      </c>
      <c r="F61" s="57"/>
      <c r="G61" s="57"/>
      <c r="H61" s="57"/>
      <c r="I61" s="57">
        <f>J29</f>
        <v>176404</v>
      </c>
      <c r="J61" s="132">
        <f t="shared" si="0"/>
        <v>3701846</v>
      </c>
      <c r="K61" s="57">
        <f>J61-L61</f>
        <v>0</v>
      </c>
      <c r="L61" s="57">
        <f>J61</f>
        <v>3701846</v>
      </c>
      <c r="M61" s="6"/>
    </row>
    <row r="62" spans="1:13" ht="12" customHeight="1">
      <c r="A62" s="100">
        <v>926</v>
      </c>
      <c r="B62" s="255" t="s">
        <v>111</v>
      </c>
      <c r="C62" s="256"/>
      <c r="D62" s="257"/>
      <c r="E62" s="57">
        <v>123350</v>
      </c>
      <c r="F62" s="57"/>
      <c r="G62" s="57"/>
      <c r="H62" s="57">
        <v>29644</v>
      </c>
      <c r="I62" s="57"/>
      <c r="J62" s="132">
        <f t="shared" si="0"/>
        <v>152994</v>
      </c>
      <c r="K62" s="57">
        <f>J62-L62</f>
        <v>152994</v>
      </c>
      <c r="L62" s="57"/>
      <c r="M62" s="6">
        <f>M64-J63</f>
        <v>0</v>
      </c>
    </row>
    <row r="63" spans="1:13" ht="14.25" customHeight="1">
      <c r="A63" s="137" t="s">
        <v>4</v>
      </c>
      <c r="B63" s="430" t="s">
        <v>112</v>
      </c>
      <c r="C63" s="431"/>
      <c r="D63" s="432"/>
      <c r="E63" s="138">
        <f>SUM(E49:E62)</f>
        <v>123828682</v>
      </c>
      <c r="F63" s="138"/>
      <c r="G63" s="138">
        <f>SUM(G49:G61)</f>
        <v>1922155</v>
      </c>
      <c r="H63" s="138">
        <f>SUM(H49:H62)</f>
        <v>2405146</v>
      </c>
      <c r="I63" s="138">
        <f>SUM(I49:I62)</f>
        <v>1955819</v>
      </c>
      <c r="J63" s="82">
        <f>E63-F63-G63+H63+I63</f>
        <v>126267492</v>
      </c>
      <c r="K63" s="139">
        <f>SUM(K49:K62)</f>
        <v>87784741</v>
      </c>
      <c r="L63" s="139">
        <f>SUM(L49:L62)</f>
        <v>38482751</v>
      </c>
      <c r="M63" s="7">
        <f>SUM(J49:J62)</f>
        <v>126267492</v>
      </c>
    </row>
    <row r="64" spans="1:13" ht="15.75" customHeight="1">
      <c r="A64" s="140"/>
      <c r="B64" s="140"/>
      <c r="C64" s="140"/>
      <c r="D64" s="140"/>
      <c r="E64" s="141"/>
      <c r="F64" s="141"/>
      <c r="G64" s="141"/>
      <c r="H64" s="141"/>
      <c r="I64" s="141"/>
      <c r="J64" s="87"/>
      <c r="K64" s="142"/>
      <c r="L64" s="142"/>
      <c r="M64" s="8">
        <f>L63+K63</f>
        <v>126267492</v>
      </c>
    </row>
    <row r="65" spans="1:13" s="9" customFormat="1" ht="15.75" customHeight="1">
      <c r="A65" s="140"/>
      <c r="B65" s="140"/>
      <c r="C65" s="140"/>
      <c r="D65" s="140"/>
      <c r="E65" s="141"/>
      <c r="F65" s="141"/>
      <c r="G65" s="141"/>
      <c r="H65" s="141"/>
      <c r="I65" s="141"/>
      <c r="J65" s="87"/>
      <c r="K65" s="142"/>
      <c r="L65" s="142"/>
      <c r="M65" s="8"/>
    </row>
    <row r="66" spans="1:13" s="9" customFormat="1" ht="15.75" customHeight="1">
      <c r="A66" s="140"/>
      <c r="B66" s="140"/>
      <c r="C66" s="140"/>
      <c r="D66" s="140"/>
      <c r="E66" s="141"/>
      <c r="F66" s="141"/>
      <c r="G66" s="141"/>
      <c r="H66" s="141"/>
      <c r="I66" s="141"/>
      <c r="J66" s="87"/>
      <c r="K66" s="142"/>
      <c r="L66" s="142"/>
      <c r="M66" s="8"/>
    </row>
    <row r="67" spans="1:13" s="9" customFormat="1" ht="15.75" customHeight="1">
      <c r="A67" s="140"/>
      <c r="B67" s="140"/>
      <c r="C67" s="140"/>
      <c r="D67" s="140"/>
      <c r="E67" s="141"/>
      <c r="F67" s="141"/>
      <c r="G67" s="141"/>
      <c r="H67" s="141"/>
      <c r="I67" s="141"/>
      <c r="J67" s="87"/>
      <c r="K67" s="142"/>
      <c r="L67" s="142"/>
      <c r="M67" s="8"/>
    </row>
    <row r="68" spans="1:13" ht="24" customHeight="1">
      <c r="A68" s="140"/>
      <c r="B68" s="140"/>
      <c r="C68" s="140"/>
      <c r="D68" s="140"/>
      <c r="E68" s="141"/>
      <c r="F68" s="141"/>
      <c r="G68" s="141"/>
      <c r="H68" s="141"/>
      <c r="I68" s="141"/>
      <c r="J68" s="87"/>
      <c r="K68" s="142"/>
      <c r="L68" s="142"/>
      <c r="M68" s="8"/>
    </row>
    <row r="69" spans="1:13" ht="15.75">
      <c r="A69" s="143"/>
      <c r="B69" s="143"/>
      <c r="C69" s="143"/>
      <c r="D69" s="143"/>
      <c r="E69" s="144"/>
      <c r="F69" s="144"/>
      <c r="G69" s="144"/>
      <c r="H69" s="144"/>
      <c r="I69" s="144"/>
      <c r="J69" s="87"/>
      <c r="K69" s="142"/>
      <c r="L69" s="142"/>
      <c r="M69" s="8"/>
    </row>
    <row r="70" spans="1:13" ht="18" customHeight="1">
      <c r="A70" s="433" t="s">
        <v>113</v>
      </c>
      <c r="B70" s="434"/>
      <c r="C70" s="434"/>
      <c r="D70" s="434"/>
      <c r="E70" s="434"/>
      <c r="F70" s="434"/>
      <c r="G70" s="434"/>
      <c r="H70" s="434"/>
      <c r="I70" s="435"/>
      <c r="J70" s="386">
        <f>SUM(J71:K74)</f>
        <v>7286672</v>
      </c>
      <c r="K70" s="387"/>
      <c r="L70" s="145"/>
      <c r="M70" s="1"/>
    </row>
    <row r="71" spans="1:13" ht="18" customHeight="1">
      <c r="A71" s="424" t="s">
        <v>143</v>
      </c>
      <c r="B71" s="425"/>
      <c r="C71" s="425"/>
      <c r="D71" s="425"/>
      <c r="E71" s="425"/>
      <c r="F71" s="425"/>
      <c r="G71" s="425"/>
      <c r="H71" s="425"/>
      <c r="I71" s="426"/>
      <c r="J71" s="405">
        <v>2294801</v>
      </c>
      <c r="K71" s="406"/>
      <c r="L71" s="145"/>
      <c r="M71" s="1"/>
    </row>
    <row r="72" spans="1:13" ht="17.25" customHeight="1">
      <c r="A72" s="418" t="s">
        <v>144</v>
      </c>
      <c r="B72" s="419"/>
      <c r="C72" s="419"/>
      <c r="D72" s="419"/>
      <c r="E72" s="419"/>
      <c r="F72" s="419"/>
      <c r="G72" s="419"/>
      <c r="H72" s="419"/>
      <c r="I72" s="420"/>
      <c r="J72" s="390">
        <v>353962</v>
      </c>
      <c r="K72" s="391"/>
      <c r="L72" s="145"/>
      <c r="M72" s="1"/>
    </row>
    <row r="73" spans="1:13" ht="32.25" customHeight="1">
      <c r="A73" s="418" t="s">
        <v>145</v>
      </c>
      <c r="B73" s="419"/>
      <c r="C73" s="419"/>
      <c r="D73" s="419"/>
      <c r="E73" s="419"/>
      <c r="F73" s="419"/>
      <c r="G73" s="419"/>
      <c r="H73" s="419"/>
      <c r="I73" s="420"/>
      <c r="J73" s="390">
        <v>2466000</v>
      </c>
      <c r="K73" s="391"/>
      <c r="L73" s="145"/>
      <c r="M73" s="1"/>
    </row>
    <row r="74" spans="1:13" ht="18" customHeight="1">
      <c r="A74" s="421" t="s">
        <v>146</v>
      </c>
      <c r="B74" s="422"/>
      <c r="C74" s="422"/>
      <c r="D74" s="422"/>
      <c r="E74" s="422"/>
      <c r="F74" s="422"/>
      <c r="G74" s="422"/>
      <c r="H74" s="422"/>
      <c r="I74" s="423"/>
      <c r="J74" s="388">
        <v>2171909</v>
      </c>
      <c r="K74" s="389"/>
      <c r="L74" s="145"/>
      <c r="M74" s="1"/>
    </row>
    <row r="75" spans="1:13" ht="23.25" customHeight="1">
      <c r="A75" s="146" t="s">
        <v>114</v>
      </c>
      <c r="B75" s="147"/>
      <c r="C75" s="147"/>
      <c r="D75" s="147"/>
      <c r="E75" s="147"/>
      <c r="F75" s="147"/>
      <c r="G75" s="147"/>
      <c r="H75" s="147"/>
      <c r="I75" s="148"/>
      <c r="J75" s="386">
        <v>320000</v>
      </c>
      <c r="K75" s="387"/>
      <c r="L75" s="145"/>
      <c r="M75" s="1"/>
    </row>
    <row r="76" spans="1:13" ht="17.25" customHeight="1">
      <c r="A76" s="149">
        <v>931</v>
      </c>
      <c r="B76" s="415" t="s">
        <v>126</v>
      </c>
      <c r="C76" s="416"/>
      <c r="D76" s="416"/>
      <c r="E76" s="416"/>
      <c r="F76" s="416"/>
      <c r="G76" s="416"/>
      <c r="H76" s="416"/>
      <c r="I76" s="417"/>
      <c r="J76" s="384">
        <v>11500000</v>
      </c>
      <c r="K76" s="385"/>
      <c r="L76" s="145"/>
      <c r="M76" s="1"/>
    </row>
    <row r="77" spans="1:13" ht="18" customHeight="1">
      <c r="A77" s="149">
        <v>952</v>
      </c>
      <c r="B77" s="415" t="s">
        <v>128</v>
      </c>
      <c r="C77" s="416"/>
      <c r="D77" s="416"/>
      <c r="E77" s="416"/>
      <c r="F77" s="416"/>
      <c r="G77" s="416"/>
      <c r="H77" s="416"/>
      <c r="I77" s="417"/>
      <c r="J77" s="384">
        <v>2500000</v>
      </c>
      <c r="K77" s="245"/>
      <c r="L77" s="145"/>
      <c r="M77" s="1"/>
    </row>
    <row r="78" spans="1:13" ht="18" customHeight="1">
      <c r="A78" s="149">
        <v>952</v>
      </c>
      <c r="B78" s="415" t="s">
        <v>127</v>
      </c>
      <c r="C78" s="416"/>
      <c r="D78" s="416"/>
      <c r="E78" s="416"/>
      <c r="F78" s="416"/>
      <c r="G78" s="416"/>
      <c r="H78" s="416"/>
      <c r="I78" s="417"/>
      <c r="J78" s="384">
        <v>6000000</v>
      </c>
      <c r="K78" s="245"/>
      <c r="L78" s="145"/>
      <c r="M78" s="1"/>
    </row>
    <row r="79" spans="1:13" ht="50.25" customHeight="1">
      <c r="A79" s="149">
        <v>950</v>
      </c>
      <c r="B79" s="415" t="s">
        <v>141</v>
      </c>
      <c r="C79" s="416"/>
      <c r="D79" s="416"/>
      <c r="E79" s="416"/>
      <c r="F79" s="416"/>
      <c r="G79" s="416"/>
      <c r="H79" s="416"/>
      <c r="I79" s="417"/>
      <c r="J79" s="384">
        <v>51585</v>
      </c>
      <c r="K79" s="385"/>
      <c r="L79" s="145"/>
      <c r="M79" s="1"/>
    </row>
    <row r="80" spans="1:13" ht="18" customHeight="1">
      <c r="A80" s="150" t="s">
        <v>5</v>
      </c>
      <c r="B80" s="407" t="s">
        <v>115</v>
      </c>
      <c r="C80" s="408"/>
      <c r="D80" s="408"/>
      <c r="E80" s="408"/>
      <c r="F80" s="408"/>
      <c r="G80" s="408"/>
      <c r="H80" s="408"/>
      <c r="I80" s="409"/>
      <c r="J80" s="382">
        <f>SUM(J76:K79)</f>
        <v>20051585</v>
      </c>
      <c r="K80" s="383"/>
      <c r="L80" s="145"/>
      <c r="M80" s="1"/>
    </row>
    <row r="81" spans="1:13" ht="18" customHeight="1">
      <c r="A81" s="150" t="s">
        <v>117</v>
      </c>
      <c r="B81" s="407" t="s">
        <v>116</v>
      </c>
      <c r="C81" s="408"/>
      <c r="D81" s="408"/>
      <c r="E81" s="408"/>
      <c r="F81" s="408"/>
      <c r="G81" s="408"/>
      <c r="H81" s="408"/>
      <c r="I81" s="409"/>
      <c r="J81" s="382">
        <f>J80+J63</f>
        <v>146319077</v>
      </c>
      <c r="K81" s="383"/>
      <c r="L81" s="145"/>
      <c r="M81" s="1"/>
    </row>
    <row r="82" spans="1:12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</row>
    <row r="83" spans="1:12" ht="12.75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</row>
    <row r="84" spans="1:12" ht="12.75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</row>
  </sheetData>
  <sheetProtection/>
  <mergeCells count="81">
    <mergeCell ref="D23:F23"/>
    <mergeCell ref="D24:F24"/>
    <mergeCell ref="D25:F25"/>
    <mergeCell ref="D32:F32"/>
    <mergeCell ref="D33:F33"/>
    <mergeCell ref="D26:F26"/>
    <mergeCell ref="D27:F27"/>
    <mergeCell ref="D28:F28"/>
    <mergeCell ref="D29:F29"/>
    <mergeCell ref="D30:F30"/>
    <mergeCell ref="D31:F31"/>
    <mergeCell ref="D34:F34"/>
    <mergeCell ref="B77:I77"/>
    <mergeCell ref="B78:I78"/>
    <mergeCell ref="A71:I71"/>
    <mergeCell ref="B60:D60"/>
    <mergeCell ref="B61:D61"/>
    <mergeCell ref="B62:D62"/>
    <mergeCell ref="B63:D63"/>
    <mergeCell ref="A70:I70"/>
    <mergeCell ref="B52:D52"/>
    <mergeCell ref="B53:D53"/>
    <mergeCell ref="B51:D51"/>
    <mergeCell ref="B56:D56"/>
    <mergeCell ref="F46:I46"/>
    <mergeCell ref="B59:D59"/>
    <mergeCell ref="B81:I81"/>
    <mergeCell ref="B80:I80"/>
    <mergeCell ref="A35:F35"/>
    <mergeCell ref="A45:L45"/>
    <mergeCell ref="A46:A48"/>
    <mergeCell ref="B46:D48"/>
    <mergeCell ref="E46:E48"/>
    <mergeCell ref="L47:L48"/>
    <mergeCell ref="B49:D49"/>
    <mergeCell ref="B58:D58"/>
    <mergeCell ref="B50:D50"/>
    <mergeCell ref="B79:I79"/>
    <mergeCell ref="A72:I72"/>
    <mergeCell ref="A73:I73"/>
    <mergeCell ref="A74:I74"/>
    <mergeCell ref="B76:I76"/>
    <mergeCell ref="J74:K74"/>
    <mergeCell ref="J73:K73"/>
    <mergeCell ref="G9:H9"/>
    <mergeCell ref="A7:J7"/>
    <mergeCell ref="I9:J9"/>
    <mergeCell ref="A9:C9"/>
    <mergeCell ref="D9:F10"/>
    <mergeCell ref="B54:D54"/>
    <mergeCell ref="B55:D55"/>
    <mergeCell ref="B57:D57"/>
    <mergeCell ref="D18:F18"/>
    <mergeCell ref="D19:F19"/>
    <mergeCell ref="D20:F20"/>
    <mergeCell ref="J72:K72"/>
    <mergeCell ref="J71:K71"/>
    <mergeCell ref="J70:K70"/>
    <mergeCell ref="J81:K81"/>
    <mergeCell ref="J80:K80"/>
    <mergeCell ref="J79:K79"/>
    <mergeCell ref="J76:K76"/>
    <mergeCell ref="J75:K75"/>
    <mergeCell ref="J77:K77"/>
    <mergeCell ref="J78:K78"/>
    <mergeCell ref="J46:J48"/>
    <mergeCell ref="K46:L46"/>
    <mergeCell ref="F47:G47"/>
    <mergeCell ref="H47:I47"/>
    <mergeCell ref="K47:K48"/>
    <mergeCell ref="A21:C21"/>
    <mergeCell ref="D21:F22"/>
    <mergeCell ref="G21:H21"/>
    <mergeCell ref="I21:J21"/>
    <mergeCell ref="D11:F11"/>
    <mergeCell ref="D12:F12"/>
    <mergeCell ref="D13:F13"/>
    <mergeCell ref="D16:F16"/>
    <mergeCell ref="D17:F17"/>
    <mergeCell ref="D14:F14"/>
    <mergeCell ref="D15:F1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lesznowola1</cp:lastModifiedBy>
  <cp:lastPrinted>2011-04-20T08:30:43Z</cp:lastPrinted>
  <dcterms:created xsi:type="dcterms:W3CDTF">2004-08-03T08:26:30Z</dcterms:created>
  <dcterms:modified xsi:type="dcterms:W3CDTF">2011-05-25T09:40:07Z</dcterms:modified>
  <cp:category/>
  <cp:version/>
  <cp:contentType/>
  <cp:contentStatus/>
</cp:coreProperties>
</file>