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'szczegolowe'!$A$1:$P$222</definedName>
  </definedNames>
  <calcPr fullCalcOnLoad="1"/>
</workbook>
</file>

<file path=xl/sharedStrings.xml><?xml version="1.0" encoding="utf-8"?>
<sst xmlns="http://schemas.openxmlformats.org/spreadsheetml/2006/main" count="712" uniqueCount="333">
  <si>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</si>
  <si>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</si>
  <si>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</si>
  <si>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</si>
  <si>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</si>
  <si>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</si>
  <si>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</si>
  <si>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</si>
  <si>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</si>
  <si>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</si>
  <si>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</si>
  <si>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</si>
  <si>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</si>
  <si>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</si>
  <si>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</si>
  <si>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</si>
  <si>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</si>
  <si>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</si>
  <si>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</si>
  <si>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</si>
  <si>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</si>
  <si>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</si>
  <si>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</si>
  <si>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</si>
  <si>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</si>
  <si>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</si>
  <si>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</si>
  <si>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</si>
  <si>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</si>
  <si>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</si>
  <si>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</si>
  <si>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</si>
  <si>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</si>
  <si>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</si>
  <si>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</si>
  <si>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</si>
  <si>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</si>
  <si>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</si>
  <si>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</si>
  <si>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</si>
  <si>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</si>
  <si>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</si>
  <si>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</si>
  <si>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</si>
  <si>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</si>
  <si>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</si>
  <si>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</si>
  <si>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</si>
  <si>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</si>
  <si>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</si>
  <si>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</si>
  <si>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</si>
  <si>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</si>
  <si>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</si>
  <si>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</si>
  <si>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</si>
  <si>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</si>
  <si>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</si>
  <si>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</si>
  <si>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</si>
  <si>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</si>
  <si>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</si>
  <si>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</si>
  <si>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</si>
  <si>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</si>
  <si>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</si>
  <si>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</si>
  <si>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</si>
  <si>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</si>
  <si>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</si>
  <si>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</si>
  <si>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</si>
  <si>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</si>
  <si>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</si>
  <si>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</si>
  <si>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</si>
  <si>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</si>
  <si>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</si>
  <si>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</si>
  <si>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</si>
  <si>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</si>
  <si>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</si>
  <si>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</si>
  <si>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</si>
  <si>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</si>
  <si>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</si>
  <si>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</si>
  <si>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</si>
  <si>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</si>
  <si>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</si>
  <si>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</si>
  <si>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</si>
  <si>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</si>
  <si>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</si>
  <si>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</si>
  <si>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</si>
  <si>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</si>
  <si>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</si>
  <si>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</si>
  <si>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</si>
  <si>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</si>
  <si>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</si>
  <si>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</si>
  <si>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</si>
  <si>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</si>
  <si>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</si>
  <si>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</si>
  <si>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</si>
  <si>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</si>
  <si>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</si>
  <si>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</si>
  <si>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</si>
  <si>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</si>
  <si>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</si>
  <si>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</si>
  <si>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</si>
  <si>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</si>
  <si>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</si>
  <si>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</si>
  <si>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</si>
  <si>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</si>
  <si>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</si>
  <si>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</si>
  <si>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</si>
  <si>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</si>
  <si>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</si>
  <si>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</si>
  <si>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</si>
  <si>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</si>
  <si>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</si>
  <si>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</si>
  <si>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</si>
  <si>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</si>
  <si>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</si>
  <si>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</si>
  <si>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</si>
  <si>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</si>
  <si>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</si>
  <si>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</si>
  <si>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</si>
  <si>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</si>
  <si>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</si>
  <si>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</si>
  <si>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</si>
  <si>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</si>
  <si>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</si>
  <si>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</si>
  <si>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</si>
  <si>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</si>
  <si>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</si>
  <si>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</si>
  <si>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</si>
  <si>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</si>
  <si>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</si>
  <si>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</si>
  <si>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</si>
  <si>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</si>
  <si>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</si>
  <si>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</si>
  <si>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</si>
  <si>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</si>
  <si>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</si>
  <si>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</si>
  <si>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</si>
  <si>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</si>
  <si>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</si>
  <si>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</si>
  <si>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</si>
  <si>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</si>
  <si>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</si>
  <si>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>Program gospodarki wodno - ściekowej gminy Lesznowola</t>
  </si>
  <si>
    <t>RAZEM</t>
  </si>
  <si>
    <t xml:space="preserve">WYSOKOŚĆ NAKŁADÓW </t>
  </si>
  <si>
    <t>Razem dział 754</t>
  </si>
  <si>
    <t>Razem dział 900</t>
  </si>
  <si>
    <t>Razem wydatki majątkowe</t>
  </si>
  <si>
    <t>Razem dział 921</t>
  </si>
  <si>
    <t xml:space="preserve">Pożyczki                            z  WFOŚiGW,                   NFOŚiGW </t>
  </si>
  <si>
    <t>Razem dział 851</t>
  </si>
  <si>
    <t>Mysiadło - Projekt i budowa ul. Kwiatowej  z odwodnieniem</t>
  </si>
  <si>
    <t xml:space="preserve">Łazy - Projekt i budowa ul. Wąskiej </t>
  </si>
  <si>
    <t xml:space="preserve">Łazy II - Projekt i budowa ul. Projektowanej, Małej, Środkowej i Skrajnej </t>
  </si>
  <si>
    <t>Magdalenka , Lesznowola - Projekt i budowa oświetlenia ul.Końcowej i Topolowej  wraz z oświetleniem terenu boiska</t>
  </si>
  <si>
    <t xml:space="preserve">Mysiadło - Projekt i budowa szkoły </t>
  </si>
  <si>
    <t xml:space="preserve">Mysiadło - Projekt i budowa przedszkola </t>
  </si>
  <si>
    <t xml:space="preserve">Zamienie - Projekt budowy przedszkola </t>
  </si>
  <si>
    <t>Warszawianka - Projekt i budowa ul. Brzozowej</t>
  </si>
  <si>
    <t>ZOPO</t>
  </si>
  <si>
    <t>Łazy - projekt i budowa boiska szkolnego</t>
  </si>
  <si>
    <t>Mroków  - projekt i budowa boiska szkolnego</t>
  </si>
  <si>
    <t xml:space="preserve">Łazy - Projekt i budowa ul. Irysowej </t>
  </si>
  <si>
    <t>UG-PRI</t>
  </si>
  <si>
    <t>Realizacja -Jednostka - Referat</t>
  </si>
  <si>
    <t xml:space="preserve">Zakup komputerów , drukarek i kserokopiarek </t>
  </si>
  <si>
    <t>UG - SPO</t>
  </si>
  <si>
    <t>U G -PRI</t>
  </si>
  <si>
    <t>U G- PRI</t>
  </si>
  <si>
    <t>UG- RDM</t>
  </si>
  <si>
    <t>UG -RDM</t>
  </si>
  <si>
    <t>Łazy - Projekt i budowa ul. Wiejskiej</t>
  </si>
  <si>
    <t>Łazy - Projekt i budowa ul. Jasnej</t>
  </si>
  <si>
    <t>Zakup agregatu prądotwórczego</t>
  </si>
  <si>
    <t xml:space="preserve">Łazy - Projekty branżowe i budowa świetlicy </t>
  </si>
  <si>
    <t>Łazy  - Projekt   budowy ul. Podleśnej II etap (od ul. Krakowskiej)</t>
  </si>
  <si>
    <t>Zamienie - Projekt i budowa garaży wraz z zapleczem dla OSP</t>
  </si>
  <si>
    <t>Zgorzała - Ogrodzenie terenu pod świetlicę</t>
  </si>
  <si>
    <t>Lesznowola, Nowa Wola - Projekt przebudowy ul. Szkolnej</t>
  </si>
  <si>
    <t>Lesznowola - Projekt i budowa ulicy przy boisku szkolnym</t>
  </si>
  <si>
    <t>Lesznowola - Projekt i  budowa ul. Końcowej (od ul.Słonecznej do Leśnej                           w Magdalence)</t>
  </si>
  <si>
    <t xml:space="preserve">Zgorzała, Nowa Wola - Projekt budowy  ul. Raszyńskiej </t>
  </si>
  <si>
    <t>Władysławów, Wilcza Góra - Budowa kanalizacji</t>
  </si>
  <si>
    <t>Warszawianka -Wola Mrokowska - Budowa kanalizacji II etap</t>
  </si>
  <si>
    <t>Łazy II- Projekt, przebudowa i nadbudowa budynku świetlicy z przeznaczeniem na cele kulturalne</t>
  </si>
  <si>
    <t>Nowa Iwiczna - Projekt budowy ul. Dzikiej</t>
  </si>
  <si>
    <t>Nowa Iwiczna - Projekt  oświetlenia ul. Niezapominajki i Przebiśniegów</t>
  </si>
  <si>
    <t>Kosów - Projekt budowy ul. Żytniej</t>
  </si>
  <si>
    <t>Mysiadło - Projekt budowy  ul. Aronii, Agrestowej i Porzeczkowej</t>
  </si>
  <si>
    <t>Łazy - Budowa kanalizacji III etap</t>
  </si>
  <si>
    <t>Mysiadło - Budowa wodociągu tranzyt Mysiadło-Zgorzała</t>
  </si>
  <si>
    <t>Mysiadło - Projekt ul. Miłej i ul. łączącej ul.Polną z ul. Borówki</t>
  </si>
  <si>
    <t>Zamienie - projekt oświetlenia ul. Błędnej</t>
  </si>
  <si>
    <t>Władysławów, Wilcza Góra i Lesznowola - Projekt  przebudowy  ul. Wojska Polskiego</t>
  </si>
  <si>
    <t>Mroków -Budowa chodnika ul. Szkolna II etap i ul.Karasia  wraz z rozbudową mostu na rzece Utrata w ciagu ul. Szkolnej</t>
  </si>
  <si>
    <t>Łazy  - Projekt budowy ul. Familijnej</t>
  </si>
  <si>
    <t>Łazy - Projekt i budowa ul. Polnej i Grażyny</t>
  </si>
  <si>
    <t>Lesznowola- Budowa wodociągu i kanalizacji ul. bocznej od ul. Szkolnej</t>
  </si>
  <si>
    <t>Lesznowola- Budowa wodociągu i kanalizacji ul. bocznej od ul. Okrężnej</t>
  </si>
  <si>
    <t xml:space="preserve">Magdalenka - Projekt i przebudowa ul. Lipowej wraz z odwodnieniem przy budynku WOZ </t>
  </si>
  <si>
    <t>Magdalenka - Projekt i  budowa zatoki przystankowej przy ul. Granicznej</t>
  </si>
  <si>
    <t>Zakup zestawu komputerowego</t>
  </si>
  <si>
    <t>Zakup sprzętu sportowego, komputerów, kserokopiarki, maszyny do jarzyn</t>
  </si>
  <si>
    <t>Zakup serwera, drukarek, kserokopiarki</t>
  </si>
  <si>
    <t>Łazy II  - Budowa wodociągu na osiedlu po ogródkach działkowych</t>
  </si>
  <si>
    <t>Łazy - Projekt i budowa ul. Cichej</t>
  </si>
  <si>
    <t>Mysiadło-Adaptacja pomieszczeń w budynku komunalnym ul.Topolowa</t>
  </si>
  <si>
    <t>Mroków - Projekt i budowa garaży wraz z zapleczem dla OSP</t>
  </si>
  <si>
    <t xml:space="preserve">Nowa Wola - Projekt budowy garaży przy OSP </t>
  </si>
  <si>
    <t>Janczewice-modernizacja świetlicy</t>
  </si>
  <si>
    <t>Razem dział 926</t>
  </si>
  <si>
    <t xml:space="preserve">Wólka Kosowska -Budowa ul. Wesołej </t>
  </si>
  <si>
    <t>Lesznowola- Projekt i budowa sygnalizacji świetlnej ul. Szkolna</t>
  </si>
  <si>
    <t>01008</t>
  </si>
  <si>
    <t>Opracowanie koncepcji programowo-przestrzennen odprowadzenia wód ze zlewni Kanału Jeziorki</t>
  </si>
  <si>
    <t>Opracowanie koncepcji programowo-przestrzennen odprowadzenia wód ze zlewni Kanału Piaseczyńskiego</t>
  </si>
  <si>
    <t>Lesznowola - Projekt i budowa oświetlenia ul. Okrężnej</t>
  </si>
  <si>
    <t>Mysiadło, Nowa Iwiczna - Odwodnienie dróg</t>
  </si>
  <si>
    <t>Nowa Iwiczna - Projekt i modernizacja ul. Zimowej</t>
  </si>
  <si>
    <t>Zgorzała - Projekt świetlicy</t>
  </si>
  <si>
    <t>Lesznowola - Projekt i budowa oświetlenia ul. Dworkowa i Słonecznej</t>
  </si>
  <si>
    <t xml:space="preserve">Lesznowola, Mroków - Projekt budowy budynków socjalnych </t>
  </si>
  <si>
    <t>Lesznowola - Projekt i budowa ciągu pieszo-rowerowego wzdłuż ul Słonecznej oraz skrzyż  ul W. Polskiego wraz z wykupem gruntów</t>
  </si>
  <si>
    <t>Wilcza Góra - Projekt i budowa wodociągu ul. Polna</t>
  </si>
  <si>
    <t>Nowa Iwiczna - Projekt i przebudowa ul. Cisowej oraz budowa ul. Cichej</t>
  </si>
  <si>
    <t>Stara Iwiczna -Projekt  budowy chodnika ul. Nowa</t>
  </si>
  <si>
    <t xml:space="preserve">Wólka Kosowska - Projekt i budowa budynków socjalnych wraz z urzadzeniem terenów rekreacyjno-sportowych </t>
  </si>
  <si>
    <t>Marysin- Projekt i budowa oświetlenia ul. Lazurowej</t>
  </si>
  <si>
    <t>Mysiadło - Adaptacja pomieszczeń dla GOK w budynku przy ul Topolowej</t>
  </si>
  <si>
    <t>UG-RDM</t>
  </si>
  <si>
    <t xml:space="preserve">Mysiadło - Projekt i przebudowa  ul. Borówki z odwodnieniem </t>
  </si>
  <si>
    <t>Podolszyn - Projekt budowy ul. Zielonej</t>
  </si>
  <si>
    <t xml:space="preserve">Nowa Iwiczna - Zakup gruntów na cele komunalne </t>
  </si>
  <si>
    <t>UG-RGG</t>
  </si>
  <si>
    <t>Wólka Kosowska -Projekt budowy przedszkola</t>
  </si>
  <si>
    <t>Magdalenka, Łazy  - Projekt i  budowa ul. Podleśnej I etap</t>
  </si>
  <si>
    <t>Nowa Wola - Projekt budowy ul. Nadarzyńskiej I etap</t>
  </si>
  <si>
    <t>Załącznik Nr 1</t>
  </si>
  <si>
    <t>ZADANIA INWESTYCYJNE W 2008 ROKU - PO ZMIANACH</t>
  </si>
  <si>
    <t>Rady Gminy Lesznowola</t>
  </si>
  <si>
    <t>Lesznowola- Budowa wodociągu ul. bocznej od ul. Okrężnej</t>
  </si>
  <si>
    <t>Warszawianka - Budowa wodociągu ul. bocznej od ul. Brzozowej</t>
  </si>
  <si>
    <t>Zmiany Uchwałą Rady Gminy Lesznowola</t>
  </si>
  <si>
    <t xml:space="preserve">Mroków - zakup rozpieraka kolumnowego </t>
  </si>
  <si>
    <t xml:space="preserve">Lesznowola,  Wilcza Góra - Przebudowa ul. Wojska Polskiego I etap od ul. Słonecznej do ul. Żwirowej </t>
  </si>
  <si>
    <t>Stara Iwiczna -Ogrodzenie terenu na cele sportu i rekreacji</t>
  </si>
  <si>
    <t>Lesznowola - Projekt i rozbudowa Zespołu Szkół Publicznych wraz z zapleczem sportowym</t>
  </si>
  <si>
    <t xml:space="preserve">Lesznowola-Zakup gruntów pod parking przy szkole </t>
  </si>
  <si>
    <t>U G -RGG</t>
  </si>
  <si>
    <t>Mroków-zakup aparatu USC -ultrasonograf</t>
  </si>
  <si>
    <t>UG-RZP</t>
  </si>
  <si>
    <t>Mysiadło ul. Polna- Ogrodzenie placu zabaw</t>
  </si>
  <si>
    <t>Mysiadło ul. Okrąg - Podwyższenie ogrodzenie placu zabaw</t>
  </si>
  <si>
    <t>Nowa Iwiczna- Ogrodzenie placu zabaw ul. Tarniny</t>
  </si>
  <si>
    <t>UG -PRI</t>
  </si>
  <si>
    <t>Nakłady w roku 2008-przed zmianami</t>
  </si>
  <si>
    <t>Planowane nakłady ogółem - po zmianach (9+10+11)</t>
  </si>
  <si>
    <t>Stara Iwiczna -Zakup gruntów pod chodnik</t>
  </si>
  <si>
    <t>UG- RGG</t>
  </si>
  <si>
    <t>Wilcza Góra - Projekt i budowa ul. Borowej</t>
  </si>
  <si>
    <t>Podolszyn- Zagospodarowanie terenu sportowo-rekreacyjnego wraz ogrodzeniem</t>
  </si>
  <si>
    <t>Magdalenka - Projekt budowy ul. Piaskowej</t>
  </si>
  <si>
    <t xml:space="preserve">Magdalenka - Projekt i budowa ul. Sosnowej </t>
  </si>
  <si>
    <t>Wólka Kosowska - Projekt i budowa ul. Polnej</t>
  </si>
  <si>
    <t xml:space="preserve">Projekt i nadbudowa wraz z przebudową budynku Urzędu Gminy w Lesznowoli </t>
  </si>
  <si>
    <t>Stara Iwiczna -Projekt i budowa  ul. Małej</t>
  </si>
  <si>
    <t>Garbatka - Budowa spinki wodociągowej wzdłuż ul. Ogrodowej</t>
  </si>
  <si>
    <t>Lesznowola- Budowa wodociągu i kanalizacji  ul. Okrężnej (SK Kamińska)</t>
  </si>
  <si>
    <t>Wólka Kosowska - Budowa kanalizacji i wodociagu ul. Nadrzeczna (SK Bienias)</t>
  </si>
  <si>
    <t>Nowa Iwiczna-Zakup gruntów pod SUW</t>
  </si>
  <si>
    <t>Magdalenka - Projekt budowy ul. Okrężnej</t>
  </si>
  <si>
    <t>Magdalenka - Projekt budowy ul. Ogrodowej</t>
  </si>
  <si>
    <t>Magdalenka - Projekt budowy ul. Modrzewiowej</t>
  </si>
  <si>
    <t>Magdalenka - Projekt budowy ul. Kaczeńców</t>
  </si>
  <si>
    <t>Magdalenka - Projekt budowy ul. Orzechowej</t>
  </si>
  <si>
    <t>Magdalenka - Projekt budowy ul. Wesołej</t>
  </si>
  <si>
    <t>Magdalenka - Projekt budowy ul. Polnej (od Parkowej do ul. Leśnej)</t>
  </si>
  <si>
    <t>Mysiadło - Projekt przebudowy ul.Polnej</t>
  </si>
  <si>
    <t>Magdalenka -Przeprojektowanie i budowa ciągu pieszo-rowerowego wzdłuż ul. Lipowej i Ks. Słojewskiego oraz budowa parkingu przy ul. Ks. Słojewskiego II etap</t>
  </si>
  <si>
    <t>Zgorzała - Budowa wodociągu i kanalizacji ul. Postępu (SK Wicherek)</t>
  </si>
  <si>
    <t>Zgorzała - Budowa wodociągu i kanalizacji ul. Postępu (SK Berent)</t>
  </si>
  <si>
    <t>Mroków - Koncepcja zagospodarowania budowy II etapu sali gimnastycznej</t>
  </si>
  <si>
    <t>Wola Mrokowska- Projekt i budowa oświetlenia ul. Miodowej</t>
  </si>
  <si>
    <t>Wola Mrokowska- Projekt i budowa oświetlenia ul. Malowniczej</t>
  </si>
  <si>
    <t>Lesznowola - Projekt  przebudowy  ul. GRN wraz z budową chodnika i parkingu</t>
  </si>
  <si>
    <t xml:space="preserve">Lesznowola - Projekt budowy ul. Okrężnej oraz nabycie gruntów na poszerzenie drogi </t>
  </si>
  <si>
    <t xml:space="preserve">Zamienie - Projekt i adaptacja  na przedszkole pomieszczeń usługowych na parterze istniejącego budynku </t>
  </si>
  <si>
    <t xml:space="preserve">Zamienie - Projekt i modernizacja ul. Błędnej II etap wraz z parkingiem </t>
  </si>
  <si>
    <t>Kosów- Projekt oświetlenia ul.Podleśnei i Żytniej</t>
  </si>
  <si>
    <t>Kosów- Projekt oświetlenia Łąkowej</t>
  </si>
  <si>
    <t>Stefanowo-Projekt oświetlenia ul. Cichej</t>
  </si>
  <si>
    <t>Stefanowo-Projekt oświetlenia ul. Polnych Bratków</t>
  </si>
  <si>
    <t>Łazy - Budowa oświetlenia ul. Usługowej</t>
  </si>
  <si>
    <t>Łazy - Budowa oświetlenia ul. Spokojnej</t>
  </si>
  <si>
    <t xml:space="preserve">Wilcz Góra- Budowa oświetlenia ul. Polnej </t>
  </si>
  <si>
    <t>Lesznowola - Projekt  oświetlenia ul. Sportowej</t>
  </si>
  <si>
    <t>Mysiadło - Projekt oświetlenia ul. Kwiatowej</t>
  </si>
  <si>
    <t xml:space="preserve">Stefanowo-Projekt budowy chodnika przy ul. Uroczej </t>
  </si>
  <si>
    <t>Zamienie - Projekt i budowa ulic gminnych, działki nr ewidencyjny 4, 10, 27, 34, 35, 36, 37 - I etap</t>
  </si>
  <si>
    <t>Zgorzała - Ogrodzenie placu zabaw</t>
  </si>
  <si>
    <t xml:space="preserve">Zgorzała- Zakup gruntów pod świetlicę </t>
  </si>
  <si>
    <t>Podolszyn - Odwodnienie ul. Polnej</t>
  </si>
  <si>
    <t>Nowa Wola - zakup pieca do CO w budynku OSP</t>
  </si>
  <si>
    <t>do Uchwały 218/XVI/2008</t>
  </si>
  <si>
    <t>z dnia 30 kwietnia 2008r.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</si>
</sst>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7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sz val="7"/>
      <color indexed="4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3" fontId="10" fillId="4" borderId="49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/>
    </xf>
    <xf numFmtId="3" fontId="11" fillId="0" borderId="49" xfId="0" applyNumberFormat="1" applyFont="1" applyFill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0" fontId="10" fillId="0" borderId="50" xfId="0" applyFont="1" applyBorder="1" applyAlignment="1" quotePrefix="1">
      <alignment horizontal="center" vertical="center"/>
    </xf>
    <xf numFmtId="3" fontId="10" fillId="0" borderId="51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0" fillId="0" borderId="52" xfId="0" applyNumberFormat="1" applyFont="1" applyBorder="1" applyAlignment="1">
      <alignment vertical="center"/>
    </xf>
    <xf numFmtId="3" fontId="10" fillId="0" borderId="49" xfId="0" applyNumberFormat="1" applyFont="1" applyBorder="1" applyAlignment="1">
      <alignment vertical="center"/>
    </xf>
    <xf numFmtId="3" fontId="10" fillId="2" borderId="49" xfId="0" applyNumberFormat="1" applyFont="1" applyFill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2" xfId="0" applyNumberFormat="1" applyFont="1" applyFill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2" fillId="4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1" fillId="0" borderId="5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horizontal="right" vertical="center"/>
    </xf>
    <xf numFmtId="0" fontId="10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11" fillId="4" borderId="54" xfId="0" applyNumberFormat="1" applyFont="1" applyFill="1" applyBorder="1" applyAlignment="1">
      <alignment vertical="center"/>
    </xf>
    <xf numFmtId="3" fontId="6" fillId="4" borderId="0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/>
    </xf>
    <xf numFmtId="3" fontId="6" fillId="2" borderId="56" xfId="0" applyNumberFormat="1" applyFont="1" applyFill="1" applyBorder="1" applyAlignment="1">
      <alignment vertical="center"/>
    </xf>
    <xf numFmtId="0" fontId="14" fillId="2" borderId="56" xfId="0" applyFont="1" applyFill="1" applyBorder="1" applyAlignment="1">
      <alignment vertical="center"/>
    </xf>
    <xf numFmtId="0" fontId="3" fillId="3" borderId="57" xfId="0" applyFont="1" applyFill="1" applyBorder="1" applyAlignment="1">
      <alignment vertical="center" wrapText="1"/>
    </xf>
    <xf numFmtId="0" fontId="6" fillId="3" borderId="1" xfId="0" applyFont="1" applyFill="1" applyBorder="1" applyAlignment="1" quotePrefix="1">
      <alignment horizontal="center" vertical="center" wrapText="1"/>
    </xf>
    <xf numFmtId="3" fontId="11" fillId="3" borderId="1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11" fillId="4" borderId="0" xfId="0" applyNumberFormat="1" applyFont="1" applyFill="1" applyBorder="1" applyAlignment="1">
      <alignment vertical="center"/>
    </xf>
    <xf numFmtId="0" fontId="2" fillId="0" borderId="53" xfId="0" applyFont="1" applyBorder="1" applyAlignment="1">
      <alignment vertical="center" wrapText="1"/>
    </xf>
    <xf numFmtId="3" fontId="10" fillId="0" borderId="53" xfId="0" applyNumberFormat="1" applyFont="1" applyBorder="1" applyAlignment="1">
      <alignment vertical="center"/>
    </xf>
    <xf numFmtId="3" fontId="10" fillId="2" borderId="53" xfId="0" applyNumberFormat="1" applyFont="1" applyFill="1" applyBorder="1" applyAlignment="1">
      <alignment vertical="center"/>
    </xf>
    <xf numFmtId="3" fontId="10" fillId="4" borderId="53" xfId="0" applyNumberFormat="1" applyFont="1" applyFill="1" applyBorder="1" applyAlignment="1">
      <alignment vertical="center"/>
    </xf>
    <xf numFmtId="0" fontId="1" fillId="0" borderId="53" xfId="0" applyFont="1" applyBorder="1" applyAlignment="1">
      <alignment horizontal="center" vertical="center" wrapText="1"/>
    </xf>
    <xf numFmtId="3" fontId="10" fillId="4" borderId="49" xfId="0" applyNumberFormat="1" applyFont="1" applyFill="1" applyBorder="1" applyAlignment="1">
      <alignment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49" xfId="0" applyFont="1" applyFill="1" applyBorder="1" applyAlignment="1" quotePrefix="1">
      <alignment horizontal="center" vertical="center"/>
    </xf>
    <xf numFmtId="0" fontId="10" fillId="4" borderId="49" xfId="0" applyFont="1" applyFill="1" applyBorder="1" applyAlignment="1">
      <alignment vertical="center"/>
    </xf>
    <xf numFmtId="0" fontId="10" fillId="4" borderId="53" xfId="0" applyFont="1" applyFill="1" applyBorder="1" applyAlignment="1">
      <alignment horizontal="center" vertical="center"/>
    </xf>
    <xf numFmtId="0" fontId="10" fillId="4" borderId="53" xfId="0" applyFont="1" applyFill="1" applyBorder="1" applyAlignment="1" quotePrefix="1">
      <alignment horizontal="center" vertical="center"/>
    </xf>
    <xf numFmtId="3" fontId="10" fillId="4" borderId="53" xfId="0" applyNumberFormat="1" applyFont="1" applyFill="1" applyBorder="1" applyAlignment="1">
      <alignment vertical="center"/>
    </xf>
    <xf numFmtId="0" fontId="10" fillId="4" borderId="49" xfId="0" applyFont="1" applyFill="1" applyBorder="1" applyAlignment="1">
      <alignment vertical="center" wrapText="1"/>
    </xf>
    <xf numFmtId="0" fontId="10" fillId="4" borderId="50" xfId="0" applyFont="1" applyFill="1" applyBorder="1" applyAlignment="1">
      <alignment vertical="center"/>
    </xf>
    <xf numFmtId="0" fontId="10" fillId="4" borderId="50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horizontal="right" vertical="center"/>
    </xf>
    <xf numFmtId="3" fontId="11" fillId="3" borderId="4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9" xfId="0" applyFont="1" applyBorder="1" applyAlignment="1" quotePrefix="1">
      <alignment horizontal="center" vertical="center"/>
    </xf>
    <xf numFmtId="0" fontId="10" fillId="0" borderId="5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49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3" fontId="10" fillId="0" borderId="49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3" fontId="10" fillId="0" borderId="51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4" borderId="49" xfId="0" applyNumberFormat="1" applyFont="1" applyFill="1" applyBorder="1" applyAlignment="1">
      <alignment vertical="center"/>
    </xf>
    <xf numFmtId="3" fontId="11" fillId="4" borderId="51" xfId="0" applyNumberFormat="1" applyFont="1" applyFill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/>
    </xf>
    <xf numFmtId="3" fontId="10" fillId="0" borderId="51" xfId="0" applyNumberFormat="1" applyFont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top"/>
    </xf>
    <xf numFmtId="0" fontId="1" fillId="0" borderId="50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3" borderId="5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0" fillId="2" borderId="4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10" fillId="3" borderId="5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2" borderId="14" xfId="0" applyNumberFormat="1" applyFont="1" applyFill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1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10" fillId="4" borderId="1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vertical="center"/>
    </xf>
    <xf numFmtId="3" fontId="10" fillId="4" borderId="6" xfId="0" applyNumberFormat="1" applyFont="1" applyFill="1" applyBorder="1" applyAlignment="1">
      <alignment vertical="center"/>
    </xf>
    <xf numFmtId="3" fontId="10" fillId="4" borderId="49" xfId="0" applyNumberFormat="1" applyFont="1" applyFill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0" fontId="2" fillId="0" borderId="4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10" fillId="0" borderId="4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10" fillId="0" borderId="6" xfId="0" applyNumberFormat="1" applyFont="1" applyBorder="1" applyAlignment="1">
      <alignment vertical="center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6" fillId="4" borderId="9" xfId="0" applyNumberFormat="1" applyFont="1" applyFill="1" applyBorder="1" applyAlignment="1">
      <alignment horizontal="left" vertical="center"/>
    </xf>
    <xf numFmtId="3" fontId="6" fillId="4" borderId="0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10" fillId="0" borderId="49" xfId="0" applyNumberFormat="1" applyFont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70" xfId="0" applyFill="1" applyBorder="1" applyAlignment="1">
      <alignment vertical="center"/>
    </xf>
    <xf numFmtId="0" fontId="0" fillId="3" borderId="71" xfId="0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72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3" borderId="70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76" xfId="0" applyFont="1" applyFill="1" applyBorder="1" applyAlignment="1">
      <alignment horizontal="center" vertical="center" wrapText="1"/>
    </xf>
    <xf numFmtId="0" fontId="2" fillId="3" borderId="77" xfId="0" applyFont="1" applyFill="1" applyBorder="1" applyAlignment="1">
      <alignment horizontal="center" vertical="center" wrapText="1"/>
    </xf>
    <xf numFmtId="0" fontId="2" fillId="3" borderId="78" xfId="0" applyFont="1" applyFill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3" borderId="85" xfId="0" applyNumberFormat="1" applyFont="1" applyFill="1" applyBorder="1" applyAlignment="1">
      <alignment vertical="center"/>
    </xf>
    <xf numFmtId="0" fontId="0" fillId="3" borderId="86" xfId="0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3" borderId="87" xfId="0" applyNumberFormat="1" applyFont="1" applyFill="1" applyBorder="1" applyAlignment="1">
      <alignment vertical="center"/>
    </xf>
    <xf numFmtId="3" fontId="3" fillId="3" borderId="88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89" xfId="0" applyNumberFormat="1" applyFont="1" applyFill="1" applyBorder="1" applyAlignment="1">
      <alignment vertical="center"/>
    </xf>
    <xf numFmtId="3" fontId="3" fillId="3" borderId="86" xfId="0" applyNumberFormat="1" applyFont="1" applyFill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5"/>
  <sheetViews>
    <sheetView showZeros="0" tabSelected="1" view="pageBreakPreview" zoomScaleSheetLayoutView="100" workbookViewId="0" topLeftCell="A189">
      <selection activeCell="D130" sqref="D130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3.625" style="1" customWidth="1"/>
    <col min="5" max="5" width="11.125" style="1" customWidth="1"/>
    <col min="6" max="6" width="10.875" style="1" customWidth="1"/>
    <col min="7" max="7" width="10.125" style="1" customWidth="1"/>
    <col min="8" max="8" width="12.00390625" style="1" customWidth="1"/>
    <col min="9" max="9" width="10.875" style="1" customWidth="1"/>
    <col min="10" max="11" width="11.00390625" style="1" customWidth="1"/>
    <col min="12" max="12" width="7.125" style="1" customWidth="1"/>
    <col min="13" max="13" width="10.125" style="1" bestFit="1" customWidth="1"/>
    <col min="14" max="16384" width="9.125" style="1" customWidth="1"/>
  </cols>
  <sheetData>
    <row r="1" spans="9:12" ht="12.75" customHeight="1">
      <c r="I1" s="339" t="s">
        <v>265</v>
      </c>
      <c r="J1" s="339"/>
      <c r="K1" s="339"/>
      <c r="L1" s="181"/>
    </row>
    <row r="2" spans="10:12" ht="3" customHeight="1">
      <c r="J2" s="142"/>
      <c r="K2" s="142"/>
      <c r="L2" s="142"/>
    </row>
    <row r="3" spans="9:12" ht="15" customHeight="1">
      <c r="I3" s="340" t="s">
        <v>331</v>
      </c>
      <c r="J3" s="340"/>
      <c r="K3" s="340"/>
      <c r="L3" s="142"/>
    </row>
    <row r="4" spans="4:12" ht="14.25" customHeight="1">
      <c r="D4" s="149"/>
      <c r="F4" s="149"/>
      <c r="H4" s="149"/>
      <c r="I4" s="340" t="s">
        <v>267</v>
      </c>
      <c r="J4" s="340"/>
      <c r="K4" s="340"/>
      <c r="L4" s="142"/>
    </row>
    <row r="5" spans="4:12" ht="12" customHeight="1">
      <c r="D5" s="149"/>
      <c r="I5" s="340" t="s">
        <v>332</v>
      </c>
      <c r="J5" s="340"/>
      <c r="K5" s="340"/>
      <c r="L5" s="142"/>
    </row>
    <row r="6" spans="1:12" ht="12.75" customHeight="1">
      <c r="A6" s="341" t="s">
        <v>266</v>
      </c>
      <c r="B6" s="341"/>
      <c r="C6" s="342"/>
      <c r="D6" s="342"/>
      <c r="E6" s="342"/>
      <c r="F6" s="342"/>
      <c r="G6" s="342"/>
      <c r="H6" s="342"/>
      <c r="I6" s="342"/>
      <c r="J6" s="342"/>
      <c r="K6" s="342"/>
      <c r="L6" s="121"/>
    </row>
    <row r="7" spans="1:12" ht="3.75" customHeight="1">
      <c r="A7" s="120"/>
      <c r="B7" s="120"/>
      <c r="C7" s="121"/>
      <c r="D7" s="282"/>
      <c r="E7" s="121"/>
      <c r="F7" s="121"/>
      <c r="G7" s="121"/>
      <c r="H7" s="121"/>
      <c r="I7" s="121"/>
      <c r="J7" s="121"/>
      <c r="K7" s="121"/>
      <c r="L7" s="121"/>
    </row>
    <row r="8" spans="1:13" s="2" customFormat="1" ht="12.75" customHeight="1" thickBot="1">
      <c r="A8" s="337" t="s">
        <v>1</v>
      </c>
      <c r="B8" s="376" t="s">
        <v>158</v>
      </c>
      <c r="C8" s="330" t="s">
        <v>163</v>
      </c>
      <c r="D8" s="376" t="s">
        <v>159</v>
      </c>
      <c r="E8" s="376" t="s">
        <v>160</v>
      </c>
      <c r="F8" s="372" t="s">
        <v>283</v>
      </c>
      <c r="G8" s="372" t="s">
        <v>270</v>
      </c>
      <c r="H8" s="381" t="s">
        <v>172</v>
      </c>
      <c r="I8" s="382"/>
      <c r="J8" s="382"/>
      <c r="K8" s="383"/>
      <c r="L8" s="372" t="s">
        <v>192</v>
      </c>
      <c r="M8" s="15"/>
    </row>
    <row r="9" spans="1:12" s="2" customFormat="1" ht="10.5" customHeight="1">
      <c r="A9" s="337"/>
      <c r="B9" s="376"/>
      <c r="C9" s="331"/>
      <c r="D9" s="376"/>
      <c r="E9" s="376"/>
      <c r="F9" s="377"/>
      <c r="G9" s="377"/>
      <c r="H9" s="361">
        <v>2008</v>
      </c>
      <c r="I9" s="362"/>
      <c r="J9" s="362"/>
      <c r="K9" s="363"/>
      <c r="L9" s="377"/>
    </row>
    <row r="10" spans="1:12" s="2" customFormat="1" ht="9.75" customHeight="1">
      <c r="A10" s="337"/>
      <c r="B10" s="376"/>
      <c r="C10" s="331"/>
      <c r="D10" s="376"/>
      <c r="E10" s="376"/>
      <c r="F10" s="377"/>
      <c r="G10" s="377"/>
      <c r="H10" s="364" t="s">
        <v>284</v>
      </c>
      <c r="I10" s="365" t="s">
        <v>161</v>
      </c>
      <c r="J10" s="372" t="s">
        <v>177</v>
      </c>
      <c r="K10" s="377" t="s">
        <v>167</v>
      </c>
      <c r="L10" s="377"/>
    </row>
    <row r="11" spans="1:13" s="2" customFormat="1" ht="24.75" customHeight="1">
      <c r="A11" s="337"/>
      <c r="B11" s="376"/>
      <c r="C11" s="331"/>
      <c r="D11" s="376"/>
      <c r="E11" s="376"/>
      <c r="F11" s="373"/>
      <c r="G11" s="373"/>
      <c r="H11" s="364"/>
      <c r="I11" s="365"/>
      <c r="J11" s="373"/>
      <c r="K11" s="377"/>
      <c r="L11" s="373"/>
      <c r="M11" s="287">
        <f>F13+G13</f>
        <v>51197169</v>
      </c>
    </row>
    <row r="12" spans="1:13" s="2" customFormat="1" ht="8.25" customHeight="1">
      <c r="A12" s="169">
        <v>1</v>
      </c>
      <c r="B12" s="169">
        <v>2</v>
      </c>
      <c r="C12" s="169">
        <v>3</v>
      </c>
      <c r="D12" s="169">
        <v>4</v>
      </c>
      <c r="E12" s="169">
        <v>5</v>
      </c>
      <c r="F12" s="169">
        <v>6</v>
      </c>
      <c r="G12" s="169">
        <v>7</v>
      </c>
      <c r="H12" s="183">
        <v>8</v>
      </c>
      <c r="I12" s="170">
        <v>9</v>
      </c>
      <c r="J12" s="171">
        <v>10</v>
      </c>
      <c r="K12" s="171">
        <v>11</v>
      </c>
      <c r="L12" s="169">
        <v>12</v>
      </c>
      <c r="M12" s="287"/>
    </row>
    <row r="13" spans="1:13" s="3" customFormat="1" ht="16.5" customHeight="1">
      <c r="A13" s="204"/>
      <c r="B13" s="205"/>
      <c r="C13" s="153"/>
      <c r="D13" s="154" t="s">
        <v>164</v>
      </c>
      <c r="E13" s="206">
        <f aca="true" t="shared" si="0" ref="E13:J13">SUM(E14:E31)</f>
        <v>134568892</v>
      </c>
      <c r="F13" s="206">
        <f t="shared" si="0"/>
        <v>49772169</v>
      </c>
      <c r="G13" s="206">
        <f>SUM(G14:G31)</f>
        <v>1425000</v>
      </c>
      <c r="H13" s="206">
        <f t="shared" si="0"/>
        <v>51197169</v>
      </c>
      <c r="I13" s="206">
        <f t="shared" si="0"/>
        <v>10097169</v>
      </c>
      <c r="J13" s="206">
        <f t="shared" si="0"/>
        <v>15100000</v>
      </c>
      <c r="K13" s="151">
        <f>K30</f>
        <v>26000000</v>
      </c>
      <c r="L13" s="154"/>
      <c r="M13" s="178">
        <f>K13+J13+I13</f>
        <v>51197169</v>
      </c>
    </row>
    <row r="14" spans="1:12" ht="14.25" customHeight="1">
      <c r="A14" s="244">
        <v>1</v>
      </c>
      <c r="B14" s="256" t="s">
        <v>162</v>
      </c>
      <c r="C14" s="244">
        <v>6050</v>
      </c>
      <c r="D14" s="236" t="s">
        <v>294</v>
      </c>
      <c r="E14" s="248">
        <v>45000</v>
      </c>
      <c r="F14" s="249"/>
      <c r="G14" s="249">
        <v>45000</v>
      </c>
      <c r="H14" s="250">
        <f>I14</f>
        <v>45000</v>
      </c>
      <c r="I14" s="249">
        <v>45000</v>
      </c>
      <c r="J14" s="251"/>
      <c r="K14" s="251"/>
      <c r="L14" s="235" t="s">
        <v>191</v>
      </c>
    </row>
    <row r="15" spans="1:12" ht="13.5" customHeight="1">
      <c r="A15" s="244">
        <v>2</v>
      </c>
      <c r="B15" s="256" t="s">
        <v>162</v>
      </c>
      <c r="C15" s="244">
        <v>6050</v>
      </c>
      <c r="D15" s="236" t="s">
        <v>225</v>
      </c>
      <c r="E15" s="248">
        <v>311391</v>
      </c>
      <c r="F15" s="249">
        <v>310000</v>
      </c>
      <c r="G15" s="249"/>
      <c r="H15" s="250">
        <f>I15</f>
        <v>310000</v>
      </c>
      <c r="I15" s="249">
        <v>310000</v>
      </c>
      <c r="J15" s="251"/>
      <c r="K15" s="251"/>
      <c r="L15" s="235" t="s">
        <v>191</v>
      </c>
    </row>
    <row r="16" spans="1:12" ht="13.5" customHeight="1">
      <c r="A16" s="244">
        <v>3</v>
      </c>
      <c r="B16" s="256" t="s">
        <v>162</v>
      </c>
      <c r="C16" s="244">
        <v>6050</v>
      </c>
      <c r="D16" s="236" t="s">
        <v>226</v>
      </c>
      <c r="E16" s="248">
        <v>601287</v>
      </c>
      <c r="F16" s="249">
        <v>610000</v>
      </c>
      <c r="G16" s="249">
        <v>-10000</v>
      </c>
      <c r="H16" s="250">
        <f>I16</f>
        <v>600000</v>
      </c>
      <c r="I16" s="249">
        <v>600000</v>
      </c>
      <c r="J16" s="251"/>
      <c r="K16" s="251"/>
      <c r="L16" s="235" t="s">
        <v>191</v>
      </c>
    </row>
    <row r="17" spans="1:12" ht="13.5" customHeight="1">
      <c r="A17" s="244">
        <v>4</v>
      </c>
      <c r="B17" s="256" t="s">
        <v>162</v>
      </c>
      <c r="C17" s="244">
        <v>6050</v>
      </c>
      <c r="D17" s="236" t="s">
        <v>268</v>
      </c>
      <c r="E17" s="248">
        <v>95000</v>
      </c>
      <c r="F17" s="249">
        <v>85000</v>
      </c>
      <c r="G17" s="249">
        <v>10000</v>
      </c>
      <c r="H17" s="250">
        <f>I17</f>
        <v>95000</v>
      </c>
      <c r="I17" s="249">
        <v>95000</v>
      </c>
      <c r="J17" s="251"/>
      <c r="K17" s="251"/>
      <c r="L17" s="235" t="s">
        <v>191</v>
      </c>
    </row>
    <row r="18" spans="1:12" ht="15.75" customHeight="1">
      <c r="A18" s="244">
        <v>5</v>
      </c>
      <c r="B18" s="256" t="s">
        <v>162</v>
      </c>
      <c r="C18" s="244">
        <v>6050</v>
      </c>
      <c r="D18" s="236" t="s">
        <v>295</v>
      </c>
      <c r="E18" s="248">
        <v>110000</v>
      </c>
      <c r="F18" s="249"/>
      <c r="G18" s="249">
        <v>110000</v>
      </c>
      <c r="H18" s="250">
        <f>I18</f>
        <v>110000</v>
      </c>
      <c r="I18" s="249">
        <v>110000</v>
      </c>
      <c r="J18" s="251"/>
      <c r="K18" s="251"/>
      <c r="L18" s="235" t="s">
        <v>191</v>
      </c>
    </row>
    <row r="19" spans="1:12" ht="13.5" customHeight="1">
      <c r="A19" s="244">
        <v>6</v>
      </c>
      <c r="B19" s="256" t="s">
        <v>162</v>
      </c>
      <c r="C19" s="244">
        <v>6050</v>
      </c>
      <c r="D19" s="236" t="s">
        <v>217</v>
      </c>
      <c r="E19" s="248">
        <v>3125000</v>
      </c>
      <c r="F19" s="249">
        <v>715626</v>
      </c>
      <c r="G19" s="249"/>
      <c r="H19" s="250">
        <f>I19+J19</f>
        <v>715626</v>
      </c>
      <c r="I19" s="249">
        <v>715626</v>
      </c>
      <c r="J19" s="251"/>
      <c r="K19" s="251"/>
      <c r="L19" s="235" t="s">
        <v>191</v>
      </c>
    </row>
    <row r="20" spans="1:13" ht="15" customHeight="1">
      <c r="A20" s="244">
        <v>7</v>
      </c>
      <c r="B20" s="256" t="s">
        <v>162</v>
      </c>
      <c r="C20" s="244">
        <v>6050</v>
      </c>
      <c r="D20" s="236" t="s">
        <v>232</v>
      </c>
      <c r="E20" s="248">
        <v>111428</v>
      </c>
      <c r="F20" s="249">
        <v>110565</v>
      </c>
      <c r="G20" s="249"/>
      <c r="H20" s="250">
        <f>I20</f>
        <v>110565</v>
      </c>
      <c r="I20" s="249">
        <v>110565</v>
      </c>
      <c r="J20" s="249"/>
      <c r="K20" s="251"/>
      <c r="L20" s="235" t="s">
        <v>191</v>
      </c>
      <c r="M20" s="193"/>
    </row>
    <row r="21" spans="1:12" ht="14.25" customHeight="1">
      <c r="A21" s="244">
        <v>8</v>
      </c>
      <c r="B21" s="256" t="s">
        <v>162</v>
      </c>
      <c r="C21" s="244">
        <v>6050</v>
      </c>
      <c r="D21" s="236" t="s">
        <v>218</v>
      </c>
      <c r="E21" s="248">
        <v>681552</v>
      </c>
      <c r="F21" s="249">
        <v>678435</v>
      </c>
      <c r="G21" s="249"/>
      <c r="H21" s="250">
        <f>I21</f>
        <v>678435</v>
      </c>
      <c r="I21" s="249">
        <v>678435</v>
      </c>
      <c r="J21" s="251"/>
      <c r="K21" s="251"/>
      <c r="L21" s="235" t="s">
        <v>191</v>
      </c>
    </row>
    <row r="22" spans="1:12" ht="14.25" customHeight="1">
      <c r="A22" s="244">
        <v>9</v>
      </c>
      <c r="B22" s="256" t="s">
        <v>162</v>
      </c>
      <c r="C22" s="244">
        <v>6050</v>
      </c>
      <c r="D22" s="236" t="s">
        <v>297</v>
      </c>
      <c r="E22" s="248">
        <v>490000</v>
      </c>
      <c r="F22" s="249"/>
      <c r="G22" s="249">
        <v>490000</v>
      </c>
      <c r="H22" s="250">
        <f>I22</f>
        <v>490000</v>
      </c>
      <c r="I22" s="249">
        <v>490000</v>
      </c>
      <c r="J22" s="251"/>
      <c r="K22" s="251"/>
      <c r="L22" s="290" t="s">
        <v>286</v>
      </c>
    </row>
    <row r="23" spans="1:12" ht="15" customHeight="1">
      <c r="A23" s="244">
        <v>10</v>
      </c>
      <c r="B23" s="257" t="s">
        <v>162</v>
      </c>
      <c r="C23" s="244">
        <v>6050</v>
      </c>
      <c r="D23" s="236" t="s">
        <v>211</v>
      </c>
      <c r="E23" s="248">
        <v>4029770</v>
      </c>
      <c r="F23" s="249">
        <v>2160000</v>
      </c>
      <c r="G23" s="249"/>
      <c r="H23" s="250">
        <f>I23+J23</f>
        <v>2160000</v>
      </c>
      <c r="I23" s="249">
        <v>560000</v>
      </c>
      <c r="J23" s="251">
        <v>1600000</v>
      </c>
      <c r="K23" s="251"/>
      <c r="L23" s="235" t="s">
        <v>191</v>
      </c>
    </row>
    <row r="24" spans="1:12" ht="15" customHeight="1">
      <c r="A24" s="244">
        <v>11</v>
      </c>
      <c r="B24" s="256" t="s">
        <v>162</v>
      </c>
      <c r="C24" s="244">
        <v>6050</v>
      </c>
      <c r="D24" s="236" t="s">
        <v>269</v>
      </c>
      <c r="E24" s="248">
        <v>40000</v>
      </c>
      <c r="F24" s="249">
        <v>30000</v>
      </c>
      <c r="G24" s="249">
        <v>10000</v>
      </c>
      <c r="H24" s="250">
        <f>I24</f>
        <v>40000</v>
      </c>
      <c r="I24" s="249">
        <v>40000</v>
      </c>
      <c r="J24" s="251"/>
      <c r="K24" s="251"/>
      <c r="L24" s="235" t="s">
        <v>191</v>
      </c>
    </row>
    <row r="25" spans="1:12" ht="15" customHeight="1">
      <c r="A25" s="244">
        <v>12</v>
      </c>
      <c r="B25" s="257" t="s">
        <v>162</v>
      </c>
      <c r="C25" s="244">
        <v>6050</v>
      </c>
      <c r="D25" s="236" t="s">
        <v>251</v>
      </c>
      <c r="E25" s="248">
        <v>50867</v>
      </c>
      <c r="F25" s="249">
        <v>43000</v>
      </c>
      <c r="G25" s="249"/>
      <c r="H25" s="250">
        <f>I25+J25</f>
        <v>43000</v>
      </c>
      <c r="I25" s="249">
        <v>43000</v>
      </c>
      <c r="J25" s="251"/>
      <c r="K25" s="251"/>
      <c r="L25" s="235" t="s">
        <v>191</v>
      </c>
    </row>
    <row r="26" spans="1:12" ht="15" customHeight="1">
      <c r="A26" s="244">
        <v>13</v>
      </c>
      <c r="B26" s="257" t="s">
        <v>162</v>
      </c>
      <c r="C26" s="244">
        <v>6050</v>
      </c>
      <c r="D26" s="236" t="s">
        <v>210</v>
      </c>
      <c r="E26" s="248">
        <v>16270449</v>
      </c>
      <c r="F26" s="249">
        <v>7724000</v>
      </c>
      <c r="G26" s="249"/>
      <c r="H26" s="250">
        <f>I26+J26</f>
        <v>7724000</v>
      </c>
      <c r="I26" s="249">
        <v>1724000</v>
      </c>
      <c r="J26" s="251">
        <v>6000000</v>
      </c>
      <c r="K26" s="251"/>
      <c r="L26" s="235" t="s">
        <v>191</v>
      </c>
    </row>
    <row r="27" spans="1:12" ht="15" customHeight="1">
      <c r="A27" s="244">
        <v>14</v>
      </c>
      <c r="B27" s="257" t="s">
        <v>162</v>
      </c>
      <c r="C27" s="244">
        <v>6050</v>
      </c>
      <c r="D27" s="236" t="s">
        <v>296</v>
      </c>
      <c r="E27" s="248">
        <v>200000</v>
      </c>
      <c r="F27" s="249"/>
      <c r="G27" s="278">
        <v>200000</v>
      </c>
      <c r="H27" s="250">
        <f>I27+J27</f>
        <v>200000</v>
      </c>
      <c r="I27" s="278">
        <v>200000</v>
      </c>
      <c r="J27" s="301"/>
      <c r="K27" s="301"/>
      <c r="L27" s="235" t="s">
        <v>191</v>
      </c>
    </row>
    <row r="28" spans="1:12" ht="15" customHeight="1">
      <c r="A28" s="244">
        <v>15</v>
      </c>
      <c r="B28" s="257" t="s">
        <v>162</v>
      </c>
      <c r="C28" s="244">
        <v>6050</v>
      </c>
      <c r="D28" s="236" t="s">
        <v>307</v>
      </c>
      <c r="E28" s="248">
        <v>290000</v>
      </c>
      <c r="F28" s="249"/>
      <c r="G28" s="278">
        <v>290000</v>
      </c>
      <c r="H28" s="288">
        <f>I28+J28</f>
        <v>290000</v>
      </c>
      <c r="I28" s="278">
        <v>290000</v>
      </c>
      <c r="J28" s="301"/>
      <c r="K28" s="301"/>
      <c r="L28" s="235" t="s">
        <v>191</v>
      </c>
    </row>
    <row r="29" spans="1:12" ht="15" customHeight="1">
      <c r="A29" s="244">
        <v>16</v>
      </c>
      <c r="B29" s="257" t="s">
        <v>162</v>
      </c>
      <c r="C29" s="244">
        <v>6050</v>
      </c>
      <c r="D29" s="236" t="s">
        <v>308</v>
      </c>
      <c r="E29" s="248">
        <v>280000</v>
      </c>
      <c r="F29" s="249"/>
      <c r="G29" s="278">
        <v>280000</v>
      </c>
      <c r="H29" s="288">
        <f>I29+J29</f>
        <v>280000</v>
      </c>
      <c r="I29" s="278">
        <v>280000</v>
      </c>
      <c r="J29" s="301"/>
      <c r="K29" s="301"/>
      <c r="L29" s="235" t="s">
        <v>191</v>
      </c>
    </row>
    <row r="30" spans="1:12" ht="15" customHeight="1">
      <c r="A30" s="338">
        <v>17</v>
      </c>
      <c r="B30" s="254" t="s">
        <v>162</v>
      </c>
      <c r="C30" s="157">
        <v>6058</v>
      </c>
      <c r="D30" s="329" t="s">
        <v>170</v>
      </c>
      <c r="E30" s="380">
        <v>107837148</v>
      </c>
      <c r="F30" s="333">
        <v>37305543</v>
      </c>
      <c r="G30" s="156"/>
      <c r="H30" s="174">
        <f>I30+J30+K30</f>
        <v>26000000</v>
      </c>
      <c r="I30" s="156"/>
      <c r="J30" s="155"/>
      <c r="K30" s="259">
        <v>26000000</v>
      </c>
      <c r="L30" s="196" t="s">
        <v>191</v>
      </c>
    </row>
    <row r="31" spans="1:12" ht="14.25" customHeight="1">
      <c r="A31" s="338"/>
      <c r="B31" s="255" t="s">
        <v>162</v>
      </c>
      <c r="C31" s="160">
        <v>6059</v>
      </c>
      <c r="D31" s="329"/>
      <c r="E31" s="380"/>
      <c r="F31" s="333"/>
      <c r="G31" s="162"/>
      <c r="H31" s="177">
        <f>I31+J31+K31</f>
        <v>11305543</v>
      </c>
      <c r="I31" s="162">
        <v>3805543</v>
      </c>
      <c r="J31" s="166">
        <v>7500000</v>
      </c>
      <c r="K31" s="186"/>
      <c r="L31" s="197" t="s">
        <v>191</v>
      </c>
    </row>
    <row r="32" spans="1:14" s="3" customFormat="1" ht="16.5" customHeight="1">
      <c r="A32" s="294"/>
      <c r="B32" s="152"/>
      <c r="C32" s="190"/>
      <c r="D32" s="295" t="s">
        <v>165</v>
      </c>
      <c r="E32" s="151">
        <f aca="true" t="shared" si="1" ref="E32:K32">SUM(E33:E38,E45:E76,E83:E112)</f>
        <v>26566420</v>
      </c>
      <c r="F32" s="151">
        <f t="shared" si="1"/>
        <v>24763203</v>
      </c>
      <c r="G32" s="151">
        <f t="shared" si="1"/>
        <v>119620</v>
      </c>
      <c r="H32" s="151">
        <f t="shared" si="1"/>
        <v>24882823</v>
      </c>
      <c r="I32" s="151">
        <f t="shared" si="1"/>
        <v>21432823</v>
      </c>
      <c r="J32" s="151">
        <f t="shared" si="1"/>
        <v>0</v>
      </c>
      <c r="K32" s="151">
        <f t="shared" si="1"/>
        <v>3450000</v>
      </c>
      <c r="L32" s="151"/>
      <c r="M32" s="178">
        <f>K32+I32</f>
        <v>24882823</v>
      </c>
      <c r="N32" s="150"/>
    </row>
    <row r="33" spans="1:14" ht="19.5" customHeight="1">
      <c r="A33" s="281">
        <v>18</v>
      </c>
      <c r="B33" s="187">
        <v>60016</v>
      </c>
      <c r="C33" s="187">
        <v>6050</v>
      </c>
      <c r="D33" s="219" t="s">
        <v>250</v>
      </c>
      <c r="E33" s="240">
        <v>2909370</v>
      </c>
      <c r="F33" s="241">
        <v>2828513</v>
      </c>
      <c r="G33" s="241"/>
      <c r="H33" s="270">
        <f>I33</f>
        <v>2828513</v>
      </c>
      <c r="I33" s="241">
        <v>2828513</v>
      </c>
      <c r="J33" s="239"/>
      <c r="K33" s="239"/>
      <c r="L33" s="34" t="s">
        <v>198</v>
      </c>
      <c r="M33" s="178">
        <f>F32+G32</f>
        <v>24882823</v>
      </c>
      <c r="N33" s="150"/>
    </row>
    <row r="34" spans="1:14" ht="18" customHeight="1">
      <c r="A34" s="253">
        <v>19</v>
      </c>
      <c r="B34" s="244">
        <v>60016</v>
      </c>
      <c r="C34" s="244">
        <v>6050</v>
      </c>
      <c r="D34" s="236" t="s">
        <v>312</v>
      </c>
      <c r="E34" s="248">
        <v>429568</v>
      </c>
      <c r="F34" s="249">
        <v>429568</v>
      </c>
      <c r="G34" s="249"/>
      <c r="H34" s="250">
        <f>I34</f>
        <v>429568</v>
      </c>
      <c r="I34" s="249">
        <v>429568</v>
      </c>
      <c r="J34" s="251"/>
      <c r="K34" s="251"/>
      <c r="L34" s="235" t="s">
        <v>198</v>
      </c>
      <c r="M34" s="178">
        <f>M33-M32</f>
        <v>0</v>
      </c>
      <c r="N34" s="150"/>
    </row>
    <row r="35" spans="1:14" ht="15" customHeight="1">
      <c r="A35" s="253">
        <v>20</v>
      </c>
      <c r="B35" s="244">
        <v>60016</v>
      </c>
      <c r="C35" s="244">
        <v>6050</v>
      </c>
      <c r="D35" s="236" t="s">
        <v>207</v>
      </c>
      <c r="E35" s="248">
        <v>390000</v>
      </c>
      <c r="F35" s="249">
        <v>374536</v>
      </c>
      <c r="G35" s="249"/>
      <c r="H35" s="250">
        <f>I35</f>
        <v>374536</v>
      </c>
      <c r="I35" s="249">
        <v>374536</v>
      </c>
      <c r="J35" s="251"/>
      <c r="K35" s="251"/>
      <c r="L35" s="235" t="s">
        <v>198</v>
      </c>
      <c r="M35" s="178"/>
      <c r="N35" s="150"/>
    </row>
    <row r="36" spans="1:14" ht="15" customHeight="1">
      <c r="A36" s="357">
        <v>21</v>
      </c>
      <c r="B36" s="157">
        <v>60016</v>
      </c>
      <c r="C36" s="157">
        <v>6058</v>
      </c>
      <c r="D36" s="355" t="s">
        <v>208</v>
      </c>
      <c r="E36" s="378">
        <v>495250</v>
      </c>
      <c r="F36" s="353">
        <v>480000</v>
      </c>
      <c r="G36" s="156"/>
      <c r="H36" s="174">
        <f>I36+K36</f>
        <v>400000</v>
      </c>
      <c r="I36" s="156"/>
      <c r="J36" s="155"/>
      <c r="K36" s="155">
        <v>400000</v>
      </c>
      <c r="L36" s="374" t="s">
        <v>197</v>
      </c>
      <c r="M36" s="178"/>
      <c r="N36" s="150"/>
    </row>
    <row r="37" spans="1:14" ht="15" customHeight="1">
      <c r="A37" s="328"/>
      <c r="B37" s="160">
        <v>60016</v>
      </c>
      <c r="C37" s="160">
        <v>6059</v>
      </c>
      <c r="D37" s="356"/>
      <c r="E37" s="379"/>
      <c r="F37" s="354"/>
      <c r="G37" s="162"/>
      <c r="H37" s="177">
        <f>I37+K37</f>
        <v>80000</v>
      </c>
      <c r="I37" s="162">
        <v>80000</v>
      </c>
      <c r="J37" s="166"/>
      <c r="K37" s="166"/>
      <c r="L37" s="375"/>
      <c r="M37" s="178"/>
      <c r="N37" s="150"/>
    </row>
    <row r="38" spans="1:14" ht="18" customHeight="1">
      <c r="A38" s="244">
        <v>22</v>
      </c>
      <c r="B38" s="244">
        <v>60016</v>
      </c>
      <c r="C38" s="244">
        <v>6050</v>
      </c>
      <c r="D38" s="236" t="s">
        <v>313</v>
      </c>
      <c r="E38" s="248">
        <v>320000</v>
      </c>
      <c r="F38" s="249"/>
      <c r="G38" s="249">
        <v>320000</v>
      </c>
      <c r="H38" s="250">
        <f>I38</f>
        <v>320000</v>
      </c>
      <c r="I38" s="249">
        <v>320000</v>
      </c>
      <c r="J38" s="251"/>
      <c r="K38" s="251"/>
      <c r="L38" s="235" t="s">
        <v>197</v>
      </c>
      <c r="M38" s="178"/>
      <c r="N38" s="150"/>
    </row>
    <row r="39" spans="1:14" ht="9" customHeight="1">
      <c r="A39" s="302"/>
      <c r="B39" s="302"/>
      <c r="C39" s="302"/>
      <c r="D39" s="303"/>
      <c r="E39" s="304"/>
      <c r="F39" s="305"/>
      <c r="G39" s="305"/>
      <c r="H39" s="306"/>
      <c r="I39" s="305"/>
      <c r="J39" s="191"/>
      <c r="K39" s="191"/>
      <c r="L39" s="211"/>
      <c r="M39" s="304"/>
      <c r="N39" s="150"/>
    </row>
    <row r="40" spans="1:14" ht="9.75" customHeight="1" thickBot="1">
      <c r="A40" s="337" t="s">
        <v>1</v>
      </c>
      <c r="B40" s="376" t="s">
        <v>158</v>
      </c>
      <c r="C40" s="330" t="s">
        <v>163</v>
      </c>
      <c r="D40" s="376" t="s">
        <v>159</v>
      </c>
      <c r="E40" s="376" t="s">
        <v>160</v>
      </c>
      <c r="F40" s="372" t="s">
        <v>283</v>
      </c>
      <c r="G40" s="372" t="s">
        <v>270</v>
      </c>
      <c r="H40" s="381" t="s">
        <v>172</v>
      </c>
      <c r="I40" s="382"/>
      <c r="J40" s="382"/>
      <c r="K40" s="383"/>
      <c r="L40" s="372" t="s">
        <v>192</v>
      </c>
      <c r="M40" s="178"/>
      <c r="N40" s="150"/>
    </row>
    <row r="41" spans="1:14" ht="9" customHeight="1">
      <c r="A41" s="337"/>
      <c r="B41" s="376"/>
      <c r="C41" s="331"/>
      <c r="D41" s="376"/>
      <c r="E41" s="376"/>
      <c r="F41" s="377"/>
      <c r="G41" s="377"/>
      <c r="H41" s="361">
        <v>2008</v>
      </c>
      <c r="I41" s="362"/>
      <c r="J41" s="362"/>
      <c r="K41" s="363"/>
      <c r="L41" s="377"/>
      <c r="M41" s="178"/>
      <c r="N41" s="150"/>
    </row>
    <row r="42" spans="1:14" ht="12.75" customHeight="1">
      <c r="A42" s="337"/>
      <c r="B42" s="376"/>
      <c r="C42" s="331"/>
      <c r="D42" s="376"/>
      <c r="E42" s="376"/>
      <c r="F42" s="377"/>
      <c r="G42" s="377"/>
      <c r="H42" s="364" t="s">
        <v>284</v>
      </c>
      <c r="I42" s="365" t="s">
        <v>161</v>
      </c>
      <c r="J42" s="372" t="s">
        <v>177</v>
      </c>
      <c r="K42" s="377" t="s">
        <v>167</v>
      </c>
      <c r="L42" s="377"/>
      <c r="M42" s="178"/>
      <c r="N42" s="150"/>
    </row>
    <row r="43" spans="1:14" ht="23.25" customHeight="1">
      <c r="A43" s="337"/>
      <c r="B43" s="376"/>
      <c r="C43" s="331"/>
      <c r="D43" s="376"/>
      <c r="E43" s="376"/>
      <c r="F43" s="373"/>
      <c r="G43" s="373"/>
      <c r="H43" s="364"/>
      <c r="I43" s="365"/>
      <c r="J43" s="373"/>
      <c r="K43" s="377"/>
      <c r="L43" s="373"/>
      <c r="M43" s="178"/>
      <c r="N43" s="150"/>
    </row>
    <row r="44" spans="1:14" ht="8.25" customHeight="1">
      <c r="A44" s="169">
        <v>1</v>
      </c>
      <c r="B44" s="169">
        <v>2</v>
      </c>
      <c r="C44" s="169">
        <v>3</v>
      </c>
      <c r="D44" s="169">
        <v>4</v>
      </c>
      <c r="E44" s="169">
        <v>5</v>
      </c>
      <c r="F44" s="169">
        <v>6</v>
      </c>
      <c r="G44" s="169">
        <v>7</v>
      </c>
      <c r="H44" s="183">
        <v>8</v>
      </c>
      <c r="I44" s="170">
        <v>9</v>
      </c>
      <c r="J44" s="171">
        <v>10</v>
      </c>
      <c r="K44" s="171">
        <v>11</v>
      </c>
      <c r="L44" s="169">
        <v>12</v>
      </c>
      <c r="M44" s="178"/>
      <c r="N44" s="150"/>
    </row>
    <row r="45" spans="1:14" ht="17.25" customHeight="1">
      <c r="A45" s="253">
        <v>23</v>
      </c>
      <c r="B45" s="244">
        <v>60016</v>
      </c>
      <c r="C45" s="244">
        <v>6050</v>
      </c>
      <c r="D45" s="236" t="s">
        <v>190</v>
      </c>
      <c r="E45" s="248">
        <v>435291</v>
      </c>
      <c r="F45" s="249">
        <v>423401</v>
      </c>
      <c r="G45" s="249"/>
      <c r="H45" s="250">
        <f>I45</f>
        <v>423401</v>
      </c>
      <c r="I45" s="249">
        <v>423401</v>
      </c>
      <c r="J45" s="251"/>
      <c r="K45" s="251"/>
      <c r="L45" s="235" t="s">
        <v>197</v>
      </c>
      <c r="M45" s="178"/>
      <c r="N45" s="150"/>
    </row>
    <row r="46" spans="1:14" ht="13.5" customHeight="1">
      <c r="A46" s="357">
        <v>24</v>
      </c>
      <c r="B46" s="157">
        <v>60016</v>
      </c>
      <c r="C46" s="157">
        <v>6058</v>
      </c>
      <c r="D46" s="370" t="s">
        <v>180</v>
      </c>
      <c r="E46" s="378"/>
      <c r="F46" s="378">
        <v>1321037</v>
      </c>
      <c r="G46" s="173">
        <v>-1100000</v>
      </c>
      <c r="H46" s="174">
        <f>I46+K46</f>
        <v>0</v>
      </c>
      <c r="I46" s="156"/>
      <c r="J46" s="155"/>
      <c r="K46" s="155"/>
      <c r="L46" s="374"/>
      <c r="M46" s="178"/>
      <c r="N46" s="150"/>
    </row>
    <row r="47" spans="1:14" ht="13.5" customHeight="1">
      <c r="A47" s="328"/>
      <c r="B47" s="160">
        <v>60016</v>
      </c>
      <c r="C47" s="160">
        <v>6059</v>
      </c>
      <c r="D47" s="371"/>
      <c r="E47" s="379"/>
      <c r="F47" s="379"/>
      <c r="G47" s="277">
        <v>-221037</v>
      </c>
      <c r="H47" s="177">
        <f>I47+K47</f>
        <v>0</v>
      </c>
      <c r="I47" s="162"/>
      <c r="J47" s="166"/>
      <c r="K47" s="166"/>
      <c r="L47" s="375"/>
      <c r="M47" s="178"/>
      <c r="N47" s="150"/>
    </row>
    <row r="48" spans="1:14" ht="13.5" customHeight="1">
      <c r="A48" s="243">
        <v>25</v>
      </c>
      <c r="B48" s="243">
        <v>60016</v>
      </c>
      <c r="C48" s="157">
        <v>6050</v>
      </c>
      <c r="D48" s="285" t="s">
        <v>180</v>
      </c>
      <c r="E48" s="173">
        <v>1093963</v>
      </c>
      <c r="F48" s="173"/>
      <c r="G48" s="173">
        <v>1065000</v>
      </c>
      <c r="H48" s="174">
        <f>I48+K48</f>
        <v>1065000</v>
      </c>
      <c r="I48" s="156">
        <v>1065000</v>
      </c>
      <c r="J48" s="155"/>
      <c r="K48" s="155"/>
      <c r="L48" s="235" t="s">
        <v>197</v>
      </c>
      <c r="M48" s="178"/>
      <c r="N48" s="150"/>
    </row>
    <row r="49" spans="1:14" ht="15" customHeight="1">
      <c r="A49" s="253">
        <v>26</v>
      </c>
      <c r="B49" s="244">
        <v>60016</v>
      </c>
      <c r="C49" s="244">
        <v>6050</v>
      </c>
      <c r="D49" s="236" t="s">
        <v>203</v>
      </c>
      <c r="E49" s="248">
        <v>29980</v>
      </c>
      <c r="F49" s="248">
        <v>29800</v>
      </c>
      <c r="G49" s="248"/>
      <c r="H49" s="250">
        <f>I49</f>
        <v>29800</v>
      </c>
      <c r="I49" s="249">
        <v>29800</v>
      </c>
      <c r="J49" s="251"/>
      <c r="K49" s="251"/>
      <c r="L49" s="235" t="s">
        <v>197</v>
      </c>
      <c r="M49" s="178"/>
      <c r="N49" s="150"/>
    </row>
    <row r="50" spans="1:14" ht="13.5" customHeight="1">
      <c r="A50" s="357">
        <v>27</v>
      </c>
      <c r="B50" s="157">
        <v>60016</v>
      </c>
      <c r="C50" s="157">
        <v>6058</v>
      </c>
      <c r="D50" s="355" t="s">
        <v>199</v>
      </c>
      <c r="E50" s="378"/>
      <c r="F50" s="378">
        <v>3000000</v>
      </c>
      <c r="G50" s="173">
        <v>-2550000</v>
      </c>
      <c r="H50" s="174"/>
      <c r="I50" s="156"/>
      <c r="J50" s="155"/>
      <c r="K50" s="155"/>
      <c r="L50" s="374"/>
      <c r="M50" s="178"/>
      <c r="N50" s="150"/>
    </row>
    <row r="51" spans="1:14" ht="13.5" customHeight="1">
      <c r="A51" s="328"/>
      <c r="B51" s="160">
        <v>60016</v>
      </c>
      <c r="C51" s="160">
        <v>6059</v>
      </c>
      <c r="D51" s="356"/>
      <c r="E51" s="379"/>
      <c r="F51" s="379"/>
      <c r="G51" s="277">
        <v>-450000</v>
      </c>
      <c r="H51" s="177"/>
      <c r="I51" s="162"/>
      <c r="J51" s="166"/>
      <c r="K51" s="166"/>
      <c r="L51" s="375"/>
      <c r="M51" s="178"/>
      <c r="N51" s="150"/>
    </row>
    <row r="52" spans="1:14" ht="13.5" customHeight="1">
      <c r="A52" s="157">
        <v>28</v>
      </c>
      <c r="B52" s="157">
        <v>60016</v>
      </c>
      <c r="C52" s="157">
        <v>6050</v>
      </c>
      <c r="D52" s="293" t="s">
        <v>199</v>
      </c>
      <c r="E52" s="173">
        <v>1942414</v>
      </c>
      <c r="F52" s="173"/>
      <c r="G52" s="173">
        <v>1910000</v>
      </c>
      <c r="H52" s="174">
        <f>I52+K52</f>
        <v>1910000</v>
      </c>
      <c r="I52" s="156">
        <v>1910000</v>
      </c>
      <c r="J52" s="155"/>
      <c r="K52" s="155"/>
      <c r="L52" s="196" t="s">
        <v>198</v>
      </c>
      <c r="M52" s="178"/>
      <c r="N52" s="150"/>
    </row>
    <row r="53" spans="1:14" ht="11.25" customHeight="1">
      <c r="A53" s="357">
        <v>29</v>
      </c>
      <c r="B53" s="157">
        <v>60016</v>
      </c>
      <c r="C53" s="157">
        <v>6058</v>
      </c>
      <c r="D53" s="355" t="s">
        <v>200</v>
      </c>
      <c r="E53" s="378"/>
      <c r="F53" s="378">
        <v>1898000</v>
      </c>
      <c r="G53" s="173">
        <v>-1600000</v>
      </c>
      <c r="H53" s="174">
        <f>I53+K53</f>
        <v>0</v>
      </c>
      <c r="I53" s="156"/>
      <c r="J53" s="155"/>
      <c r="K53" s="155"/>
      <c r="L53" s="374"/>
      <c r="M53" s="178"/>
      <c r="N53" s="150"/>
    </row>
    <row r="54" spans="1:14" ht="11.25" customHeight="1">
      <c r="A54" s="328"/>
      <c r="B54" s="160">
        <v>60016</v>
      </c>
      <c r="C54" s="160">
        <v>6059</v>
      </c>
      <c r="D54" s="356"/>
      <c r="E54" s="379"/>
      <c r="F54" s="379"/>
      <c r="G54" s="277">
        <v>-298000</v>
      </c>
      <c r="H54" s="177"/>
      <c r="I54" s="162"/>
      <c r="J54" s="166"/>
      <c r="K54" s="166"/>
      <c r="L54" s="375"/>
      <c r="M54" s="178"/>
      <c r="N54" s="150"/>
    </row>
    <row r="55" spans="1:14" ht="11.25" customHeight="1">
      <c r="A55" s="157">
        <v>30</v>
      </c>
      <c r="B55" s="157">
        <v>60016</v>
      </c>
      <c r="C55" s="157">
        <v>6050</v>
      </c>
      <c r="D55" s="293" t="s">
        <v>200</v>
      </c>
      <c r="E55" s="173">
        <v>1399634</v>
      </c>
      <c r="F55" s="173"/>
      <c r="G55" s="173">
        <v>1367700</v>
      </c>
      <c r="H55" s="174">
        <f>I55+K55</f>
        <v>1367700</v>
      </c>
      <c r="I55" s="156">
        <v>1367700</v>
      </c>
      <c r="J55" s="155"/>
      <c r="K55" s="155"/>
      <c r="L55" s="196" t="s">
        <v>198</v>
      </c>
      <c r="M55" s="178"/>
      <c r="N55" s="150"/>
    </row>
    <row r="56" spans="1:14" ht="11.25" customHeight="1">
      <c r="A56" s="357">
        <v>31</v>
      </c>
      <c r="B56" s="157">
        <v>60016</v>
      </c>
      <c r="C56" s="157">
        <v>6058</v>
      </c>
      <c r="D56" s="370" t="s">
        <v>224</v>
      </c>
      <c r="E56" s="378">
        <v>2381592</v>
      </c>
      <c r="F56" s="378">
        <v>500000</v>
      </c>
      <c r="G56" s="173"/>
      <c r="H56" s="174">
        <v>400000</v>
      </c>
      <c r="I56" s="156"/>
      <c r="J56" s="155"/>
      <c r="K56" s="155">
        <v>400000</v>
      </c>
      <c r="L56" s="374"/>
      <c r="M56" s="149"/>
      <c r="N56" s="149"/>
    </row>
    <row r="57" spans="1:14" ht="11.25" customHeight="1">
      <c r="A57" s="328"/>
      <c r="B57" s="160">
        <v>60016</v>
      </c>
      <c r="C57" s="160">
        <v>6059</v>
      </c>
      <c r="D57" s="371"/>
      <c r="E57" s="379"/>
      <c r="F57" s="379"/>
      <c r="G57" s="277">
        <v>1850000</v>
      </c>
      <c r="H57" s="177">
        <f>I57+K57</f>
        <v>1950000</v>
      </c>
      <c r="I57" s="162">
        <v>1950000</v>
      </c>
      <c r="J57" s="166"/>
      <c r="K57" s="166"/>
      <c r="L57" s="375"/>
      <c r="M57" s="149"/>
      <c r="N57" s="149"/>
    </row>
    <row r="58" spans="1:14" ht="12.75" customHeight="1">
      <c r="A58" s="253">
        <v>32</v>
      </c>
      <c r="B58" s="244">
        <v>60016</v>
      </c>
      <c r="C58" s="244">
        <v>6050</v>
      </c>
      <c r="D58" s="236" t="s">
        <v>233</v>
      </c>
      <c r="E58" s="248">
        <v>337000</v>
      </c>
      <c r="F58" s="248">
        <v>337000</v>
      </c>
      <c r="G58" s="248"/>
      <c r="H58" s="250">
        <f aca="true" t="shared" si="2" ref="H58:H64">I58+K58</f>
        <v>337000</v>
      </c>
      <c r="I58" s="249">
        <v>337000</v>
      </c>
      <c r="J58" s="251"/>
      <c r="K58" s="251"/>
      <c r="L58" s="235" t="s">
        <v>198</v>
      </c>
      <c r="M58" s="149"/>
      <c r="N58" s="149"/>
    </row>
    <row r="59" spans="1:14" ht="12.75" customHeight="1">
      <c r="A59" s="253">
        <v>33</v>
      </c>
      <c r="B59" s="244">
        <v>60016</v>
      </c>
      <c r="C59" s="244">
        <v>6050</v>
      </c>
      <c r="D59" s="236" t="s">
        <v>223</v>
      </c>
      <c r="E59" s="248">
        <f>H59</f>
        <v>12000</v>
      </c>
      <c r="F59" s="248">
        <v>12000</v>
      </c>
      <c r="G59" s="248"/>
      <c r="H59" s="250">
        <f t="shared" si="2"/>
        <v>12000</v>
      </c>
      <c r="I59" s="249">
        <v>12000</v>
      </c>
      <c r="J59" s="251"/>
      <c r="K59" s="251"/>
      <c r="L59" s="235" t="s">
        <v>197</v>
      </c>
      <c r="M59" s="149"/>
      <c r="N59" s="149"/>
    </row>
    <row r="60" spans="1:14" ht="11.25" customHeight="1">
      <c r="A60" s="357">
        <v>34</v>
      </c>
      <c r="B60" s="157">
        <v>60016</v>
      </c>
      <c r="C60" s="157">
        <v>6058</v>
      </c>
      <c r="D60" s="370" t="s">
        <v>181</v>
      </c>
      <c r="E60" s="378">
        <v>1464642</v>
      </c>
      <c r="F60" s="378">
        <v>1333192</v>
      </c>
      <c r="G60" s="173"/>
      <c r="H60" s="174">
        <f t="shared" si="2"/>
        <v>550000</v>
      </c>
      <c r="I60" s="156"/>
      <c r="J60" s="155"/>
      <c r="K60" s="155">
        <v>550000</v>
      </c>
      <c r="L60" s="374" t="s">
        <v>197</v>
      </c>
      <c r="M60" s="149"/>
      <c r="N60" s="149"/>
    </row>
    <row r="61" spans="1:14" ht="11.25" customHeight="1">
      <c r="A61" s="328"/>
      <c r="B61" s="160">
        <v>60016</v>
      </c>
      <c r="C61" s="160">
        <v>6059</v>
      </c>
      <c r="D61" s="371"/>
      <c r="E61" s="379"/>
      <c r="F61" s="379"/>
      <c r="G61" s="277">
        <v>100000</v>
      </c>
      <c r="H61" s="177">
        <f t="shared" si="2"/>
        <v>883192</v>
      </c>
      <c r="I61" s="162">
        <v>883192</v>
      </c>
      <c r="J61" s="166"/>
      <c r="K61" s="166"/>
      <c r="L61" s="375"/>
      <c r="M61" s="149"/>
      <c r="N61" s="149"/>
    </row>
    <row r="62" spans="1:14" ht="11.25" customHeight="1">
      <c r="A62" s="357">
        <v>35</v>
      </c>
      <c r="B62" s="157">
        <v>60016</v>
      </c>
      <c r="C62" s="157">
        <v>6058</v>
      </c>
      <c r="D62" s="370" t="s">
        <v>227</v>
      </c>
      <c r="E62" s="378"/>
      <c r="F62" s="353">
        <v>510000</v>
      </c>
      <c r="G62" s="156">
        <v>-400000</v>
      </c>
      <c r="H62" s="174">
        <f t="shared" si="2"/>
        <v>0</v>
      </c>
      <c r="I62" s="156"/>
      <c r="J62" s="155"/>
      <c r="K62" s="155"/>
      <c r="L62" s="374" t="s">
        <v>197</v>
      </c>
      <c r="M62" s="149"/>
      <c r="N62" s="149"/>
    </row>
    <row r="63" spans="1:14" ht="11.25" customHeight="1">
      <c r="A63" s="328"/>
      <c r="B63" s="160">
        <v>60016</v>
      </c>
      <c r="C63" s="160">
        <v>6059</v>
      </c>
      <c r="D63" s="371"/>
      <c r="E63" s="379"/>
      <c r="F63" s="354"/>
      <c r="G63" s="162">
        <v>-110000</v>
      </c>
      <c r="H63" s="177">
        <f t="shared" si="2"/>
        <v>0</v>
      </c>
      <c r="I63" s="162"/>
      <c r="J63" s="166"/>
      <c r="K63" s="166"/>
      <c r="L63" s="375"/>
      <c r="M63" s="149"/>
      <c r="N63" s="149"/>
    </row>
    <row r="64" spans="1:14" ht="17.25" customHeight="1">
      <c r="A64" s="281">
        <v>36</v>
      </c>
      <c r="B64" s="242">
        <v>60016</v>
      </c>
      <c r="C64" s="242">
        <v>6050</v>
      </c>
      <c r="D64" s="285" t="s">
        <v>227</v>
      </c>
      <c r="E64" s="240">
        <v>520000</v>
      </c>
      <c r="F64" s="241"/>
      <c r="G64" s="241">
        <v>510000</v>
      </c>
      <c r="H64" s="270">
        <f t="shared" si="2"/>
        <v>510000</v>
      </c>
      <c r="I64" s="241">
        <v>510000</v>
      </c>
      <c r="J64" s="239"/>
      <c r="K64" s="239"/>
      <c r="L64" s="235" t="s">
        <v>198</v>
      </c>
      <c r="M64" s="149"/>
      <c r="N64" s="149"/>
    </row>
    <row r="65" spans="1:14" ht="15" customHeight="1">
      <c r="A65" s="253">
        <v>37</v>
      </c>
      <c r="B65" s="244">
        <v>60016</v>
      </c>
      <c r="C65" s="244">
        <v>6050</v>
      </c>
      <c r="D65" s="236" t="s">
        <v>228</v>
      </c>
      <c r="E65" s="248">
        <v>95490</v>
      </c>
      <c r="F65" s="249">
        <v>90000</v>
      </c>
      <c r="G65" s="249"/>
      <c r="H65" s="250">
        <f aca="true" t="shared" si="3" ref="H65:H76">I65</f>
        <v>90000</v>
      </c>
      <c r="I65" s="249">
        <v>90000</v>
      </c>
      <c r="J65" s="251"/>
      <c r="K65" s="251"/>
      <c r="L65" s="235" t="s">
        <v>198</v>
      </c>
      <c r="M65" s="149"/>
      <c r="N65" s="149"/>
    </row>
    <row r="66" spans="1:14" ht="15" customHeight="1">
      <c r="A66" s="280">
        <v>38</v>
      </c>
      <c r="B66" s="244">
        <v>60016</v>
      </c>
      <c r="C66" s="244">
        <v>6050</v>
      </c>
      <c r="D66" s="236" t="s">
        <v>290</v>
      </c>
      <c r="E66" s="248">
        <v>951565</v>
      </c>
      <c r="F66" s="249">
        <v>930000</v>
      </c>
      <c r="G66" s="249">
        <v>-312</v>
      </c>
      <c r="H66" s="250">
        <f t="shared" si="3"/>
        <v>929688</v>
      </c>
      <c r="I66" s="249">
        <v>929688</v>
      </c>
      <c r="J66" s="251"/>
      <c r="K66" s="251"/>
      <c r="L66" s="235" t="s">
        <v>198</v>
      </c>
      <c r="M66" s="149"/>
      <c r="N66" s="149"/>
    </row>
    <row r="67" spans="1:14" ht="29.25" customHeight="1">
      <c r="A67" s="280">
        <v>39</v>
      </c>
      <c r="B67" s="244">
        <v>60016</v>
      </c>
      <c r="C67" s="244">
        <v>6050</v>
      </c>
      <c r="D67" s="236" t="s">
        <v>306</v>
      </c>
      <c r="E67" s="248">
        <v>280000</v>
      </c>
      <c r="F67" s="249">
        <v>280000</v>
      </c>
      <c r="G67" s="249"/>
      <c r="H67" s="250">
        <f t="shared" si="3"/>
        <v>280000</v>
      </c>
      <c r="I67" s="249">
        <v>280000</v>
      </c>
      <c r="J67" s="251"/>
      <c r="K67" s="251"/>
      <c r="L67" s="235" t="s">
        <v>198</v>
      </c>
      <c r="M67" s="149"/>
      <c r="N67" s="149"/>
    </row>
    <row r="68" spans="1:14" ht="15" customHeight="1">
      <c r="A68" s="280">
        <v>40</v>
      </c>
      <c r="B68" s="244">
        <v>60016</v>
      </c>
      <c r="C68" s="244">
        <v>6050</v>
      </c>
      <c r="D68" s="236" t="s">
        <v>289</v>
      </c>
      <c r="E68" s="248">
        <v>29280</v>
      </c>
      <c r="F68" s="249">
        <v>28000</v>
      </c>
      <c r="G68" s="249">
        <v>1280</v>
      </c>
      <c r="H68" s="250">
        <f t="shared" si="3"/>
        <v>29280</v>
      </c>
      <c r="I68" s="249">
        <v>29280</v>
      </c>
      <c r="J68" s="251"/>
      <c r="K68" s="251"/>
      <c r="L68" s="235" t="s">
        <v>198</v>
      </c>
      <c r="M68" s="149"/>
      <c r="N68" s="149"/>
    </row>
    <row r="69" spans="1:14" ht="15" customHeight="1">
      <c r="A69" s="280">
        <v>41</v>
      </c>
      <c r="B69" s="244">
        <v>60016</v>
      </c>
      <c r="C69" s="244">
        <v>6050</v>
      </c>
      <c r="D69" s="236" t="s">
        <v>298</v>
      </c>
      <c r="E69" s="248">
        <v>58500</v>
      </c>
      <c r="F69" s="249"/>
      <c r="G69" s="249">
        <v>58500</v>
      </c>
      <c r="H69" s="250">
        <f t="shared" si="3"/>
        <v>58500</v>
      </c>
      <c r="I69" s="249">
        <v>58500</v>
      </c>
      <c r="J69" s="251"/>
      <c r="K69" s="251"/>
      <c r="L69" s="235" t="s">
        <v>198</v>
      </c>
      <c r="M69" s="149"/>
      <c r="N69" s="149"/>
    </row>
    <row r="70" spans="1:14" ht="15" customHeight="1">
      <c r="A70" s="280">
        <v>42</v>
      </c>
      <c r="B70" s="244">
        <v>60016</v>
      </c>
      <c r="C70" s="244">
        <v>6050</v>
      </c>
      <c r="D70" s="236" t="s">
        <v>299</v>
      </c>
      <c r="E70" s="248">
        <v>23500</v>
      </c>
      <c r="F70" s="249"/>
      <c r="G70" s="249">
        <v>23500</v>
      </c>
      <c r="H70" s="250">
        <f t="shared" si="3"/>
        <v>23500</v>
      </c>
      <c r="I70" s="249">
        <v>23500</v>
      </c>
      <c r="J70" s="251"/>
      <c r="K70" s="251"/>
      <c r="L70" s="235" t="s">
        <v>198</v>
      </c>
      <c r="M70" s="149"/>
      <c r="N70" s="149"/>
    </row>
    <row r="71" spans="1:14" ht="15" customHeight="1">
      <c r="A71" s="280">
        <v>43</v>
      </c>
      <c r="B71" s="244">
        <v>60016</v>
      </c>
      <c r="C71" s="244">
        <v>6050</v>
      </c>
      <c r="D71" s="236" t="s">
        <v>300</v>
      </c>
      <c r="E71" s="248">
        <v>40500</v>
      </c>
      <c r="F71" s="249"/>
      <c r="G71" s="249">
        <v>40500</v>
      </c>
      <c r="H71" s="250">
        <f t="shared" si="3"/>
        <v>40500</v>
      </c>
      <c r="I71" s="249">
        <v>40500</v>
      </c>
      <c r="J71" s="251"/>
      <c r="K71" s="251"/>
      <c r="L71" s="235" t="s">
        <v>198</v>
      </c>
      <c r="M71" s="149"/>
      <c r="N71" s="149"/>
    </row>
    <row r="72" spans="1:14" ht="15" customHeight="1">
      <c r="A72" s="280">
        <v>44</v>
      </c>
      <c r="B72" s="244">
        <v>60016</v>
      </c>
      <c r="C72" s="244">
        <v>6050</v>
      </c>
      <c r="D72" s="236" t="s">
        <v>301</v>
      </c>
      <c r="E72" s="248">
        <v>31200</v>
      </c>
      <c r="F72" s="249"/>
      <c r="G72" s="249">
        <v>31200</v>
      </c>
      <c r="H72" s="250">
        <f t="shared" si="3"/>
        <v>31200</v>
      </c>
      <c r="I72" s="249">
        <v>31200</v>
      </c>
      <c r="J72" s="251"/>
      <c r="K72" s="251"/>
      <c r="L72" s="235" t="s">
        <v>198</v>
      </c>
      <c r="M72" s="149"/>
      <c r="N72" s="149"/>
    </row>
    <row r="73" spans="1:14" ht="15" customHeight="1">
      <c r="A73" s="280">
        <v>45</v>
      </c>
      <c r="B73" s="244">
        <v>60016</v>
      </c>
      <c r="C73" s="244">
        <v>6050</v>
      </c>
      <c r="D73" s="236" t="s">
        <v>302</v>
      </c>
      <c r="E73" s="248">
        <v>50000</v>
      </c>
      <c r="F73" s="249"/>
      <c r="G73" s="249">
        <v>50000</v>
      </c>
      <c r="H73" s="250">
        <f t="shared" si="3"/>
        <v>50000</v>
      </c>
      <c r="I73" s="249">
        <v>50000</v>
      </c>
      <c r="J73" s="251"/>
      <c r="K73" s="251"/>
      <c r="L73" s="235" t="s">
        <v>198</v>
      </c>
      <c r="M73" s="149"/>
      <c r="N73" s="149"/>
    </row>
    <row r="74" spans="1:14" ht="15" customHeight="1">
      <c r="A74" s="280">
        <v>46</v>
      </c>
      <c r="B74" s="244">
        <v>60016</v>
      </c>
      <c r="C74" s="244">
        <v>6050</v>
      </c>
      <c r="D74" s="236" t="s">
        <v>304</v>
      </c>
      <c r="E74" s="248">
        <v>57220</v>
      </c>
      <c r="F74" s="249"/>
      <c r="G74" s="249">
        <v>57220</v>
      </c>
      <c r="H74" s="250">
        <f t="shared" si="3"/>
        <v>57220</v>
      </c>
      <c r="I74" s="249">
        <v>57220</v>
      </c>
      <c r="J74" s="251"/>
      <c r="K74" s="251"/>
      <c r="L74" s="235" t="s">
        <v>198</v>
      </c>
      <c r="M74" s="149"/>
      <c r="N74" s="149"/>
    </row>
    <row r="75" spans="1:14" ht="15" customHeight="1">
      <c r="A75" s="280">
        <v>47</v>
      </c>
      <c r="B75" s="244">
        <v>60016</v>
      </c>
      <c r="C75" s="244">
        <v>6050</v>
      </c>
      <c r="D75" s="236" t="s">
        <v>303</v>
      </c>
      <c r="E75" s="248">
        <v>30000</v>
      </c>
      <c r="F75" s="249"/>
      <c r="G75" s="249">
        <v>30000</v>
      </c>
      <c r="H75" s="250">
        <f t="shared" si="3"/>
        <v>30000</v>
      </c>
      <c r="I75" s="249">
        <v>30000</v>
      </c>
      <c r="J75" s="251"/>
      <c r="K75" s="251"/>
      <c r="L75" s="235" t="s">
        <v>198</v>
      </c>
      <c r="M75" s="149"/>
      <c r="N75" s="149"/>
    </row>
    <row r="76" spans="1:14" ht="15" customHeight="1">
      <c r="A76" s="280">
        <v>48</v>
      </c>
      <c r="B76" s="244">
        <v>60016</v>
      </c>
      <c r="C76" s="244">
        <v>6050</v>
      </c>
      <c r="D76" s="236" t="s">
        <v>263</v>
      </c>
      <c r="E76" s="248">
        <v>1642459</v>
      </c>
      <c r="F76" s="249">
        <v>420000</v>
      </c>
      <c r="G76" s="249"/>
      <c r="H76" s="250">
        <f t="shared" si="3"/>
        <v>420000</v>
      </c>
      <c r="I76" s="249">
        <v>420000</v>
      </c>
      <c r="J76" s="251"/>
      <c r="K76" s="251"/>
      <c r="L76" s="235" t="s">
        <v>198</v>
      </c>
      <c r="M76" s="149"/>
      <c r="N76" s="149"/>
    </row>
    <row r="77" spans="1:14" ht="7.5" customHeight="1">
      <c r="A77" s="296"/>
      <c r="B77" s="296"/>
      <c r="C77" s="296"/>
      <c r="D77" s="292"/>
      <c r="E77" s="297"/>
      <c r="F77" s="299"/>
      <c r="G77" s="299"/>
      <c r="H77" s="298"/>
      <c r="I77" s="299"/>
      <c r="J77" s="300"/>
      <c r="K77" s="300"/>
      <c r="L77" s="291"/>
      <c r="M77" s="149"/>
      <c r="N77" s="149"/>
    </row>
    <row r="78" spans="1:14" ht="9.75" customHeight="1" thickBot="1">
      <c r="A78" s="337" t="s">
        <v>1</v>
      </c>
      <c r="B78" s="376" t="s">
        <v>158</v>
      </c>
      <c r="C78" s="330" t="s">
        <v>163</v>
      </c>
      <c r="D78" s="376" t="s">
        <v>159</v>
      </c>
      <c r="E78" s="376" t="s">
        <v>160</v>
      </c>
      <c r="F78" s="372" t="s">
        <v>283</v>
      </c>
      <c r="G78" s="372" t="s">
        <v>270</v>
      </c>
      <c r="H78" s="381" t="s">
        <v>172</v>
      </c>
      <c r="I78" s="382"/>
      <c r="J78" s="382"/>
      <c r="K78" s="383"/>
      <c r="L78" s="372" t="s">
        <v>192</v>
      </c>
      <c r="M78" s="149"/>
      <c r="N78" s="149"/>
    </row>
    <row r="79" spans="1:14" ht="11.25" customHeight="1">
      <c r="A79" s="337"/>
      <c r="B79" s="376"/>
      <c r="C79" s="331"/>
      <c r="D79" s="376"/>
      <c r="E79" s="376"/>
      <c r="F79" s="377"/>
      <c r="G79" s="377"/>
      <c r="H79" s="361">
        <v>2008</v>
      </c>
      <c r="I79" s="362"/>
      <c r="J79" s="362"/>
      <c r="K79" s="363"/>
      <c r="L79" s="377"/>
      <c r="M79" s="149"/>
      <c r="N79" s="149"/>
    </row>
    <row r="80" spans="1:14" ht="15" customHeight="1">
      <c r="A80" s="337"/>
      <c r="B80" s="376"/>
      <c r="C80" s="331"/>
      <c r="D80" s="376"/>
      <c r="E80" s="376"/>
      <c r="F80" s="377"/>
      <c r="G80" s="377"/>
      <c r="H80" s="364" t="s">
        <v>284</v>
      </c>
      <c r="I80" s="365" t="s">
        <v>161</v>
      </c>
      <c r="J80" s="372" t="s">
        <v>177</v>
      </c>
      <c r="K80" s="377" t="s">
        <v>167</v>
      </c>
      <c r="L80" s="377"/>
      <c r="M80" s="149"/>
      <c r="N80" s="149"/>
    </row>
    <row r="81" spans="1:14" ht="19.5" customHeight="1">
      <c r="A81" s="337"/>
      <c r="B81" s="376"/>
      <c r="C81" s="332"/>
      <c r="D81" s="376"/>
      <c r="E81" s="376"/>
      <c r="F81" s="373"/>
      <c r="G81" s="373"/>
      <c r="H81" s="335"/>
      <c r="I81" s="336"/>
      <c r="J81" s="373"/>
      <c r="K81" s="373"/>
      <c r="L81" s="373"/>
      <c r="M81" s="149"/>
      <c r="N81" s="149"/>
    </row>
    <row r="82" spans="1:14" ht="7.5" customHeight="1">
      <c r="A82" s="169">
        <v>1</v>
      </c>
      <c r="B82" s="169">
        <v>2</v>
      </c>
      <c r="C82" s="169">
        <v>3</v>
      </c>
      <c r="D82" s="169">
        <v>4</v>
      </c>
      <c r="E82" s="169">
        <v>5</v>
      </c>
      <c r="F82" s="169">
        <v>6</v>
      </c>
      <c r="G82" s="169">
        <v>7</v>
      </c>
      <c r="H82" s="183">
        <v>8</v>
      </c>
      <c r="I82" s="170">
        <v>9</v>
      </c>
      <c r="J82" s="171">
        <v>10</v>
      </c>
      <c r="K82" s="171">
        <v>11</v>
      </c>
      <c r="L82" s="169">
        <v>12</v>
      </c>
      <c r="M82" s="149"/>
      <c r="N82" s="149"/>
    </row>
    <row r="83" spans="1:14" ht="11.25" customHeight="1">
      <c r="A83" s="357">
        <v>49</v>
      </c>
      <c r="B83" s="157">
        <v>60016</v>
      </c>
      <c r="C83" s="157">
        <v>6058</v>
      </c>
      <c r="D83" s="370" t="s">
        <v>222</v>
      </c>
      <c r="E83" s="378"/>
      <c r="F83" s="353">
        <v>1288874</v>
      </c>
      <c r="G83" s="156">
        <v>-800000</v>
      </c>
      <c r="H83" s="174"/>
      <c r="I83" s="156"/>
      <c r="J83" s="155"/>
      <c r="K83" s="155"/>
      <c r="L83" s="372" t="s">
        <v>197</v>
      </c>
      <c r="M83" s="149"/>
      <c r="N83" s="149"/>
    </row>
    <row r="84" spans="1:14" ht="11.25" customHeight="1">
      <c r="A84" s="328"/>
      <c r="B84" s="160">
        <v>60016</v>
      </c>
      <c r="C84" s="160">
        <v>6059</v>
      </c>
      <c r="D84" s="371"/>
      <c r="E84" s="379"/>
      <c r="F84" s="354"/>
      <c r="G84" s="162">
        <v>-488874</v>
      </c>
      <c r="H84" s="177">
        <f>I84+K84</f>
        <v>0</v>
      </c>
      <c r="I84" s="162"/>
      <c r="J84" s="166"/>
      <c r="K84" s="166"/>
      <c r="L84" s="373"/>
      <c r="M84" s="149"/>
      <c r="N84" s="149"/>
    </row>
    <row r="85" spans="1:14" ht="17.25" customHeight="1">
      <c r="A85" s="237">
        <v>50</v>
      </c>
      <c r="B85" s="237">
        <v>60016</v>
      </c>
      <c r="C85" s="157">
        <v>6050</v>
      </c>
      <c r="D85" s="285" t="s">
        <v>222</v>
      </c>
      <c r="E85" s="173">
        <v>1312460</v>
      </c>
      <c r="F85" s="156"/>
      <c r="G85" s="156">
        <v>1289245</v>
      </c>
      <c r="H85" s="174">
        <f>I85</f>
        <v>1289245</v>
      </c>
      <c r="I85" s="156">
        <v>1289245</v>
      </c>
      <c r="J85" s="155"/>
      <c r="K85" s="155"/>
      <c r="L85" s="196" t="s">
        <v>198</v>
      </c>
      <c r="M85" s="149"/>
      <c r="N85" s="149"/>
    </row>
    <row r="86" spans="1:14" ht="10.5" customHeight="1">
      <c r="A86" s="357">
        <v>51</v>
      </c>
      <c r="B86" s="157">
        <v>60016</v>
      </c>
      <c r="C86" s="157">
        <v>6058</v>
      </c>
      <c r="D86" s="370" t="s">
        <v>179</v>
      </c>
      <c r="E86" s="378">
        <v>2240000</v>
      </c>
      <c r="F86" s="378">
        <v>2240000</v>
      </c>
      <c r="G86" s="173"/>
      <c r="H86" s="174">
        <f>I86+K86</f>
        <v>1700000</v>
      </c>
      <c r="I86" s="156"/>
      <c r="J86" s="155"/>
      <c r="K86" s="155">
        <v>1700000</v>
      </c>
      <c r="L86" s="372" t="s">
        <v>197</v>
      </c>
      <c r="M86" s="149"/>
      <c r="N86" s="149"/>
    </row>
    <row r="87" spans="1:14" ht="10.5" customHeight="1">
      <c r="A87" s="328"/>
      <c r="B87" s="160">
        <v>60016</v>
      </c>
      <c r="C87" s="160">
        <v>6059</v>
      </c>
      <c r="D87" s="371"/>
      <c r="E87" s="379"/>
      <c r="F87" s="379"/>
      <c r="G87" s="277"/>
      <c r="H87" s="177">
        <f>I87+K87</f>
        <v>540000</v>
      </c>
      <c r="I87" s="162">
        <v>540000</v>
      </c>
      <c r="J87" s="166"/>
      <c r="K87" s="166"/>
      <c r="L87" s="373"/>
      <c r="M87" s="149"/>
      <c r="N87" s="149"/>
    </row>
    <row r="88" spans="1:14" ht="10.5" customHeight="1">
      <c r="A88" s="357">
        <v>52</v>
      </c>
      <c r="B88" s="157">
        <v>60016</v>
      </c>
      <c r="C88" s="157">
        <v>6058</v>
      </c>
      <c r="D88" s="370" t="s">
        <v>258</v>
      </c>
      <c r="E88" s="378"/>
      <c r="F88" s="378">
        <v>1500000</v>
      </c>
      <c r="G88" s="173">
        <v>-1200000</v>
      </c>
      <c r="H88" s="174"/>
      <c r="I88" s="156"/>
      <c r="J88" s="155"/>
      <c r="K88" s="155"/>
      <c r="L88" s="372" t="s">
        <v>197</v>
      </c>
      <c r="M88" s="149"/>
      <c r="N88" s="149"/>
    </row>
    <row r="89" spans="1:14" ht="10.5" customHeight="1">
      <c r="A89" s="328"/>
      <c r="B89" s="160">
        <v>60016</v>
      </c>
      <c r="C89" s="160">
        <v>6059</v>
      </c>
      <c r="D89" s="371"/>
      <c r="E89" s="379"/>
      <c r="F89" s="379"/>
      <c r="G89" s="277">
        <v>-300000</v>
      </c>
      <c r="H89" s="177">
        <f>I89+K89</f>
        <v>0</v>
      </c>
      <c r="I89" s="162"/>
      <c r="J89" s="166"/>
      <c r="K89" s="166"/>
      <c r="L89" s="373"/>
      <c r="M89" s="149"/>
      <c r="N89" s="149"/>
    </row>
    <row r="90" spans="1:14" ht="12" customHeight="1">
      <c r="A90" s="242">
        <v>53</v>
      </c>
      <c r="B90" s="242">
        <v>60016</v>
      </c>
      <c r="C90" s="157">
        <v>6050</v>
      </c>
      <c r="D90" s="285" t="s">
        <v>258</v>
      </c>
      <c r="E90" s="173">
        <v>1034781</v>
      </c>
      <c r="F90" s="173"/>
      <c r="G90" s="173">
        <v>1003109</v>
      </c>
      <c r="H90" s="174">
        <f>I90</f>
        <v>1003109</v>
      </c>
      <c r="I90" s="156">
        <v>1003109</v>
      </c>
      <c r="J90" s="155"/>
      <c r="K90" s="155"/>
      <c r="L90" s="196" t="s">
        <v>198</v>
      </c>
      <c r="M90" s="149"/>
      <c r="N90" s="149"/>
    </row>
    <row r="91" spans="1:14" ht="12" customHeight="1">
      <c r="A91" s="244">
        <v>54</v>
      </c>
      <c r="B91" s="244">
        <v>60016</v>
      </c>
      <c r="C91" s="244">
        <v>6050</v>
      </c>
      <c r="D91" s="236" t="s">
        <v>216</v>
      </c>
      <c r="E91" s="248">
        <v>73540</v>
      </c>
      <c r="F91" s="248">
        <v>73540</v>
      </c>
      <c r="G91" s="248"/>
      <c r="H91" s="250">
        <f aca="true" t="shared" si="4" ref="H91:H96">I91</f>
        <v>73540</v>
      </c>
      <c r="I91" s="249">
        <v>73540</v>
      </c>
      <c r="J91" s="251"/>
      <c r="K91" s="251"/>
      <c r="L91" s="235" t="s">
        <v>198</v>
      </c>
      <c r="M91" s="149"/>
      <c r="N91" s="149"/>
    </row>
    <row r="92" spans="1:14" ht="12" customHeight="1">
      <c r="A92" s="253">
        <v>55</v>
      </c>
      <c r="B92" s="244">
        <v>60016</v>
      </c>
      <c r="C92" s="244">
        <v>6050</v>
      </c>
      <c r="D92" s="236" t="s">
        <v>219</v>
      </c>
      <c r="E92" s="248">
        <v>26448</v>
      </c>
      <c r="F92" s="248">
        <v>26448</v>
      </c>
      <c r="G92" s="248"/>
      <c r="H92" s="250">
        <f t="shared" si="4"/>
        <v>26448</v>
      </c>
      <c r="I92" s="249">
        <v>26448</v>
      </c>
      <c r="J92" s="251"/>
      <c r="K92" s="251"/>
      <c r="L92" s="235" t="s">
        <v>198</v>
      </c>
      <c r="M92" s="149"/>
      <c r="N92" s="149"/>
    </row>
    <row r="93" spans="1:14" ht="12" customHeight="1">
      <c r="A93" s="253">
        <v>56</v>
      </c>
      <c r="B93" s="244">
        <v>60016</v>
      </c>
      <c r="C93" s="244">
        <v>6050</v>
      </c>
      <c r="D93" s="236" t="s">
        <v>305</v>
      </c>
      <c r="E93" s="248">
        <v>68100</v>
      </c>
      <c r="F93" s="248"/>
      <c r="G93" s="248">
        <v>68100</v>
      </c>
      <c r="H93" s="250">
        <f t="shared" si="4"/>
        <v>68100</v>
      </c>
      <c r="I93" s="249">
        <v>68100</v>
      </c>
      <c r="J93" s="251"/>
      <c r="K93" s="251"/>
      <c r="L93" s="235" t="s">
        <v>198</v>
      </c>
      <c r="M93" s="149"/>
      <c r="N93" s="149"/>
    </row>
    <row r="94" spans="1:14" ht="12" customHeight="1">
      <c r="A94" s="253">
        <v>57</v>
      </c>
      <c r="B94" s="244">
        <v>60016</v>
      </c>
      <c r="C94" s="244">
        <v>6050</v>
      </c>
      <c r="D94" s="236" t="s">
        <v>245</v>
      </c>
      <c r="E94" s="248">
        <v>780000</v>
      </c>
      <c r="F94" s="248">
        <v>780000</v>
      </c>
      <c r="G94" s="248"/>
      <c r="H94" s="250">
        <f t="shared" si="4"/>
        <v>780000</v>
      </c>
      <c r="I94" s="249">
        <v>780000</v>
      </c>
      <c r="J94" s="251"/>
      <c r="K94" s="251"/>
      <c r="L94" s="235" t="s">
        <v>198</v>
      </c>
      <c r="M94" s="149"/>
      <c r="N94" s="149"/>
    </row>
    <row r="95" spans="1:14" ht="12" customHeight="1">
      <c r="A95" s="244">
        <v>58</v>
      </c>
      <c r="B95" s="244">
        <v>60016</v>
      </c>
      <c r="C95" s="244">
        <v>6050</v>
      </c>
      <c r="D95" s="236" t="s">
        <v>213</v>
      </c>
      <c r="E95" s="248">
        <v>43920</v>
      </c>
      <c r="F95" s="248">
        <v>43920</v>
      </c>
      <c r="G95" s="248"/>
      <c r="H95" s="250">
        <f t="shared" si="4"/>
        <v>43920</v>
      </c>
      <c r="I95" s="249">
        <v>43920</v>
      </c>
      <c r="J95" s="260"/>
      <c r="K95" s="260"/>
      <c r="L95" s="235" t="s">
        <v>198</v>
      </c>
      <c r="M95" s="149"/>
      <c r="N95" s="149"/>
    </row>
    <row r="96" spans="1:14" ht="12.75" customHeight="1">
      <c r="A96" s="243">
        <v>59</v>
      </c>
      <c r="B96" s="244">
        <v>60016</v>
      </c>
      <c r="C96" s="244">
        <v>6050</v>
      </c>
      <c r="D96" s="236" t="s">
        <v>246</v>
      </c>
      <c r="E96" s="248">
        <v>77930</v>
      </c>
      <c r="F96" s="248">
        <v>70000</v>
      </c>
      <c r="G96" s="248"/>
      <c r="H96" s="250">
        <f t="shared" si="4"/>
        <v>70000</v>
      </c>
      <c r="I96" s="249">
        <v>70000</v>
      </c>
      <c r="J96" s="260"/>
      <c r="K96" s="260"/>
      <c r="L96" s="235" t="s">
        <v>198</v>
      </c>
      <c r="M96" s="149"/>
      <c r="N96" s="149"/>
    </row>
    <row r="97" spans="1:14" ht="9.75" customHeight="1">
      <c r="A97" s="357">
        <v>60</v>
      </c>
      <c r="B97" s="157">
        <v>60016</v>
      </c>
      <c r="C97" s="157">
        <v>6058</v>
      </c>
      <c r="D97" s="370" t="s">
        <v>252</v>
      </c>
      <c r="E97" s="378"/>
      <c r="F97" s="378">
        <v>927961</v>
      </c>
      <c r="G97" s="173">
        <v>-700000</v>
      </c>
      <c r="H97" s="174"/>
      <c r="I97" s="156"/>
      <c r="J97" s="214"/>
      <c r="K97" s="261"/>
      <c r="L97" s="372" t="s">
        <v>198</v>
      </c>
      <c r="M97" s="149"/>
      <c r="N97" s="149"/>
    </row>
    <row r="98" spans="1:14" ht="11.25" customHeight="1">
      <c r="A98" s="328"/>
      <c r="B98" s="160">
        <v>60016</v>
      </c>
      <c r="C98" s="160">
        <v>6059</v>
      </c>
      <c r="D98" s="371"/>
      <c r="E98" s="379"/>
      <c r="F98" s="379"/>
      <c r="G98" s="277">
        <v>-227961</v>
      </c>
      <c r="H98" s="177">
        <f>I98+K98</f>
        <v>0</v>
      </c>
      <c r="I98" s="162"/>
      <c r="J98" s="262"/>
      <c r="K98" s="263"/>
      <c r="L98" s="373"/>
      <c r="M98" s="149"/>
      <c r="N98" s="149"/>
    </row>
    <row r="99" spans="1:14" ht="11.25" customHeight="1">
      <c r="A99" s="242">
        <v>61</v>
      </c>
      <c r="B99" s="237">
        <v>60016</v>
      </c>
      <c r="C99" s="157">
        <v>6050</v>
      </c>
      <c r="D99" s="285" t="s">
        <v>252</v>
      </c>
      <c r="E99" s="173">
        <v>680563</v>
      </c>
      <c r="F99" s="173"/>
      <c r="G99" s="173">
        <v>668436</v>
      </c>
      <c r="H99" s="174">
        <f>I99</f>
        <v>668436</v>
      </c>
      <c r="I99" s="156">
        <v>668436</v>
      </c>
      <c r="J99" s="214"/>
      <c r="K99" s="261"/>
      <c r="L99" s="196" t="s">
        <v>198</v>
      </c>
      <c r="M99" s="149"/>
      <c r="N99" s="149"/>
    </row>
    <row r="100" spans="1:14" ht="12" customHeight="1">
      <c r="A100" s="244">
        <v>62</v>
      </c>
      <c r="B100" s="243">
        <v>60016</v>
      </c>
      <c r="C100" s="243">
        <v>6050</v>
      </c>
      <c r="D100" s="285" t="s">
        <v>264</v>
      </c>
      <c r="E100" s="279">
        <v>30000</v>
      </c>
      <c r="F100" s="279">
        <v>30000</v>
      </c>
      <c r="G100" s="279"/>
      <c r="H100" s="288">
        <f>I100</f>
        <v>30000</v>
      </c>
      <c r="I100" s="278">
        <v>30000</v>
      </c>
      <c r="J100" s="260"/>
      <c r="K100" s="312"/>
      <c r="L100" s="290" t="s">
        <v>198</v>
      </c>
      <c r="M100" s="149"/>
      <c r="N100" s="149"/>
    </row>
    <row r="101" spans="1:14" ht="12" customHeight="1">
      <c r="A101" s="281">
        <v>63</v>
      </c>
      <c r="B101" s="243">
        <v>60016</v>
      </c>
      <c r="C101" s="243">
        <v>6050</v>
      </c>
      <c r="D101" s="285" t="s">
        <v>259</v>
      </c>
      <c r="E101" s="279">
        <v>30000</v>
      </c>
      <c r="F101" s="279">
        <v>30000</v>
      </c>
      <c r="G101" s="279"/>
      <c r="H101" s="288">
        <v>30000</v>
      </c>
      <c r="I101" s="278">
        <v>30000</v>
      </c>
      <c r="J101" s="260"/>
      <c r="K101" s="312"/>
      <c r="L101" s="290" t="s">
        <v>198</v>
      </c>
      <c r="M101" s="149"/>
      <c r="N101" s="149"/>
    </row>
    <row r="102" spans="1:14" ht="12" customHeight="1">
      <c r="A102" s="281">
        <v>64</v>
      </c>
      <c r="B102" s="243">
        <v>60016</v>
      </c>
      <c r="C102" s="243">
        <v>6050</v>
      </c>
      <c r="D102" s="285" t="s">
        <v>329</v>
      </c>
      <c r="E102" s="279">
        <v>100000</v>
      </c>
      <c r="F102" s="279"/>
      <c r="G102" s="279">
        <v>100000</v>
      </c>
      <c r="H102" s="288">
        <f>I102</f>
        <v>100000</v>
      </c>
      <c r="I102" s="278">
        <v>100000</v>
      </c>
      <c r="J102" s="260"/>
      <c r="K102" s="312"/>
      <c r="L102" s="290" t="s">
        <v>198</v>
      </c>
      <c r="M102" s="149"/>
      <c r="N102" s="149"/>
    </row>
    <row r="103" spans="1:14" ht="12" customHeight="1">
      <c r="A103" s="244">
        <v>65</v>
      </c>
      <c r="B103" s="244">
        <v>60016</v>
      </c>
      <c r="C103" s="244">
        <v>6050</v>
      </c>
      <c r="D103" s="236" t="s">
        <v>293</v>
      </c>
      <c r="E103" s="248">
        <v>152014</v>
      </c>
      <c r="F103" s="248">
        <v>150313</v>
      </c>
      <c r="G103" s="248">
        <v>-7986</v>
      </c>
      <c r="H103" s="250">
        <f>I103</f>
        <v>142327</v>
      </c>
      <c r="I103" s="249">
        <v>142327</v>
      </c>
      <c r="J103" s="260"/>
      <c r="K103" s="260"/>
      <c r="L103" s="235" t="s">
        <v>198</v>
      </c>
      <c r="M103" s="149"/>
      <c r="N103" s="149"/>
    </row>
    <row r="104" spans="1:12" ht="12" customHeight="1">
      <c r="A104" s="281">
        <v>66</v>
      </c>
      <c r="B104" s="244">
        <v>60016</v>
      </c>
      <c r="C104" s="244">
        <v>6050</v>
      </c>
      <c r="D104" s="236" t="s">
        <v>253</v>
      </c>
      <c r="E104" s="248">
        <v>67100</v>
      </c>
      <c r="F104" s="248">
        <v>67100</v>
      </c>
      <c r="G104" s="248"/>
      <c r="H104" s="250">
        <f>I104</f>
        <v>67100</v>
      </c>
      <c r="I104" s="249">
        <v>67100</v>
      </c>
      <c r="J104" s="260"/>
      <c r="K104" s="260"/>
      <c r="L104" s="235" t="s">
        <v>198</v>
      </c>
    </row>
    <row r="105" spans="1:12" ht="12.75" customHeight="1">
      <c r="A105" s="244">
        <v>67</v>
      </c>
      <c r="B105" s="244">
        <v>60016</v>
      </c>
      <c r="C105" s="244">
        <v>6050</v>
      </c>
      <c r="D105" s="236" t="s">
        <v>285</v>
      </c>
      <c r="E105" s="248">
        <v>70000</v>
      </c>
      <c r="F105" s="248">
        <v>70000</v>
      </c>
      <c r="G105" s="248"/>
      <c r="H105" s="250">
        <f>I105</f>
        <v>70000</v>
      </c>
      <c r="I105" s="249">
        <v>70000</v>
      </c>
      <c r="J105" s="260"/>
      <c r="K105" s="260"/>
      <c r="L105" s="290" t="s">
        <v>286</v>
      </c>
    </row>
    <row r="106" spans="1:12" ht="12" customHeight="1">
      <c r="A106" s="243">
        <v>68</v>
      </c>
      <c r="B106" s="243">
        <v>60016</v>
      </c>
      <c r="C106" s="243">
        <v>6050</v>
      </c>
      <c r="D106" s="285" t="s">
        <v>325</v>
      </c>
      <c r="E106" s="279">
        <v>30000</v>
      </c>
      <c r="F106" s="279"/>
      <c r="G106" s="279">
        <v>30000</v>
      </c>
      <c r="H106" s="288">
        <f>I106</f>
        <v>30000</v>
      </c>
      <c r="I106" s="278">
        <v>30000</v>
      </c>
      <c r="J106" s="313"/>
      <c r="K106" s="313"/>
      <c r="L106" s="235" t="s">
        <v>198</v>
      </c>
    </row>
    <row r="107" spans="1:12" ht="10.5" customHeight="1">
      <c r="A107" s="357">
        <v>69</v>
      </c>
      <c r="B107" s="157">
        <v>60016</v>
      </c>
      <c r="C107" s="157">
        <v>6058</v>
      </c>
      <c r="D107" s="370" t="s">
        <v>186</v>
      </c>
      <c r="E107" s="378">
        <v>531840</v>
      </c>
      <c r="F107" s="378">
        <v>500000</v>
      </c>
      <c r="G107" s="173"/>
      <c r="H107" s="174">
        <f>I107+K107</f>
        <v>400000</v>
      </c>
      <c r="I107" s="156"/>
      <c r="J107" s="214"/>
      <c r="K107" s="261">
        <v>400000</v>
      </c>
      <c r="L107" s="372" t="s">
        <v>198</v>
      </c>
    </row>
    <row r="108" spans="1:12" ht="9.75" customHeight="1">
      <c r="A108" s="328"/>
      <c r="B108" s="160">
        <v>60016</v>
      </c>
      <c r="C108" s="160">
        <v>6059</v>
      </c>
      <c r="D108" s="371"/>
      <c r="E108" s="379"/>
      <c r="F108" s="379"/>
      <c r="G108" s="277"/>
      <c r="H108" s="177">
        <f>I108+K108</f>
        <v>100000</v>
      </c>
      <c r="I108" s="162">
        <v>100000</v>
      </c>
      <c r="J108" s="262"/>
      <c r="K108" s="263"/>
      <c r="L108" s="373"/>
    </row>
    <row r="109" spans="1:12" ht="12" customHeight="1">
      <c r="A109" s="237">
        <v>70</v>
      </c>
      <c r="B109" s="244">
        <v>60016</v>
      </c>
      <c r="C109" s="244">
        <v>6050</v>
      </c>
      <c r="D109" s="236" t="s">
        <v>287</v>
      </c>
      <c r="E109" s="248">
        <v>90000</v>
      </c>
      <c r="F109" s="248">
        <v>90000</v>
      </c>
      <c r="G109" s="248"/>
      <c r="H109" s="250">
        <f>I109</f>
        <v>90000</v>
      </c>
      <c r="I109" s="249">
        <v>90000</v>
      </c>
      <c r="J109" s="260"/>
      <c r="K109" s="260"/>
      <c r="L109" s="235" t="s">
        <v>198</v>
      </c>
    </row>
    <row r="110" spans="1:12" ht="10.5" customHeight="1">
      <c r="A110" s="357">
        <v>71</v>
      </c>
      <c r="B110" s="157">
        <v>60016</v>
      </c>
      <c r="C110" s="157">
        <v>6058</v>
      </c>
      <c r="D110" s="370" t="s">
        <v>315</v>
      </c>
      <c r="E110" s="378"/>
      <c r="F110" s="378">
        <v>1650000</v>
      </c>
      <c r="G110" s="173">
        <v>-1400000</v>
      </c>
      <c r="H110" s="174">
        <f>I110+K110</f>
        <v>0</v>
      </c>
      <c r="I110" s="156"/>
      <c r="J110" s="264"/>
      <c r="K110" s="261"/>
      <c r="L110" s="372" t="s">
        <v>198</v>
      </c>
    </row>
    <row r="111" spans="1:12" ht="9.75" customHeight="1">
      <c r="A111" s="328"/>
      <c r="B111" s="160">
        <v>60016</v>
      </c>
      <c r="C111" s="160">
        <v>6059</v>
      </c>
      <c r="D111" s="371"/>
      <c r="E111" s="379"/>
      <c r="F111" s="379"/>
      <c r="G111" s="277">
        <v>-250000</v>
      </c>
      <c r="H111" s="177">
        <f>I111+K111</f>
        <v>0</v>
      </c>
      <c r="I111" s="162"/>
      <c r="J111" s="265"/>
      <c r="K111" s="263"/>
      <c r="L111" s="373"/>
    </row>
    <row r="112" spans="1:12" ht="20.25" customHeight="1">
      <c r="A112" s="281">
        <v>72</v>
      </c>
      <c r="B112" s="242">
        <v>60016</v>
      </c>
      <c r="C112" s="242">
        <v>6050</v>
      </c>
      <c r="D112" s="285" t="s">
        <v>326</v>
      </c>
      <c r="E112" s="240">
        <v>1677306</v>
      </c>
      <c r="F112" s="240"/>
      <c r="G112" s="240">
        <v>1650000</v>
      </c>
      <c r="H112" s="270">
        <f>I112+K112</f>
        <v>1650000</v>
      </c>
      <c r="I112" s="241">
        <v>1650000</v>
      </c>
      <c r="J112" s="317"/>
      <c r="K112" s="318"/>
      <c r="L112" s="235" t="s">
        <v>198</v>
      </c>
    </row>
    <row r="113" spans="1:13" ht="15" customHeight="1">
      <c r="A113" s="286"/>
      <c r="B113" s="152"/>
      <c r="C113" s="153"/>
      <c r="D113" s="154" t="s">
        <v>169</v>
      </c>
      <c r="E113" s="151">
        <f>SUM(E114:E120)</f>
        <v>6632260</v>
      </c>
      <c r="F113" s="151">
        <f aca="true" t="shared" si="5" ref="F113:K113">SUM(F114:F120)</f>
        <v>4020000</v>
      </c>
      <c r="G113" s="151">
        <f t="shared" si="5"/>
        <v>-26031</v>
      </c>
      <c r="H113" s="151">
        <f t="shared" si="5"/>
        <v>3993969</v>
      </c>
      <c r="I113" s="151">
        <f t="shared" si="5"/>
        <v>3493969</v>
      </c>
      <c r="J113" s="151">
        <f t="shared" si="5"/>
        <v>0</v>
      </c>
      <c r="K113" s="151">
        <f t="shared" si="5"/>
        <v>500000</v>
      </c>
      <c r="L113" s="195"/>
      <c r="M113" s="149">
        <f>F113+G113</f>
        <v>3993969</v>
      </c>
    </row>
    <row r="114" spans="1:12" ht="12" customHeight="1">
      <c r="A114" s="244">
        <v>73</v>
      </c>
      <c r="B114" s="244">
        <v>70005</v>
      </c>
      <c r="C114" s="244">
        <v>6050</v>
      </c>
      <c r="D114" s="236" t="s">
        <v>249</v>
      </c>
      <c r="E114" s="248">
        <v>100000</v>
      </c>
      <c r="F114" s="249">
        <v>100000</v>
      </c>
      <c r="G114" s="249"/>
      <c r="H114" s="250">
        <f>I114</f>
        <v>100000</v>
      </c>
      <c r="I114" s="249">
        <v>100000</v>
      </c>
      <c r="J114" s="266"/>
      <c r="K114" s="258"/>
      <c r="L114" s="235" t="s">
        <v>198</v>
      </c>
    </row>
    <row r="115" spans="1:12" ht="12" customHeight="1">
      <c r="A115" s="244">
        <v>74</v>
      </c>
      <c r="B115" s="244">
        <v>70005</v>
      </c>
      <c r="C115" s="244">
        <v>6050</v>
      </c>
      <c r="D115" s="236" t="s">
        <v>234</v>
      </c>
      <c r="E115" s="248">
        <v>189811</v>
      </c>
      <c r="F115" s="249">
        <v>150000</v>
      </c>
      <c r="G115" s="249">
        <v>-26031</v>
      </c>
      <c r="H115" s="250">
        <f>I115</f>
        <v>123969</v>
      </c>
      <c r="I115" s="249">
        <v>123969</v>
      </c>
      <c r="J115" s="266"/>
      <c r="K115" s="258"/>
      <c r="L115" s="235" t="s">
        <v>198</v>
      </c>
    </row>
    <row r="116" spans="1:12" ht="12" customHeight="1">
      <c r="A116" s="244">
        <v>75</v>
      </c>
      <c r="B116" s="244">
        <v>70005</v>
      </c>
      <c r="C116" s="244">
        <v>6050</v>
      </c>
      <c r="D116" s="236" t="s">
        <v>260</v>
      </c>
      <c r="E116" s="248">
        <v>1300000</v>
      </c>
      <c r="F116" s="249">
        <v>1300000</v>
      </c>
      <c r="G116" s="249"/>
      <c r="H116" s="250">
        <f>I116</f>
        <v>1300000</v>
      </c>
      <c r="I116" s="249">
        <v>1300000</v>
      </c>
      <c r="J116" s="266"/>
      <c r="K116" s="258"/>
      <c r="L116" s="275" t="s">
        <v>261</v>
      </c>
    </row>
    <row r="117" spans="1:12" ht="18" customHeight="1">
      <c r="A117" s="244">
        <v>76</v>
      </c>
      <c r="B117" s="244">
        <v>70005</v>
      </c>
      <c r="C117" s="244">
        <v>6050</v>
      </c>
      <c r="D117" s="236" t="s">
        <v>254</v>
      </c>
      <c r="E117" s="248">
        <v>2600000</v>
      </c>
      <c r="F117" s="249">
        <v>50000</v>
      </c>
      <c r="G117" s="249"/>
      <c r="H117" s="250">
        <f>I117</f>
        <v>50000</v>
      </c>
      <c r="I117" s="249">
        <v>50000</v>
      </c>
      <c r="J117" s="266"/>
      <c r="K117" s="258"/>
      <c r="L117" s="235" t="s">
        <v>198</v>
      </c>
    </row>
    <row r="118" spans="1:12" ht="12.75" customHeight="1">
      <c r="A118" s="338">
        <v>77</v>
      </c>
      <c r="B118" s="157">
        <v>70005</v>
      </c>
      <c r="C118" s="157">
        <v>6058</v>
      </c>
      <c r="D118" s="370" t="s">
        <v>314</v>
      </c>
      <c r="E118" s="380">
        <v>1522449</v>
      </c>
      <c r="F118" s="333">
        <v>1500000</v>
      </c>
      <c r="G118" s="278"/>
      <c r="H118" s="174">
        <f>I118+K118</f>
        <v>500000</v>
      </c>
      <c r="I118" s="156"/>
      <c r="J118" s="161"/>
      <c r="K118" s="259">
        <v>500000</v>
      </c>
      <c r="L118" s="376" t="s">
        <v>198</v>
      </c>
    </row>
    <row r="119" spans="1:12" ht="11.25" customHeight="1">
      <c r="A119" s="338"/>
      <c r="B119" s="160">
        <v>70005</v>
      </c>
      <c r="C119" s="160">
        <v>6059</v>
      </c>
      <c r="D119" s="371"/>
      <c r="E119" s="380"/>
      <c r="F119" s="333"/>
      <c r="G119" s="241"/>
      <c r="H119" s="177">
        <f>I119+K119</f>
        <v>1000000</v>
      </c>
      <c r="I119" s="162">
        <v>1000000</v>
      </c>
      <c r="J119" s="185"/>
      <c r="K119" s="186"/>
      <c r="L119" s="376"/>
    </row>
    <row r="120" spans="1:12" ht="14.25" customHeight="1">
      <c r="A120" s="244">
        <v>78</v>
      </c>
      <c r="B120" s="244">
        <v>70005</v>
      </c>
      <c r="C120" s="244">
        <v>6050</v>
      </c>
      <c r="D120" s="236" t="s">
        <v>328</v>
      </c>
      <c r="E120" s="248">
        <v>920000</v>
      </c>
      <c r="F120" s="249">
        <v>920000</v>
      </c>
      <c r="G120" s="249"/>
      <c r="H120" s="250">
        <f>I120+K120</f>
        <v>920000</v>
      </c>
      <c r="I120" s="249">
        <v>920000</v>
      </c>
      <c r="J120" s="266"/>
      <c r="K120" s="258"/>
      <c r="L120" s="235" t="s">
        <v>198</v>
      </c>
    </row>
    <row r="121" spans="1:12" ht="14.25" customHeight="1" thickBot="1">
      <c r="A121" s="337"/>
      <c r="B121" s="376" t="s">
        <v>158</v>
      </c>
      <c r="C121" s="330" t="s">
        <v>163</v>
      </c>
      <c r="D121" s="376" t="s">
        <v>159</v>
      </c>
      <c r="E121" s="376" t="s">
        <v>160</v>
      </c>
      <c r="F121" s="372" t="s">
        <v>283</v>
      </c>
      <c r="G121" s="372" t="s">
        <v>270</v>
      </c>
      <c r="H121" s="381" t="s">
        <v>172</v>
      </c>
      <c r="I121" s="382"/>
      <c r="J121" s="382"/>
      <c r="K121" s="383"/>
      <c r="L121" s="372" t="s">
        <v>192</v>
      </c>
    </row>
    <row r="122" spans="1:12" ht="14.25" customHeight="1">
      <c r="A122" s="337"/>
      <c r="B122" s="376"/>
      <c r="C122" s="331"/>
      <c r="D122" s="376"/>
      <c r="E122" s="376"/>
      <c r="F122" s="377"/>
      <c r="G122" s="377"/>
      <c r="H122" s="361">
        <v>2008</v>
      </c>
      <c r="I122" s="362"/>
      <c r="J122" s="362"/>
      <c r="K122" s="363"/>
      <c r="L122" s="377"/>
    </row>
    <row r="123" spans="1:12" ht="14.25" customHeight="1">
      <c r="A123" s="337"/>
      <c r="B123" s="376"/>
      <c r="C123" s="331"/>
      <c r="D123" s="376"/>
      <c r="E123" s="376"/>
      <c r="F123" s="377"/>
      <c r="G123" s="377"/>
      <c r="H123" s="364" t="s">
        <v>284</v>
      </c>
      <c r="I123" s="365" t="s">
        <v>161</v>
      </c>
      <c r="J123" s="372" t="s">
        <v>177</v>
      </c>
      <c r="K123" s="377" t="s">
        <v>167</v>
      </c>
      <c r="L123" s="377"/>
    </row>
    <row r="124" spans="1:12" ht="14.25" customHeight="1">
      <c r="A124" s="337"/>
      <c r="B124" s="376"/>
      <c r="C124" s="332"/>
      <c r="D124" s="376"/>
      <c r="E124" s="376"/>
      <c r="F124" s="373"/>
      <c r="G124" s="373"/>
      <c r="H124" s="335"/>
      <c r="I124" s="336"/>
      <c r="J124" s="373"/>
      <c r="K124" s="373"/>
      <c r="L124" s="373"/>
    </row>
    <row r="125" spans="1:12" ht="7.5" customHeight="1">
      <c r="A125" s="169">
        <v>1</v>
      </c>
      <c r="B125" s="169">
        <v>2</v>
      </c>
      <c r="C125" s="169">
        <v>3</v>
      </c>
      <c r="D125" s="169">
        <v>4</v>
      </c>
      <c r="E125" s="169">
        <v>5</v>
      </c>
      <c r="F125" s="169">
        <v>6</v>
      </c>
      <c r="G125" s="169">
        <v>7</v>
      </c>
      <c r="H125" s="183">
        <v>8</v>
      </c>
      <c r="I125" s="170">
        <v>9</v>
      </c>
      <c r="J125" s="171">
        <v>10</v>
      </c>
      <c r="K125" s="171">
        <v>11</v>
      </c>
      <c r="L125" s="169">
        <v>12</v>
      </c>
    </row>
    <row r="126" spans="1:12" ht="18" customHeight="1">
      <c r="A126" s="136"/>
      <c r="B126" s="252"/>
      <c r="C126" s="267"/>
      <c r="D126" s="268" t="s">
        <v>168</v>
      </c>
      <c r="E126" s="247">
        <f>SUM(E127:E130)</f>
        <v>6744074</v>
      </c>
      <c r="F126" s="247">
        <f>SUM(F127:F130)</f>
        <v>2440000</v>
      </c>
      <c r="G126" s="247">
        <f>G127</f>
        <v>0</v>
      </c>
      <c r="H126" s="247">
        <f>SUM(H127:H130)</f>
        <v>2440000</v>
      </c>
      <c r="I126" s="247">
        <f>SUM(I127:I130)</f>
        <v>940000</v>
      </c>
      <c r="J126" s="247">
        <f>SUM(J127:J129)</f>
        <v>0</v>
      </c>
      <c r="K126" s="247">
        <f>SUM(K127:K129)</f>
        <v>1500000</v>
      </c>
      <c r="L126" s="269"/>
    </row>
    <row r="127" spans="1:12" ht="11.25" customHeight="1">
      <c r="A127" s="338">
        <v>79</v>
      </c>
      <c r="B127" s="157">
        <v>75023</v>
      </c>
      <c r="C127" s="157">
        <v>6058</v>
      </c>
      <c r="D127" s="370" t="s">
        <v>292</v>
      </c>
      <c r="E127" s="380">
        <v>6524074</v>
      </c>
      <c r="F127" s="333">
        <v>2220000</v>
      </c>
      <c r="G127" s="351"/>
      <c r="H127" s="174">
        <f>I127+K127</f>
        <v>1500000</v>
      </c>
      <c r="I127" s="156"/>
      <c r="J127" s="155"/>
      <c r="K127" s="155">
        <v>1500000</v>
      </c>
      <c r="L127" s="376" t="s">
        <v>198</v>
      </c>
    </row>
    <row r="128" spans="1:12" ht="13.5" customHeight="1">
      <c r="A128" s="338"/>
      <c r="B128" s="160">
        <v>75023</v>
      </c>
      <c r="C128" s="160">
        <v>6059</v>
      </c>
      <c r="D128" s="371"/>
      <c r="E128" s="380"/>
      <c r="F128" s="333"/>
      <c r="G128" s="334"/>
      <c r="H128" s="177">
        <f>I128+K128</f>
        <v>720000</v>
      </c>
      <c r="I128" s="162">
        <v>720000</v>
      </c>
      <c r="J128" s="166"/>
      <c r="K128" s="166"/>
      <c r="L128" s="376"/>
    </row>
    <row r="129" spans="1:12" ht="15" customHeight="1">
      <c r="A129" s="253">
        <v>80</v>
      </c>
      <c r="B129" s="244">
        <v>75023</v>
      </c>
      <c r="C129" s="244">
        <v>6060</v>
      </c>
      <c r="D129" s="236" t="s">
        <v>193</v>
      </c>
      <c r="E129" s="248">
        <v>100000</v>
      </c>
      <c r="F129" s="249">
        <v>100000</v>
      </c>
      <c r="G129" s="249"/>
      <c r="H129" s="250">
        <f>I129</f>
        <v>100000</v>
      </c>
      <c r="I129" s="249">
        <v>100000</v>
      </c>
      <c r="J129" s="251"/>
      <c r="K129" s="251"/>
      <c r="L129" s="235" t="s">
        <v>194</v>
      </c>
    </row>
    <row r="130" spans="1:12" ht="15.75" customHeight="1">
      <c r="A130" s="280">
        <v>81</v>
      </c>
      <c r="B130" s="243">
        <v>75023</v>
      </c>
      <c r="C130" s="243">
        <v>6060</v>
      </c>
      <c r="D130" s="285" t="s">
        <v>201</v>
      </c>
      <c r="E130" s="279">
        <v>120000</v>
      </c>
      <c r="F130" s="278">
        <v>120000</v>
      </c>
      <c r="G130" s="278"/>
      <c r="H130" s="288">
        <f>I130</f>
        <v>120000</v>
      </c>
      <c r="I130" s="278">
        <v>120000</v>
      </c>
      <c r="J130" s="301"/>
      <c r="K130" s="301"/>
      <c r="L130" s="290" t="s">
        <v>198</v>
      </c>
    </row>
    <row r="131" spans="1:13" ht="18" customHeight="1">
      <c r="A131" s="286"/>
      <c r="B131" s="152"/>
      <c r="C131" s="153"/>
      <c r="D131" s="154" t="s">
        <v>173</v>
      </c>
      <c r="E131" s="151">
        <f>SUM(E132:E136)</f>
        <v>4271568</v>
      </c>
      <c r="F131" s="151">
        <f aca="true" t="shared" si="6" ref="F131:K131">SUM(F132:F136)</f>
        <v>213568</v>
      </c>
      <c r="G131" s="151">
        <f t="shared" si="6"/>
        <v>8000</v>
      </c>
      <c r="H131" s="151">
        <f t="shared" si="6"/>
        <v>221568</v>
      </c>
      <c r="I131" s="151">
        <f t="shared" si="6"/>
        <v>221568</v>
      </c>
      <c r="J131" s="151">
        <f t="shared" si="6"/>
        <v>0</v>
      </c>
      <c r="K131" s="151">
        <f t="shared" si="6"/>
        <v>0</v>
      </c>
      <c r="L131" s="195"/>
      <c r="M131" s="149">
        <f>K131+I131</f>
        <v>221568</v>
      </c>
    </row>
    <row r="132" spans="1:12" ht="15.75" customHeight="1">
      <c r="A132" s="244">
        <v>82</v>
      </c>
      <c r="B132" s="244">
        <v>75412</v>
      </c>
      <c r="C132" s="244">
        <v>6050</v>
      </c>
      <c r="D132" s="236" t="s">
        <v>235</v>
      </c>
      <c r="E132" s="248">
        <v>2600000</v>
      </c>
      <c r="F132" s="249">
        <v>50000</v>
      </c>
      <c r="G132" s="249"/>
      <c r="H132" s="250">
        <f>I132</f>
        <v>50000</v>
      </c>
      <c r="I132" s="249">
        <v>50000</v>
      </c>
      <c r="J132" s="251"/>
      <c r="K132" s="251"/>
      <c r="L132" s="235" t="s">
        <v>282</v>
      </c>
    </row>
    <row r="133" spans="1:12" ht="14.25" customHeight="1">
      <c r="A133" s="244">
        <v>83</v>
      </c>
      <c r="B133" s="244">
        <v>75412</v>
      </c>
      <c r="C133" s="244">
        <v>6060</v>
      </c>
      <c r="D133" s="236" t="s">
        <v>271</v>
      </c>
      <c r="E133" s="248">
        <f>H133</f>
        <v>13568</v>
      </c>
      <c r="F133" s="249">
        <v>13568</v>
      </c>
      <c r="G133" s="249"/>
      <c r="H133" s="250">
        <f>I133</f>
        <v>13568</v>
      </c>
      <c r="I133" s="249">
        <v>13568</v>
      </c>
      <c r="J133" s="251"/>
      <c r="K133" s="251"/>
      <c r="L133" s="235" t="s">
        <v>282</v>
      </c>
    </row>
    <row r="134" spans="1:12" ht="14.25" customHeight="1">
      <c r="A134" s="244">
        <v>84</v>
      </c>
      <c r="B134" s="244">
        <v>75412</v>
      </c>
      <c r="C134" s="244">
        <v>6050</v>
      </c>
      <c r="D134" s="236" t="s">
        <v>236</v>
      </c>
      <c r="E134" s="248">
        <v>50000</v>
      </c>
      <c r="F134" s="249">
        <v>50000</v>
      </c>
      <c r="G134" s="249"/>
      <c r="H134" s="250">
        <f>I134</f>
        <v>50000</v>
      </c>
      <c r="I134" s="249">
        <v>50000</v>
      </c>
      <c r="J134" s="251"/>
      <c r="K134" s="251"/>
      <c r="L134" s="235" t="s">
        <v>282</v>
      </c>
    </row>
    <row r="135" spans="1:12" ht="14.25" customHeight="1">
      <c r="A135" s="244">
        <v>85</v>
      </c>
      <c r="B135" s="244">
        <v>75412</v>
      </c>
      <c r="C135" s="244">
        <v>6060</v>
      </c>
      <c r="D135" s="236" t="s">
        <v>330</v>
      </c>
      <c r="E135" s="248">
        <v>8000</v>
      </c>
      <c r="F135" s="249"/>
      <c r="G135" s="249">
        <v>8000</v>
      </c>
      <c r="H135" s="250">
        <f>I135</f>
        <v>8000</v>
      </c>
      <c r="I135" s="249">
        <v>8000</v>
      </c>
      <c r="J135" s="251"/>
      <c r="K135" s="251"/>
      <c r="L135" s="235" t="s">
        <v>282</v>
      </c>
    </row>
    <row r="136" spans="1:12" ht="14.25" customHeight="1">
      <c r="A136" s="244">
        <v>86</v>
      </c>
      <c r="B136" s="244">
        <v>75412</v>
      </c>
      <c r="C136" s="244">
        <v>6050</v>
      </c>
      <c r="D136" s="236" t="s">
        <v>204</v>
      </c>
      <c r="E136" s="248">
        <v>1600000</v>
      </c>
      <c r="F136" s="249">
        <v>100000</v>
      </c>
      <c r="G136" s="249"/>
      <c r="H136" s="250">
        <f>I136+K136</f>
        <v>100000</v>
      </c>
      <c r="I136" s="249">
        <v>100000</v>
      </c>
      <c r="J136" s="251"/>
      <c r="K136" s="251"/>
      <c r="L136" s="235" t="s">
        <v>282</v>
      </c>
    </row>
    <row r="137" spans="1:13" ht="14.25" customHeight="1">
      <c r="A137" s="180"/>
      <c r="B137" s="180"/>
      <c r="C137" s="180"/>
      <c r="D137" s="154" t="s">
        <v>166</v>
      </c>
      <c r="E137" s="151">
        <f aca="true" t="shared" si="7" ref="E137:K137">SUM(E138:E153)</f>
        <v>58064641</v>
      </c>
      <c r="F137" s="151">
        <f t="shared" si="7"/>
        <v>16272500</v>
      </c>
      <c r="G137" s="151">
        <f>SUM(G138:G153)</f>
        <v>140000</v>
      </c>
      <c r="H137" s="151">
        <f t="shared" si="7"/>
        <v>16412500</v>
      </c>
      <c r="I137" s="151">
        <f t="shared" si="7"/>
        <v>3162500</v>
      </c>
      <c r="J137" s="151">
        <f t="shared" si="7"/>
        <v>0</v>
      </c>
      <c r="K137" s="151">
        <f t="shared" si="7"/>
        <v>13250000</v>
      </c>
      <c r="L137" s="195"/>
      <c r="M137" s="149">
        <f>K137+I137</f>
        <v>16412500</v>
      </c>
    </row>
    <row r="138" spans="1:13" ht="14.25" customHeight="1">
      <c r="A138" s="244">
        <v>87</v>
      </c>
      <c r="B138" s="244">
        <v>80101</v>
      </c>
      <c r="C138" s="157">
        <v>6050</v>
      </c>
      <c r="D138" s="236" t="s">
        <v>275</v>
      </c>
      <c r="E138" s="248">
        <v>260000</v>
      </c>
      <c r="F138" s="249">
        <v>160000</v>
      </c>
      <c r="G138" s="278">
        <v>100000</v>
      </c>
      <c r="H138" s="174">
        <f aca="true" t="shared" si="8" ref="H138:H146">K138+J138+I138</f>
        <v>260000</v>
      </c>
      <c r="I138" s="156">
        <v>260000</v>
      </c>
      <c r="J138" s="272"/>
      <c r="K138" s="224"/>
      <c r="L138" s="196" t="s">
        <v>276</v>
      </c>
      <c r="M138" s="149">
        <f>F137+G137</f>
        <v>16412500</v>
      </c>
    </row>
    <row r="139" spans="1:12" ht="11.25" customHeight="1">
      <c r="A139" s="338">
        <v>88</v>
      </c>
      <c r="B139" s="338">
        <v>80101</v>
      </c>
      <c r="C139" s="157">
        <v>6058</v>
      </c>
      <c r="D139" s="329" t="s">
        <v>188</v>
      </c>
      <c r="E139" s="380">
        <v>2258316</v>
      </c>
      <c r="F139" s="333">
        <v>1200000</v>
      </c>
      <c r="G139" s="278"/>
      <c r="H139" s="174">
        <f>K139+J139+I139</f>
        <v>850000</v>
      </c>
      <c r="I139" s="156"/>
      <c r="J139" s="272"/>
      <c r="K139" s="224">
        <v>850000</v>
      </c>
      <c r="L139" s="196" t="s">
        <v>195</v>
      </c>
    </row>
    <row r="140" spans="1:12" ht="11.25" customHeight="1">
      <c r="A140" s="338"/>
      <c r="B140" s="338"/>
      <c r="C140" s="160">
        <v>6059</v>
      </c>
      <c r="D140" s="329"/>
      <c r="E140" s="380"/>
      <c r="F140" s="333"/>
      <c r="G140" s="241"/>
      <c r="H140" s="177">
        <f>K140+J140+I140</f>
        <v>350000</v>
      </c>
      <c r="I140" s="162">
        <v>350000</v>
      </c>
      <c r="J140" s="273"/>
      <c r="K140" s="274"/>
      <c r="L140" s="197" t="s">
        <v>195</v>
      </c>
    </row>
    <row r="141" spans="1:12" ht="11.25" customHeight="1">
      <c r="A141" s="343">
        <v>89</v>
      </c>
      <c r="B141" s="343">
        <v>80101</v>
      </c>
      <c r="C141" s="157">
        <v>6058</v>
      </c>
      <c r="D141" s="370" t="s">
        <v>183</v>
      </c>
      <c r="E141" s="366">
        <v>37253116</v>
      </c>
      <c r="F141" s="351">
        <v>9260000</v>
      </c>
      <c r="G141" s="278"/>
      <c r="H141" s="174">
        <f t="shared" si="8"/>
        <v>8000000</v>
      </c>
      <c r="I141" s="156"/>
      <c r="J141" s="161"/>
      <c r="K141" s="155">
        <v>8000000</v>
      </c>
      <c r="L141" s="196" t="s">
        <v>195</v>
      </c>
    </row>
    <row r="142" spans="1:12" ht="12" customHeight="1">
      <c r="A142" s="344"/>
      <c r="B142" s="344"/>
      <c r="C142" s="160">
        <v>6059</v>
      </c>
      <c r="D142" s="371"/>
      <c r="E142" s="367"/>
      <c r="F142" s="334"/>
      <c r="G142" s="241"/>
      <c r="H142" s="177">
        <f>K142+J142+I142</f>
        <v>1260000</v>
      </c>
      <c r="I142" s="162">
        <v>1260000</v>
      </c>
      <c r="J142" s="185"/>
      <c r="K142" s="166"/>
      <c r="L142" s="197" t="s">
        <v>195</v>
      </c>
    </row>
    <row r="143" spans="1:12" ht="11.25" customHeight="1">
      <c r="A143" s="357">
        <v>90</v>
      </c>
      <c r="B143" s="357">
        <v>80101</v>
      </c>
      <c r="C143" s="157">
        <v>6058</v>
      </c>
      <c r="D143" s="370" t="s">
        <v>189</v>
      </c>
      <c r="E143" s="378">
        <v>4257365</v>
      </c>
      <c r="F143" s="353">
        <v>2200000</v>
      </c>
      <c r="G143" s="156"/>
      <c r="H143" s="174">
        <f t="shared" si="8"/>
        <v>1850000</v>
      </c>
      <c r="I143" s="156"/>
      <c r="J143" s="272"/>
      <c r="K143" s="224">
        <v>1850000</v>
      </c>
      <c r="L143" s="372" t="s">
        <v>195</v>
      </c>
    </row>
    <row r="144" spans="1:12" ht="11.25" customHeight="1">
      <c r="A144" s="328"/>
      <c r="B144" s="328"/>
      <c r="C144" s="160">
        <v>6059</v>
      </c>
      <c r="D144" s="371"/>
      <c r="E144" s="379"/>
      <c r="F144" s="354"/>
      <c r="G144" s="162"/>
      <c r="H144" s="177">
        <f t="shared" si="8"/>
        <v>350000</v>
      </c>
      <c r="I144" s="162">
        <v>350000</v>
      </c>
      <c r="J144" s="273"/>
      <c r="K144" s="274"/>
      <c r="L144" s="373"/>
    </row>
    <row r="145" spans="1:12" ht="19.5" customHeight="1">
      <c r="A145" s="242">
        <v>91</v>
      </c>
      <c r="B145" s="242">
        <v>80101</v>
      </c>
      <c r="C145" s="242">
        <v>6050</v>
      </c>
      <c r="D145" s="216" t="s">
        <v>309</v>
      </c>
      <c r="E145" s="240">
        <v>40000</v>
      </c>
      <c r="F145" s="241"/>
      <c r="G145" s="241">
        <v>40000</v>
      </c>
      <c r="H145" s="270">
        <f t="shared" si="8"/>
        <v>40000</v>
      </c>
      <c r="I145" s="241">
        <v>40000</v>
      </c>
      <c r="J145" s="309"/>
      <c r="K145" s="310"/>
      <c r="L145" s="197" t="s">
        <v>195</v>
      </c>
    </row>
    <row r="146" spans="1:12" ht="13.5" customHeight="1">
      <c r="A146" s="242">
        <v>92</v>
      </c>
      <c r="B146" s="242">
        <v>80101</v>
      </c>
      <c r="C146" s="242">
        <v>6060</v>
      </c>
      <c r="D146" s="216" t="s">
        <v>231</v>
      </c>
      <c r="E146" s="240">
        <v>97500</v>
      </c>
      <c r="F146" s="241">
        <v>97500</v>
      </c>
      <c r="G146" s="241"/>
      <c r="H146" s="270">
        <f t="shared" si="8"/>
        <v>97500</v>
      </c>
      <c r="I146" s="241">
        <v>97500</v>
      </c>
      <c r="J146" s="271"/>
      <c r="K146" s="239"/>
      <c r="L146" s="34" t="s">
        <v>187</v>
      </c>
    </row>
    <row r="147" spans="1:12" ht="11.25" customHeight="1">
      <c r="A147" s="343">
        <v>93</v>
      </c>
      <c r="B147" s="343">
        <v>80101</v>
      </c>
      <c r="C147" s="158">
        <v>6058</v>
      </c>
      <c r="D147" s="370" t="s">
        <v>274</v>
      </c>
      <c r="E147" s="366">
        <v>8035117</v>
      </c>
      <c r="F147" s="351">
        <v>3000000</v>
      </c>
      <c r="G147" s="212"/>
      <c r="H147" s="182">
        <f aca="true" t="shared" si="9" ref="H147:H153">K147+J147+I147</f>
        <v>2550000</v>
      </c>
      <c r="I147" s="163"/>
      <c r="J147" s="184"/>
      <c r="K147" s="164">
        <v>2550000</v>
      </c>
      <c r="L147" s="372" t="s">
        <v>196</v>
      </c>
    </row>
    <row r="148" spans="1:12" ht="10.5" customHeight="1">
      <c r="A148" s="345"/>
      <c r="B148" s="345"/>
      <c r="C148" s="168">
        <v>6059</v>
      </c>
      <c r="D148" s="371"/>
      <c r="E148" s="360"/>
      <c r="F148" s="352"/>
      <c r="G148" s="212"/>
      <c r="H148" s="176">
        <f t="shared" si="9"/>
        <v>450000</v>
      </c>
      <c r="I148" s="167">
        <v>450000</v>
      </c>
      <c r="J148" s="208"/>
      <c r="K148" s="289"/>
      <c r="L148" s="377"/>
    </row>
    <row r="149" spans="1:12" ht="14.25" customHeight="1">
      <c r="A149" s="244">
        <v>94</v>
      </c>
      <c r="B149" s="244">
        <v>80104</v>
      </c>
      <c r="C149" s="244">
        <v>6050</v>
      </c>
      <c r="D149" s="236" t="s">
        <v>184</v>
      </c>
      <c r="E149" s="248">
        <v>5608227</v>
      </c>
      <c r="F149" s="249">
        <v>100000</v>
      </c>
      <c r="G149" s="249"/>
      <c r="H149" s="250">
        <f t="shared" si="9"/>
        <v>100000</v>
      </c>
      <c r="I149" s="249">
        <v>100000</v>
      </c>
      <c r="J149" s="266"/>
      <c r="K149" s="251"/>
      <c r="L149" s="235" t="s">
        <v>196</v>
      </c>
    </row>
    <row r="150" spans="1:12" ht="14.25" customHeight="1">
      <c r="A150" s="244">
        <v>95</v>
      </c>
      <c r="B150" s="244">
        <v>80104</v>
      </c>
      <c r="C150" s="244">
        <v>6050</v>
      </c>
      <c r="D150" s="236" t="s">
        <v>262</v>
      </c>
      <c r="E150" s="248">
        <v>100000</v>
      </c>
      <c r="F150" s="249">
        <v>100000</v>
      </c>
      <c r="G150" s="249"/>
      <c r="H150" s="250">
        <f t="shared" si="9"/>
        <v>100000</v>
      </c>
      <c r="I150" s="249">
        <v>100000</v>
      </c>
      <c r="J150" s="266"/>
      <c r="K150" s="251"/>
      <c r="L150" s="235" t="s">
        <v>196</v>
      </c>
    </row>
    <row r="151" spans="1:12" ht="14.25" customHeight="1">
      <c r="A151" s="244">
        <v>96</v>
      </c>
      <c r="B151" s="244">
        <v>80104</v>
      </c>
      <c r="C151" s="244">
        <v>6050</v>
      </c>
      <c r="D151" s="236" t="s">
        <v>185</v>
      </c>
      <c r="E151" s="248">
        <v>100000</v>
      </c>
      <c r="F151" s="249">
        <v>100000</v>
      </c>
      <c r="G151" s="249"/>
      <c r="H151" s="250">
        <f t="shared" si="9"/>
        <v>100000</v>
      </c>
      <c r="I151" s="249">
        <v>100000</v>
      </c>
      <c r="J151" s="266"/>
      <c r="K151" s="251"/>
      <c r="L151" s="235" t="s">
        <v>196</v>
      </c>
    </row>
    <row r="152" spans="1:12" ht="15" customHeight="1">
      <c r="A152" s="244">
        <v>97</v>
      </c>
      <c r="B152" s="244">
        <v>80104</v>
      </c>
      <c r="C152" s="244">
        <v>6060</v>
      </c>
      <c r="D152" s="236" t="s">
        <v>230</v>
      </c>
      <c r="E152" s="248">
        <v>50000</v>
      </c>
      <c r="F152" s="249">
        <v>50000</v>
      </c>
      <c r="G152" s="249"/>
      <c r="H152" s="250">
        <f t="shared" si="9"/>
        <v>50000</v>
      </c>
      <c r="I152" s="249">
        <v>50000</v>
      </c>
      <c r="J152" s="266"/>
      <c r="K152" s="251"/>
      <c r="L152" s="235" t="s">
        <v>187</v>
      </c>
    </row>
    <row r="153" spans="1:12" ht="14.25" customHeight="1">
      <c r="A153" s="244">
        <v>98</v>
      </c>
      <c r="B153" s="244">
        <v>80114</v>
      </c>
      <c r="C153" s="244">
        <v>6060</v>
      </c>
      <c r="D153" s="236" t="s">
        <v>229</v>
      </c>
      <c r="E153" s="248">
        <v>5000</v>
      </c>
      <c r="F153" s="249">
        <v>5000</v>
      </c>
      <c r="G153" s="249"/>
      <c r="H153" s="250">
        <f t="shared" si="9"/>
        <v>5000</v>
      </c>
      <c r="I153" s="249">
        <v>5000</v>
      </c>
      <c r="J153" s="266"/>
      <c r="K153" s="251"/>
      <c r="L153" s="235" t="s">
        <v>187</v>
      </c>
    </row>
    <row r="154" spans="1:12" ht="14.25" customHeight="1">
      <c r="A154" s="180"/>
      <c r="B154" s="180"/>
      <c r="C154" s="180"/>
      <c r="D154" s="154" t="s">
        <v>178</v>
      </c>
      <c r="E154" s="151">
        <f>E155</f>
        <v>100000</v>
      </c>
      <c r="F154" s="151">
        <f>F155</f>
        <v>100000</v>
      </c>
      <c r="G154" s="151">
        <f>G155</f>
        <v>0</v>
      </c>
      <c r="H154" s="151">
        <f>H155</f>
        <v>100000</v>
      </c>
      <c r="I154" s="151">
        <f>I155</f>
        <v>100000</v>
      </c>
      <c r="J154" s="151"/>
      <c r="K154" s="151">
        <f>K155</f>
        <v>0</v>
      </c>
      <c r="L154" s="195"/>
    </row>
    <row r="155" spans="1:12" ht="14.25" customHeight="1">
      <c r="A155" s="242">
        <v>99</v>
      </c>
      <c r="B155" s="242">
        <v>85121</v>
      </c>
      <c r="C155" s="244">
        <v>6060</v>
      </c>
      <c r="D155" s="216" t="s">
        <v>277</v>
      </c>
      <c r="E155" s="240">
        <v>100000</v>
      </c>
      <c r="F155" s="241">
        <v>100000</v>
      </c>
      <c r="G155" s="241"/>
      <c r="H155" s="270">
        <f>K155+J155+I155</f>
        <v>100000</v>
      </c>
      <c r="I155" s="241">
        <v>100000</v>
      </c>
      <c r="J155" s="271"/>
      <c r="K155" s="239"/>
      <c r="L155" s="34" t="s">
        <v>278</v>
      </c>
    </row>
    <row r="156" spans="1:12" ht="14.25" customHeight="1">
      <c r="A156" s="296"/>
      <c r="B156" s="296"/>
      <c r="C156" s="296"/>
      <c r="D156" s="292"/>
      <c r="E156" s="297"/>
      <c r="F156" s="299"/>
      <c r="G156" s="299"/>
      <c r="H156" s="298"/>
      <c r="I156" s="299"/>
      <c r="J156" s="307"/>
      <c r="K156" s="300"/>
      <c r="L156" s="291"/>
    </row>
    <row r="157" spans="1:12" ht="14.25" customHeight="1">
      <c r="A157" s="302"/>
      <c r="B157" s="302"/>
      <c r="C157" s="302"/>
      <c r="D157" s="303"/>
      <c r="E157" s="304"/>
      <c r="F157" s="305"/>
      <c r="G157" s="305"/>
      <c r="H157" s="306"/>
      <c r="I157" s="305"/>
      <c r="J157" s="308"/>
      <c r="K157" s="191"/>
      <c r="L157" s="211"/>
    </row>
    <row r="158" spans="1:12" ht="14.25" customHeight="1">
      <c r="A158" s="302"/>
      <c r="B158" s="302"/>
      <c r="C158" s="302"/>
      <c r="D158" s="303"/>
      <c r="E158" s="304"/>
      <c r="F158" s="305"/>
      <c r="G158" s="305"/>
      <c r="H158" s="306"/>
      <c r="I158" s="305"/>
      <c r="J158" s="308"/>
      <c r="K158" s="191"/>
      <c r="L158" s="211"/>
    </row>
    <row r="159" spans="1:12" ht="10.5" customHeight="1">
      <c r="A159" s="302"/>
      <c r="B159" s="302"/>
      <c r="C159" s="302"/>
      <c r="D159" s="303"/>
      <c r="E159" s="304"/>
      <c r="F159" s="305"/>
      <c r="G159" s="305"/>
      <c r="H159" s="306"/>
      <c r="I159" s="305"/>
      <c r="J159" s="308"/>
      <c r="K159" s="191"/>
      <c r="L159" s="211"/>
    </row>
    <row r="160" spans="1:12" ht="14.25" customHeight="1" thickBot="1">
      <c r="A160" s="337" t="s">
        <v>1</v>
      </c>
      <c r="B160" s="376" t="s">
        <v>158</v>
      </c>
      <c r="C160" s="330" t="s">
        <v>163</v>
      </c>
      <c r="D160" s="376" t="s">
        <v>159</v>
      </c>
      <c r="E160" s="376" t="s">
        <v>160</v>
      </c>
      <c r="F160" s="372" t="s">
        <v>283</v>
      </c>
      <c r="G160" s="372" t="s">
        <v>270</v>
      </c>
      <c r="H160" s="381" t="s">
        <v>172</v>
      </c>
      <c r="I160" s="382"/>
      <c r="J160" s="382"/>
      <c r="K160" s="383"/>
      <c r="L160" s="372" t="s">
        <v>192</v>
      </c>
    </row>
    <row r="161" spans="1:12" ht="14.25" customHeight="1">
      <c r="A161" s="337"/>
      <c r="B161" s="376"/>
      <c r="C161" s="331"/>
      <c r="D161" s="376"/>
      <c r="E161" s="376"/>
      <c r="F161" s="377"/>
      <c r="G161" s="377"/>
      <c r="H161" s="361">
        <v>2008</v>
      </c>
      <c r="I161" s="362"/>
      <c r="J161" s="362"/>
      <c r="K161" s="363"/>
      <c r="L161" s="377"/>
    </row>
    <row r="162" spans="1:12" ht="14.25" customHeight="1">
      <c r="A162" s="337"/>
      <c r="B162" s="376"/>
      <c r="C162" s="331"/>
      <c r="D162" s="376"/>
      <c r="E162" s="376"/>
      <c r="F162" s="377"/>
      <c r="G162" s="377"/>
      <c r="H162" s="364" t="s">
        <v>284</v>
      </c>
      <c r="I162" s="365" t="s">
        <v>161</v>
      </c>
      <c r="J162" s="372" t="s">
        <v>177</v>
      </c>
      <c r="K162" s="377" t="s">
        <v>167</v>
      </c>
      <c r="L162" s="377"/>
    </row>
    <row r="163" spans="1:12" ht="14.25" customHeight="1">
      <c r="A163" s="337"/>
      <c r="B163" s="376"/>
      <c r="C163" s="332"/>
      <c r="D163" s="376"/>
      <c r="E163" s="376"/>
      <c r="F163" s="373"/>
      <c r="G163" s="373"/>
      <c r="H163" s="335"/>
      <c r="I163" s="336"/>
      <c r="J163" s="373"/>
      <c r="K163" s="373"/>
      <c r="L163" s="373"/>
    </row>
    <row r="164" spans="1:12" ht="10.5" customHeight="1">
      <c r="A164" s="169">
        <v>1</v>
      </c>
      <c r="B164" s="169">
        <v>2</v>
      </c>
      <c r="C164" s="169">
        <v>3</v>
      </c>
      <c r="D164" s="169">
        <v>4</v>
      </c>
      <c r="E164" s="169">
        <v>5</v>
      </c>
      <c r="F164" s="169">
        <v>6</v>
      </c>
      <c r="G164" s="169">
        <v>7</v>
      </c>
      <c r="H164" s="183">
        <v>8</v>
      </c>
      <c r="I164" s="170">
        <v>9</v>
      </c>
      <c r="J164" s="171">
        <v>10</v>
      </c>
      <c r="K164" s="171">
        <v>11</v>
      </c>
      <c r="L164" s="169">
        <v>12</v>
      </c>
    </row>
    <row r="165" spans="1:13" ht="15.75" customHeight="1">
      <c r="A165" s="180"/>
      <c r="B165" s="180"/>
      <c r="C165" s="180"/>
      <c r="D165" s="154" t="s">
        <v>174</v>
      </c>
      <c r="E165" s="151">
        <f aca="true" t="shared" si="10" ref="E165:K165">SUM(E166:E182)</f>
        <v>786372</v>
      </c>
      <c r="F165" s="151">
        <f t="shared" si="10"/>
        <v>347853</v>
      </c>
      <c r="G165" s="151">
        <f t="shared" si="10"/>
        <v>414000</v>
      </c>
      <c r="H165" s="151">
        <f t="shared" si="10"/>
        <v>761853</v>
      </c>
      <c r="I165" s="151">
        <f t="shared" si="10"/>
        <v>761853</v>
      </c>
      <c r="J165" s="151">
        <f t="shared" si="10"/>
        <v>0</v>
      </c>
      <c r="K165" s="151">
        <f t="shared" si="10"/>
        <v>0</v>
      </c>
      <c r="L165" s="195"/>
      <c r="M165" s="149">
        <f>F165+G165</f>
        <v>761853</v>
      </c>
    </row>
    <row r="166" spans="1:13" ht="13.5" customHeight="1">
      <c r="A166" s="244">
        <v>100</v>
      </c>
      <c r="B166" s="244">
        <v>90015</v>
      </c>
      <c r="C166" s="244">
        <v>6050</v>
      </c>
      <c r="D166" s="236" t="s">
        <v>316</v>
      </c>
      <c r="E166" s="248">
        <v>30000</v>
      </c>
      <c r="F166" s="249"/>
      <c r="G166" s="249">
        <v>30000</v>
      </c>
      <c r="H166" s="250">
        <f aca="true" t="shared" si="11" ref="H166:H182">K166+J166+I166</f>
        <v>30000</v>
      </c>
      <c r="I166" s="249">
        <v>30000</v>
      </c>
      <c r="J166" s="266"/>
      <c r="K166" s="251"/>
      <c r="L166" s="235" t="s">
        <v>198</v>
      </c>
      <c r="M166" s="149"/>
    </row>
    <row r="167" spans="1:13" ht="12" customHeight="1">
      <c r="A167" s="244">
        <v>101</v>
      </c>
      <c r="B167" s="244">
        <v>90015</v>
      </c>
      <c r="C167" s="244">
        <v>6050</v>
      </c>
      <c r="D167" s="236" t="s">
        <v>317</v>
      </c>
      <c r="E167" s="248">
        <v>30000</v>
      </c>
      <c r="F167" s="249"/>
      <c r="G167" s="249">
        <v>30000</v>
      </c>
      <c r="H167" s="250">
        <f>K167+J167+I167</f>
        <v>30000</v>
      </c>
      <c r="I167" s="249">
        <v>30000</v>
      </c>
      <c r="J167" s="266"/>
      <c r="K167" s="251"/>
      <c r="L167" s="235" t="s">
        <v>198</v>
      </c>
      <c r="M167" s="149"/>
    </row>
    <row r="168" spans="1:13" ht="13.5" customHeight="1">
      <c r="A168" s="244">
        <v>102</v>
      </c>
      <c r="B168" s="244">
        <v>90015</v>
      </c>
      <c r="C168" s="244">
        <v>6050</v>
      </c>
      <c r="D168" s="236" t="s">
        <v>244</v>
      </c>
      <c r="E168" s="248">
        <v>80000</v>
      </c>
      <c r="F168" s="249">
        <v>80000</v>
      </c>
      <c r="G168" s="249"/>
      <c r="H168" s="250">
        <f>K168+J168+I168</f>
        <v>80000</v>
      </c>
      <c r="I168" s="249">
        <v>80000</v>
      </c>
      <c r="J168" s="266"/>
      <c r="K168" s="251"/>
      <c r="L168" s="235" t="s">
        <v>198</v>
      </c>
      <c r="M168" s="149"/>
    </row>
    <row r="169" spans="1:13" ht="12" customHeight="1">
      <c r="A169" s="244">
        <v>103</v>
      </c>
      <c r="B169" s="244">
        <v>90015</v>
      </c>
      <c r="C169" s="244">
        <v>6050</v>
      </c>
      <c r="D169" s="236" t="s">
        <v>248</v>
      </c>
      <c r="E169" s="248">
        <v>40000</v>
      </c>
      <c r="F169" s="249">
        <v>40000</v>
      </c>
      <c r="G169" s="249"/>
      <c r="H169" s="250">
        <f t="shared" si="11"/>
        <v>40000</v>
      </c>
      <c r="I169" s="249">
        <v>40000</v>
      </c>
      <c r="J169" s="266"/>
      <c r="K169" s="251"/>
      <c r="L169" s="235" t="s">
        <v>198</v>
      </c>
      <c r="M169" s="149"/>
    </row>
    <row r="170" spans="1:13" ht="14.25" customHeight="1">
      <c r="A170" s="244">
        <v>104</v>
      </c>
      <c r="B170" s="244">
        <v>90015</v>
      </c>
      <c r="C170" s="244">
        <v>6050</v>
      </c>
      <c r="D170" s="236" t="s">
        <v>323</v>
      </c>
      <c r="E170" s="248">
        <v>20000</v>
      </c>
      <c r="F170" s="249"/>
      <c r="G170" s="249">
        <v>20000</v>
      </c>
      <c r="H170" s="250">
        <f>K170+J170+I170</f>
        <v>20000</v>
      </c>
      <c r="I170" s="249">
        <v>20000</v>
      </c>
      <c r="J170" s="266"/>
      <c r="K170" s="251"/>
      <c r="L170" s="235" t="s">
        <v>198</v>
      </c>
      <c r="M170" s="149"/>
    </row>
    <row r="171" spans="1:13" ht="14.25" customHeight="1">
      <c r="A171" s="244">
        <v>105</v>
      </c>
      <c r="B171" s="244">
        <v>90015</v>
      </c>
      <c r="C171" s="244">
        <v>6050</v>
      </c>
      <c r="D171" s="236" t="s">
        <v>320</v>
      </c>
      <c r="E171" s="248">
        <v>41000</v>
      </c>
      <c r="F171" s="249"/>
      <c r="G171" s="249">
        <v>41000</v>
      </c>
      <c r="H171" s="250">
        <f t="shared" si="11"/>
        <v>41000</v>
      </c>
      <c r="I171" s="249">
        <v>41000</v>
      </c>
      <c r="J171" s="266"/>
      <c r="K171" s="251"/>
      <c r="L171" s="235" t="s">
        <v>198</v>
      </c>
      <c r="M171" s="149"/>
    </row>
    <row r="172" spans="1:13" ht="14.25" customHeight="1">
      <c r="A172" s="244">
        <v>106</v>
      </c>
      <c r="B172" s="244">
        <v>90015</v>
      </c>
      <c r="C172" s="244">
        <v>6050</v>
      </c>
      <c r="D172" s="236" t="s">
        <v>321</v>
      </c>
      <c r="E172" s="248">
        <v>62000</v>
      </c>
      <c r="F172" s="249"/>
      <c r="G172" s="249">
        <v>62000</v>
      </c>
      <c r="H172" s="250">
        <f>K172+J172+I172</f>
        <v>62000</v>
      </c>
      <c r="I172" s="249">
        <v>62000</v>
      </c>
      <c r="J172" s="266"/>
      <c r="K172" s="251"/>
      <c r="L172" s="235" t="s">
        <v>198</v>
      </c>
      <c r="M172" s="149"/>
    </row>
    <row r="173" spans="1:13" ht="18.75" customHeight="1">
      <c r="A173" s="244">
        <v>107</v>
      </c>
      <c r="B173" s="244">
        <v>90015</v>
      </c>
      <c r="C173" s="244">
        <v>6050</v>
      </c>
      <c r="D173" s="236" t="s">
        <v>182</v>
      </c>
      <c r="E173" s="248">
        <v>150039</v>
      </c>
      <c r="F173" s="249">
        <v>137000</v>
      </c>
      <c r="G173" s="249"/>
      <c r="H173" s="250">
        <f t="shared" si="11"/>
        <v>137000</v>
      </c>
      <c r="I173" s="249">
        <v>137000</v>
      </c>
      <c r="J173" s="266"/>
      <c r="K173" s="251"/>
      <c r="L173" s="235" t="s">
        <v>198</v>
      </c>
      <c r="M173" s="149"/>
    </row>
    <row r="174" spans="1:13" ht="13.5" customHeight="1">
      <c r="A174" s="244">
        <v>108</v>
      </c>
      <c r="B174" s="244">
        <v>90015</v>
      </c>
      <c r="C174" s="244">
        <v>6050</v>
      </c>
      <c r="D174" s="236" t="s">
        <v>255</v>
      </c>
      <c r="E174" s="248">
        <v>88333</v>
      </c>
      <c r="F174" s="249">
        <v>48853</v>
      </c>
      <c r="G174" s="249">
        <v>28000</v>
      </c>
      <c r="H174" s="250">
        <f t="shared" si="11"/>
        <v>76853</v>
      </c>
      <c r="I174" s="249">
        <v>76853</v>
      </c>
      <c r="J174" s="266"/>
      <c r="K174" s="251"/>
      <c r="L174" s="235" t="s">
        <v>198</v>
      </c>
      <c r="M174" s="149"/>
    </row>
    <row r="175" spans="1:13" ht="13.5" customHeight="1">
      <c r="A175" s="244">
        <v>109</v>
      </c>
      <c r="B175" s="244">
        <v>90015</v>
      </c>
      <c r="C175" s="244">
        <v>6050</v>
      </c>
      <c r="D175" s="236" t="s">
        <v>324</v>
      </c>
      <c r="E175" s="248">
        <v>30000</v>
      </c>
      <c r="F175" s="249"/>
      <c r="G175" s="249">
        <v>30000</v>
      </c>
      <c r="H175" s="250">
        <f>K175+J175+I175</f>
        <v>30000</v>
      </c>
      <c r="I175" s="249">
        <v>30000</v>
      </c>
      <c r="J175" s="266"/>
      <c r="K175" s="251"/>
      <c r="L175" s="235" t="s">
        <v>198</v>
      </c>
      <c r="M175" s="149"/>
    </row>
    <row r="176" spans="1:13" ht="13.5" customHeight="1">
      <c r="A176" s="244">
        <v>110</v>
      </c>
      <c r="B176" s="244">
        <v>90015</v>
      </c>
      <c r="C176" s="244">
        <v>6050</v>
      </c>
      <c r="D176" s="236" t="s">
        <v>214</v>
      </c>
      <c r="E176" s="248">
        <v>14000</v>
      </c>
      <c r="F176" s="249">
        <v>10000</v>
      </c>
      <c r="G176" s="249">
        <v>4000</v>
      </c>
      <c r="H176" s="250">
        <f t="shared" si="11"/>
        <v>14000</v>
      </c>
      <c r="I176" s="249">
        <v>14000</v>
      </c>
      <c r="J176" s="266"/>
      <c r="K176" s="251"/>
      <c r="L176" s="235" t="s">
        <v>198</v>
      </c>
      <c r="M176" s="149"/>
    </row>
    <row r="177" spans="1:13" ht="13.5" customHeight="1">
      <c r="A177" s="244">
        <v>111</v>
      </c>
      <c r="B177" s="244">
        <v>90015</v>
      </c>
      <c r="C177" s="244">
        <v>6050</v>
      </c>
      <c r="D177" s="236" t="s">
        <v>318</v>
      </c>
      <c r="E177" s="248">
        <v>25000</v>
      </c>
      <c r="F177" s="249"/>
      <c r="G177" s="249">
        <v>25000</v>
      </c>
      <c r="H177" s="250">
        <f>K177+J177+I177</f>
        <v>25000</v>
      </c>
      <c r="I177" s="249">
        <v>25000</v>
      </c>
      <c r="J177" s="266"/>
      <c r="K177" s="251"/>
      <c r="L177" s="235" t="s">
        <v>198</v>
      </c>
      <c r="M177" s="149"/>
    </row>
    <row r="178" spans="1:13" ht="13.5" customHeight="1">
      <c r="A178" s="244">
        <v>112</v>
      </c>
      <c r="B178" s="244">
        <v>90015</v>
      </c>
      <c r="C178" s="244">
        <v>6050</v>
      </c>
      <c r="D178" s="236" t="s">
        <v>319</v>
      </c>
      <c r="E178" s="248">
        <v>25000</v>
      </c>
      <c r="F178" s="249"/>
      <c r="G178" s="249">
        <v>25000</v>
      </c>
      <c r="H178" s="250">
        <f>K178+J178+I178</f>
        <v>25000</v>
      </c>
      <c r="I178" s="249">
        <v>25000</v>
      </c>
      <c r="J178" s="266"/>
      <c r="K178" s="251"/>
      <c r="L178" s="235" t="s">
        <v>198</v>
      </c>
      <c r="M178" s="149"/>
    </row>
    <row r="179" spans="1:13" ht="13.5" customHeight="1">
      <c r="A179" s="244">
        <v>113</v>
      </c>
      <c r="B179" s="244">
        <v>90015</v>
      </c>
      <c r="C179" s="244">
        <v>6050</v>
      </c>
      <c r="D179" s="236" t="s">
        <v>322</v>
      </c>
      <c r="E179" s="248">
        <v>67000</v>
      </c>
      <c r="F179" s="249"/>
      <c r="G179" s="249">
        <v>67000</v>
      </c>
      <c r="H179" s="250">
        <f>K179+J179+I179</f>
        <v>67000</v>
      </c>
      <c r="I179" s="249">
        <v>67000</v>
      </c>
      <c r="J179" s="266"/>
      <c r="K179" s="251"/>
      <c r="L179" s="235" t="s">
        <v>198</v>
      </c>
      <c r="M179" s="149"/>
    </row>
    <row r="180" spans="1:13" ht="13.5" customHeight="1">
      <c r="A180" s="244">
        <v>114</v>
      </c>
      <c r="B180" s="244">
        <v>90015</v>
      </c>
      <c r="C180" s="244">
        <v>6050</v>
      </c>
      <c r="D180" s="236" t="s">
        <v>310</v>
      </c>
      <c r="E180" s="248">
        <v>34000</v>
      </c>
      <c r="F180" s="249">
        <v>10000</v>
      </c>
      <c r="G180" s="249">
        <v>24000</v>
      </c>
      <c r="H180" s="250">
        <f t="shared" si="11"/>
        <v>34000</v>
      </c>
      <c r="I180" s="249">
        <v>34000</v>
      </c>
      <c r="J180" s="266"/>
      <c r="K180" s="251"/>
      <c r="L180" s="235" t="s">
        <v>198</v>
      </c>
      <c r="M180" s="149"/>
    </row>
    <row r="181" spans="1:13" ht="12.75" customHeight="1">
      <c r="A181" s="244">
        <v>115</v>
      </c>
      <c r="B181" s="244">
        <v>90015</v>
      </c>
      <c r="C181" s="244">
        <v>6050</v>
      </c>
      <c r="D181" s="236" t="s">
        <v>311</v>
      </c>
      <c r="E181" s="248">
        <v>34000</v>
      </c>
      <c r="F181" s="249">
        <v>10000</v>
      </c>
      <c r="G181" s="249">
        <v>24000</v>
      </c>
      <c r="H181" s="250">
        <f>K181+J181+I181</f>
        <v>34000</v>
      </c>
      <c r="I181" s="249">
        <v>34000</v>
      </c>
      <c r="J181" s="266"/>
      <c r="K181" s="251"/>
      <c r="L181" s="235" t="s">
        <v>198</v>
      </c>
      <c r="M181" s="149"/>
    </row>
    <row r="182" spans="1:13" ht="12" customHeight="1">
      <c r="A182" s="244">
        <v>116</v>
      </c>
      <c r="B182" s="244">
        <v>90015</v>
      </c>
      <c r="C182" s="244">
        <v>6050</v>
      </c>
      <c r="D182" s="236" t="s">
        <v>220</v>
      </c>
      <c r="E182" s="248">
        <v>16000</v>
      </c>
      <c r="F182" s="249">
        <v>12000</v>
      </c>
      <c r="G182" s="249">
        <v>4000</v>
      </c>
      <c r="H182" s="250">
        <f t="shared" si="11"/>
        <v>16000</v>
      </c>
      <c r="I182" s="249">
        <v>16000</v>
      </c>
      <c r="J182" s="266"/>
      <c r="K182" s="251"/>
      <c r="L182" s="235" t="s">
        <v>198</v>
      </c>
      <c r="M182" s="149"/>
    </row>
    <row r="183" spans="1:13" ht="15.75" customHeight="1">
      <c r="A183" s="180"/>
      <c r="B183" s="180"/>
      <c r="C183" s="180"/>
      <c r="D183" s="154" t="s">
        <v>176</v>
      </c>
      <c r="E183" s="151">
        <f aca="true" t="shared" si="12" ref="E183:K183">SUM(E184:E190)</f>
        <v>5760442</v>
      </c>
      <c r="F183" s="151">
        <f>SUM(F184:F190)</f>
        <v>3734995</v>
      </c>
      <c r="G183" s="151">
        <f>SUM(G184:G190)</f>
        <v>-70000</v>
      </c>
      <c r="H183" s="151">
        <f t="shared" si="12"/>
        <v>3664995</v>
      </c>
      <c r="I183" s="151">
        <f t="shared" si="12"/>
        <v>1464995</v>
      </c>
      <c r="J183" s="151">
        <f t="shared" si="12"/>
        <v>0</v>
      </c>
      <c r="K183" s="151">
        <f t="shared" si="12"/>
        <v>2200000</v>
      </c>
      <c r="L183" s="195"/>
      <c r="M183" s="149"/>
    </row>
    <row r="184" spans="1:13" ht="12.75" customHeight="1">
      <c r="A184" s="168">
        <v>117</v>
      </c>
      <c r="B184" s="168">
        <v>92109</v>
      </c>
      <c r="C184" s="168">
        <v>6050</v>
      </c>
      <c r="D184" s="236" t="s">
        <v>237</v>
      </c>
      <c r="E184" s="248">
        <v>156000</v>
      </c>
      <c r="F184" s="249">
        <v>156000</v>
      </c>
      <c r="G184" s="249"/>
      <c r="H184" s="250">
        <f>K184+J184+I184</f>
        <v>156000</v>
      </c>
      <c r="I184" s="249">
        <v>156000</v>
      </c>
      <c r="J184" s="266"/>
      <c r="K184" s="251"/>
      <c r="L184" s="235" t="s">
        <v>198</v>
      </c>
      <c r="M184" s="149"/>
    </row>
    <row r="185" spans="1:13" ht="10.5" customHeight="1">
      <c r="A185" s="244">
        <v>118</v>
      </c>
      <c r="B185" s="244">
        <v>92109</v>
      </c>
      <c r="C185" s="244">
        <v>6050</v>
      </c>
      <c r="D185" s="207" t="s">
        <v>202</v>
      </c>
      <c r="E185" s="172">
        <v>1957853</v>
      </c>
      <c r="F185" s="167">
        <v>100000</v>
      </c>
      <c r="G185" s="167"/>
      <c r="H185" s="176">
        <f>I185</f>
        <v>100000</v>
      </c>
      <c r="I185" s="167">
        <v>100000</v>
      </c>
      <c r="J185" s="208"/>
      <c r="K185" s="209"/>
      <c r="L185" s="210" t="s">
        <v>198</v>
      </c>
      <c r="M185" s="149"/>
    </row>
    <row r="186" spans="1:13" ht="12.75" customHeight="1">
      <c r="A186" s="357">
        <v>119</v>
      </c>
      <c r="B186" s="357">
        <v>92109</v>
      </c>
      <c r="C186" s="157">
        <v>6058</v>
      </c>
      <c r="D186" s="370" t="s">
        <v>212</v>
      </c>
      <c r="E186" s="378">
        <v>2916589</v>
      </c>
      <c r="F186" s="353">
        <f>H186+H187</f>
        <v>2678995</v>
      </c>
      <c r="G186" s="156"/>
      <c r="H186" s="174">
        <f>K186</f>
        <v>2200000</v>
      </c>
      <c r="I186" s="156"/>
      <c r="J186" s="161"/>
      <c r="K186" s="259">
        <v>2200000</v>
      </c>
      <c r="L186" s="374" t="s">
        <v>198</v>
      </c>
      <c r="M186" s="149"/>
    </row>
    <row r="187" spans="1:13" ht="9.75" customHeight="1">
      <c r="A187" s="328"/>
      <c r="B187" s="328"/>
      <c r="C187" s="160">
        <v>6059</v>
      </c>
      <c r="D187" s="371"/>
      <c r="E187" s="379"/>
      <c r="F187" s="354"/>
      <c r="G187" s="162"/>
      <c r="H187" s="177">
        <f>I187</f>
        <v>478995</v>
      </c>
      <c r="I187" s="162">
        <v>478995</v>
      </c>
      <c r="J187" s="185"/>
      <c r="K187" s="186"/>
      <c r="L187" s="375"/>
      <c r="M187" s="149"/>
    </row>
    <row r="188" spans="1:13" ht="18" customHeight="1">
      <c r="A188" s="237">
        <v>120</v>
      </c>
      <c r="B188" s="237">
        <v>92109</v>
      </c>
      <c r="C188" s="237">
        <v>6050</v>
      </c>
      <c r="D188" s="217" t="s">
        <v>256</v>
      </c>
      <c r="E188" s="238">
        <v>550000</v>
      </c>
      <c r="F188" s="212">
        <v>550000</v>
      </c>
      <c r="G188" s="212"/>
      <c r="H188" s="213">
        <f>I188</f>
        <v>550000</v>
      </c>
      <c r="I188" s="212">
        <v>550000</v>
      </c>
      <c r="J188" s="245"/>
      <c r="K188" s="246"/>
      <c r="L188" s="234" t="s">
        <v>257</v>
      </c>
      <c r="M188" s="149"/>
    </row>
    <row r="189" spans="1:13" ht="12.75" customHeight="1">
      <c r="A189" s="244">
        <v>121</v>
      </c>
      <c r="B189" s="244">
        <v>92109</v>
      </c>
      <c r="C189" s="244">
        <v>6050</v>
      </c>
      <c r="D189" s="236" t="s">
        <v>205</v>
      </c>
      <c r="E189" s="248">
        <v>80000</v>
      </c>
      <c r="F189" s="249">
        <v>150000</v>
      </c>
      <c r="G189" s="249">
        <v>-70000</v>
      </c>
      <c r="H189" s="250">
        <f>I189</f>
        <v>80000</v>
      </c>
      <c r="I189" s="249">
        <v>80000</v>
      </c>
      <c r="J189" s="266"/>
      <c r="K189" s="258"/>
      <c r="L189" s="235" t="s">
        <v>191</v>
      </c>
      <c r="M189" s="149"/>
    </row>
    <row r="190" spans="1:13" ht="10.5" customHeight="1">
      <c r="A190" s="244">
        <v>122</v>
      </c>
      <c r="B190" s="244">
        <v>92109</v>
      </c>
      <c r="C190" s="244">
        <v>6050</v>
      </c>
      <c r="D190" s="236" t="s">
        <v>247</v>
      </c>
      <c r="E190" s="248">
        <v>100000</v>
      </c>
      <c r="F190" s="249">
        <v>100000</v>
      </c>
      <c r="G190" s="249"/>
      <c r="H190" s="250">
        <f>I190</f>
        <v>100000</v>
      </c>
      <c r="I190" s="249">
        <v>100000</v>
      </c>
      <c r="J190" s="266"/>
      <c r="K190" s="258"/>
      <c r="L190" s="235" t="s">
        <v>191</v>
      </c>
      <c r="M190" s="149"/>
    </row>
    <row r="191" spans="1:13" ht="14.25" customHeight="1">
      <c r="A191" s="180"/>
      <c r="B191" s="180"/>
      <c r="C191" s="180"/>
      <c r="D191" s="154" t="s">
        <v>238</v>
      </c>
      <c r="E191" s="151">
        <f>SUM(E192:E197)</f>
        <v>350000</v>
      </c>
      <c r="F191" s="151">
        <f>SUM(F192:F197)</f>
        <v>280000</v>
      </c>
      <c r="G191" s="151">
        <f>SUM(G192:G197)</f>
        <v>70000</v>
      </c>
      <c r="H191" s="151">
        <f>SUM(H192:H197)</f>
        <v>350000</v>
      </c>
      <c r="I191" s="151">
        <f>SUM(I192:I197)</f>
        <v>350000</v>
      </c>
      <c r="J191" s="151"/>
      <c r="K191" s="151"/>
      <c r="L191" s="151"/>
      <c r="M191" s="195"/>
    </row>
    <row r="192" spans="1:13" ht="12" customHeight="1">
      <c r="A192" s="158">
        <v>123</v>
      </c>
      <c r="B192" s="187">
        <v>92605</v>
      </c>
      <c r="C192" s="158">
        <v>6050</v>
      </c>
      <c r="D192" s="159" t="s">
        <v>279</v>
      </c>
      <c r="E192" s="220">
        <v>40000</v>
      </c>
      <c r="F192" s="220">
        <v>40000</v>
      </c>
      <c r="G192" s="220"/>
      <c r="H192" s="175">
        <f aca="true" t="shared" si="13" ref="H192:H197">I192</f>
        <v>40000</v>
      </c>
      <c r="I192" s="182">
        <v>40000</v>
      </c>
      <c r="J192" s="163"/>
      <c r="K192" s="283"/>
      <c r="L192" s="284" t="s">
        <v>187</v>
      </c>
      <c r="M192" s="211"/>
    </row>
    <row r="193" spans="1:13" ht="11.25" customHeight="1">
      <c r="A193" s="158">
        <v>124</v>
      </c>
      <c r="B193" s="187">
        <v>92605</v>
      </c>
      <c r="C193" s="158">
        <v>6050</v>
      </c>
      <c r="D193" s="159" t="s">
        <v>280</v>
      </c>
      <c r="E193" s="175">
        <v>20000</v>
      </c>
      <c r="F193" s="175">
        <v>20000</v>
      </c>
      <c r="G193" s="175"/>
      <c r="H193" s="175">
        <f t="shared" si="13"/>
        <v>20000</v>
      </c>
      <c r="I193" s="182">
        <v>20000</v>
      </c>
      <c r="J193" s="163"/>
      <c r="K193" s="283"/>
      <c r="L193" s="284" t="s">
        <v>187</v>
      </c>
      <c r="M193" s="211"/>
    </row>
    <row r="194" spans="1:13" ht="11.25" customHeight="1">
      <c r="A194" s="158">
        <v>125</v>
      </c>
      <c r="B194" s="187">
        <v>92605</v>
      </c>
      <c r="C194" s="158">
        <v>6050</v>
      </c>
      <c r="D194" s="159" t="s">
        <v>281</v>
      </c>
      <c r="E194" s="175">
        <v>20000</v>
      </c>
      <c r="F194" s="175">
        <v>20000</v>
      </c>
      <c r="G194" s="175"/>
      <c r="H194" s="175">
        <f t="shared" si="13"/>
        <v>20000</v>
      </c>
      <c r="I194" s="182">
        <v>20000</v>
      </c>
      <c r="J194" s="163"/>
      <c r="K194" s="283"/>
      <c r="L194" s="284" t="s">
        <v>187</v>
      </c>
      <c r="M194" s="211"/>
    </row>
    <row r="195" spans="1:13" ht="18" customHeight="1">
      <c r="A195" s="168">
        <v>126</v>
      </c>
      <c r="B195" s="187">
        <v>92605</v>
      </c>
      <c r="C195" s="158">
        <v>6050</v>
      </c>
      <c r="D195" s="159" t="s">
        <v>288</v>
      </c>
      <c r="E195" s="220">
        <v>100000</v>
      </c>
      <c r="F195" s="220">
        <v>100000</v>
      </c>
      <c r="G195" s="220"/>
      <c r="H195" s="172">
        <f t="shared" si="13"/>
        <v>100000</v>
      </c>
      <c r="I195" s="176">
        <v>100000</v>
      </c>
      <c r="J195" s="167"/>
      <c r="K195" s="215"/>
      <c r="L195" s="284" t="s">
        <v>187</v>
      </c>
      <c r="M195" s="211"/>
    </row>
    <row r="196" spans="1:14" ht="12" customHeight="1">
      <c r="A196" s="158">
        <v>127</v>
      </c>
      <c r="B196" s="158">
        <v>92605</v>
      </c>
      <c r="C196" s="158">
        <v>6050</v>
      </c>
      <c r="D196" s="159" t="s">
        <v>273</v>
      </c>
      <c r="E196" s="175">
        <v>100000</v>
      </c>
      <c r="F196" s="175">
        <v>100000</v>
      </c>
      <c r="G196" s="175"/>
      <c r="H196" s="175">
        <f t="shared" si="13"/>
        <v>100000</v>
      </c>
      <c r="I196" s="182">
        <v>100000</v>
      </c>
      <c r="J196" s="163"/>
      <c r="K196" s="283"/>
      <c r="L196" s="284" t="s">
        <v>187</v>
      </c>
      <c r="M196" s="358">
        <f>F198+G198</f>
        <v>104024877</v>
      </c>
      <c r="N196" s="359"/>
    </row>
    <row r="197" spans="1:14" ht="11.25" customHeight="1">
      <c r="A197" s="319">
        <v>128</v>
      </c>
      <c r="B197" s="160">
        <v>92605</v>
      </c>
      <c r="C197" s="160">
        <v>6050</v>
      </c>
      <c r="D197" s="314" t="s">
        <v>327</v>
      </c>
      <c r="E197" s="277">
        <v>70000</v>
      </c>
      <c r="F197" s="277"/>
      <c r="G197" s="277">
        <v>70000</v>
      </c>
      <c r="H197" s="277">
        <f t="shared" si="13"/>
        <v>70000</v>
      </c>
      <c r="I197" s="177">
        <v>70000</v>
      </c>
      <c r="J197" s="162"/>
      <c r="K197" s="262"/>
      <c r="L197" s="320"/>
      <c r="M197" s="315"/>
      <c r="N197" s="316"/>
    </row>
    <row r="198" spans="1:16" ht="17.25" customHeight="1">
      <c r="A198" s="349" t="s">
        <v>171</v>
      </c>
      <c r="B198" s="350"/>
      <c r="C198" s="350"/>
      <c r="D198" s="321"/>
      <c r="E198" s="201">
        <f aca="true" t="shared" si="14" ref="E198:K198">E183+E165+E154+E137+E131+E126+E113+E32+E13+E191</f>
        <v>243844669</v>
      </c>
      <c r="F198" s="201">
        <f t="shared" si="14"/>
        <v>101944288</v>
      </c>
      <c r="G198" s="201">
        <f t="shared" si="14"/>
        <v>2080589</v>
      </c>
      <c r="H198" s="201">
        <f t="shared" si="14"/>
        <v>104024877</v>
      </c>
      <c r="I198" s="201">
        <f t="shared" si="14"/>
        <v>42024877</v>
      </c>
      <c r="J198" s="201">
        <f t="shared" si="14"/>
        <v>15100000</v>
      </c>
      <c r="K198" s="201">
        <f t="shared" si="14"/>
        <v>46900000</v>
      </c>
      <c r="L198" s="200"/>
      <c r="M198" s="368">
        <f>K198+J198+I198</f>
        <v>104024877</v>
      </c>
      <c r="N198" s="369"/>
      <c r="O198" s="199"/>
      <c r="P198" s="179"/>
    </row>
    <row r="199" spans="1:16" ht="11.25" customHeight="1">
      <c r="A199" s="311"/>
      <c r="B199" s="311"/>
      <c r="C199" s="311"/>
      <c r="D199" s="311"/>
      <c r="E199" s="199"/>
      <c r="F199" s="199"/>
      <c r="G199" s="199"/>
      <c r="H199" s="199"/>
      <c r="I199" s="199"/>
      <c r="J199" s="199"/>
      <c r="K199" s="199"/>
      <c r="L199" s="311"/>
      <c r="M199" s="199"/>
      <c r="N199" s="199"/>
      <c r="O199" s="199"/>
      <c r="P199" s="179"/>
    </row>
    <row r="200" spans="1:13" s="16" customFormat="1" ht="18" customHeight="1">
      <c r="A200" s="190"/>
      <c r="B200" s="152"/>
      <c r="C200" s="153"/>
      <c r="D200" s="189" t="s">
        <v>175</v>
      </c>
      <c r="E200" s="151">
        <f>SUM(E201:E210)</f>
        <v>3390000</v>
      </c>
      <c r="F200" s="151">
        <f>SUM(F201:F210)</f>
        <v>3390000</v>
      </c>
      <c r="G200" s="151">
        <f>SUM(G201:G210)</f>
        <v>0</v>
      </c>
      <c r="H200" s="151">
        <f>SUM(H201:H210)</f>
        <v>3390000</v>
      </c>
      <c r="I200" s="151">
        <f>SUM(I201:I210)</f>
        <v>3390000</v>
      </c>
      <c r="J200" s="151"/>
      <c r="K200" s="151"/>
      <c r="L200" s="152"/>
      <c r="M200" s="198">
        <f>F200+G200</f>
        <v>3390000</v>
      </c>
    </row>
    <row r="201" spans="1:13" s="16" customFormat="1" ht="21.75" customHeight="1">
      <c r="A201" s="225">
        <v>129</v>
      </c>
      <c r="B201" s="226" t="s">
        <v>241</v>
      </c>
      <c r="C201" s="227">
        <v>6300</v>
      </c>
      <c r="D201" s="231" t="s">
        <v>242</v>
      </c>
      <c r="E201" s="224">
        <v>50000</v>
      </c>
      <c r="F201" s="224">
        <v>50000</v>
      </c>
      <c r="G201" s="224"/>
      <c r="H201" s="224">
        <v>50000</v>
      </c>
      <c r="I201" s="224">
        <v>50000</v>
      </c>
      <c r="J201" s="224"/>
      <c r="K201" s="224"/>
      <c r="L201" s="225"/>
      <c r="M201" s="218"/>
    </row>
    <row r="202" spans="1:13" s="16" customFormat="1" ht="24" customHeight="1">
      <c r="A202" s="276">
        <v>130</v>
      </c>
      <c r="B202" s="229" t="s">
        <v>241</v>
      </c>
      <c r="C202" s="232">
        <v>6300</v>
      </c>
      <c r="D202" s="233" t="s">
        <v>243</v>
      </c>
      <c r="E202" s="230">
        <v>100000</v>
      </c>
      <c r="F202" s="230">
        <v>100000</v>
      </c>
      <c r="G202" s="230"/>
      <c r="H202" s="230">
        <v>100000</v>
      </c>
      <c r="I202" s="230">
        <v>100000</v>
      </c>
      <c r="J202" s="230"/>
      <c r="K202" s="230"/>
      <c r="L202" s="228"/>
      <c r="M202" s="218"/>
    </row>
    <row r="203" spans="1:13" s="16" customFormat="1" ht="15" customHeight="1">
      <c r="A203" s="276">
        <v>131</v>
      </c>
      <c r="B203" s="187">
        <v>60013</v>
      </c>
      <c r="C203" s="187">
        <v>6300</v>
      </c>
      <c r="D203" s="219" t="s">
        <v>240</v>
      </c>
      <c r="E203" s="220">
        <v>120000</v>
      </c>
      <c r="F203" s="220">
        <v>120000</v>
      </c>
      <c r="G203" s="220"/>
      <c r="H203" s="221">
        <f aca="true" t="shared" si="15" ref="H203:H210">I203</f>
        <v>120000</v>
      </c>
      <c r="I203" s="222">
        <v>120000</v>
      </c>
      <c r="J203" s="223"/>
      <c r="K203" s="223"/>
      <c r="L203" s="194"/>
      <c r="M203" s="191"/>
    </row>
    <row r="204" spans="1:13" s="16" customFormat="1" ht="15" customHeight="1">
      <c r="A204" s="276">
        <v>132</v>
      </c>
      <c r="B204" s="158">
        <v>60014</v>
      </c>
      <c r="C204" s="158">
        <v>6300</v>
      </c>
      <c r="D204" s="159" t="s">
        <v>215</v>
      </c>
      <c r="E204" s="175">
        <v>100000</v>
      </c>
      <c r="F204" s="175">
        <v>100000</v>
      </c>
      <c r="G204" s="175"/>
      <c r="H204" s="182">
        <f t="shared" si="15"/>
        <v>100000</v>
      </c>
      <c r="I204" s="163">
        <v>100000</v>
      </c>
      <c r="J204" s="215"/>
      <c r="K204" s="215"/>
      <c r="L204" s="194"/>
      <c r="M204" s="191"/>
    </row>
    <row r="205" spans="1:13" s="16" customFormat="1" ht="15" customHeight="1">
      <c r="A205" s="276">
        <v>133</v>
      </c>
      <c r="B205" s="165">
        <v>60014</v>
      </c>
      <c r="C205" s="158">
        <v>6300</v>
      </c>
      <c r="D205" s="159" t="s">
        <v>206</v>
      </c>
      <c r="E205" s="175">
        <v>100000</v>
      </c>
      <c r="F205" s="175">
        <v>100000</v>
      </c>
      <c r="G205" s="175"/>
      <c r="H205" s="182">
        <f t="shared" si="15"/>
        <v>100000</v>
      </c>
      <c r="I205" s="175">
        <v>100000</v>
      </c>
      <c r="J205" s="167"/>
      <c r="K205" s="167"/>
      <c r="L205" s="194"/>
      <c r="M205" s="191"/>
    </row>
    <row r="206" spans="1:13" s="16" customFormat="1" ht="17.25" customHeight="1">
      <c r="A206" s="276">
        <v>134</v>
      </c>
      <c r="B206" s="165">
        <v>60014</v>
      </c>
      <c r="C206" s="158">
        <v>6300</v>
      </c>
      <c r="D206" s="159" t="s">
        <v>272</v>
      </c>
      <c r="E206" s="175">
        <f>H206</f>
        <v>1750000</v>
      </c>
      <c r="F206" s="175">
        <v>1750000</v>
      </c>
      <c r="G206" s="175"/>
      <c r="H206" s="182">
        <f t="shared" si="15"/>
        <v>1750000</v>
      </c>
      <c r="I206" s="175">
        <v>1750000</v>
      </c>
      <c r="J206" s="167"/>
      <c r="K206" s="167"/>
      <c r="L206" s="194"/>
      <c r="M206" s="191"/>
    </row>
    <row r="207" spans="1:13" s="16" customFormat="1" ht="18.75" customHeight="1">
      <c r="A207" s="276">
        <v>135</v>
      </c>
      <c r="B207" s="165">
        <v>60014</v>
      </c>
      <c r="C207" s="158">
        <v>6300</v>
      </c>
      <c r="D207" s="159" t="s">
        <v>221</v>
      </c>
      <c r="E207" s="175">
        <v>70000</v>
      </c>
      <c r="F207" s="175">
        <v>70000</v>
      </c>
      <c r="G207" s="175"/>
      <c r="H207" s="182">
        <f t="shared" si="15"/>
        <v>70000</v>
      </c>
      <c r="I207" s="175">
        <v>70000</v>
      </c>
      <c r="J207" s="163"/>
      <c r="K207" s="163"/>
      <c r="L207" s="194"/>
      <c r="M207" s="191"/>
    </row>
    <row r="208" spans="1:13" s="16" customFormat="1" ht="15.75" customHeight="1">
      <c r="A208" s="276">
        <v>136</v>
      </c>
      <c r="B208" s="158">
        <v>60014</v>
      </c>
      <c r="C208" s="158">
        <v>6300</v>
      </c>
      <c r="D208" s="159" t="s">
        <v>239</v>
      </c>
      <c r="E208" s="175">
        <v>750000</v>
      </c>
      <c r="F208" s="175">
        <v>750000</v>
      </c>
      <c r="G208" s="175"/>
      <c r="H208" s="182">
        <f t="shared" si="15"/>
        <v>750000</v>
      </c>
      <c r="I208" s="175">
        <v>750000</v>
      </c>
      <c r="J208" s="167"/>
      <c r="K208" s="167"/>
      <c r="L208" s="194"/>
      <c r="M208" s="191"/>
    </row>
    <row r="209" spans="1:13" s="16" customFormat="1" ht="15.75" customHeight="1">
      <c r="A209" s="276">
        <v>137</v>
      </c>
      <c r="B209" s="158">
        <v>60014</v>
      </c>
      <c r="C209" s="158">
        <v>6300</v>
      </c>
      <c r="D209" s="159" t="s">
        <v>291</v>
      </c>
      <c r="E209" s="175">
        <v>250000</v>
      </c>
      <c r="F209" s="175">
        <v>250000</v>
      </c>
      <c r="G209" s="175"/>
      <c r="H209" s="182">
        <f t="shared" si="15"/>
        <v>250000</v>
      </c>
      <c r="I209" s="175">
        <v>250000</v>
      </c>
      <c r="J209" s="167"/>
      <c r="K209" s="167"/>
      <c r="L209" s="194"/>
      <c r="M209" s="191"/>
    </row>
    <row r="210" spans="1:13" s="16" customFormat="1" ht="15" customHeight="1" thickBot="1">
      <c r="A210" s="276">
        <v>138</v>
      </c>
      <c r="B210" s="165">
        <v>60014</v>
      </c>
      <c r="C210" s="158">
        <v>6300</v>
      </c>
      <c r="D210" s="159" t="s">
        <v>209</v>
      </c>
      <c r="E210" s="175">
        <v>100000</v>
      </c>
      <c r="F210" s="175">
        <v>100000</v>
      </c>
      <c r="G210" s="175"/>
      <c r="H210" s="182">
        <f t="shared" si="15"/>
        <v>100000</v>
      </c>
      <c r="I210" s="175">
        <v>100000</v>
      </c>
      <c r="J210" s="167"/>
      <c r="K210" s="167"/>
      <c r="L210" s="194"/>
      <c r="M210" s="191"/>
    </row>
    <row r="211" spans="1:14" ht="19.5" customHeight="1" thickBot="1" thickTop="1">
      <c r="A211" s="346" t="s">
        <v>25</v>
      </c>
      <c r="B211" s="347"/>
      <c r="C211" s="347"/>
      <c r="D211" s="348"/>
      <c r="E211" s="202">
        <f>E198+E200</f>
        <v>247234669</v>
      </c>
      <c r="F211" s="202">
        <f>F198+F200</f>
        <v>105334288</v>
      </c>
      <c r="G211" s="202">
        <f>G198+G200</f>
        <v>2080589</v>
      </c>
      <c r="H211" s="202">
        <f>H200+H198</f>
        <v>107414877</v>
      </c>
      <c r="I211" s="202">
        <f>I198+I200</f>
        <v>45414877</v>
      </c>
      <c r="J211" s="202">
        <f>J198+J200</f>
        <v>15100000</v>
      </c>
      <c r="K211" s="202">
        <f>K198+K200</f>
        <v>46900000</v>
      </c>
      <c r="L211" s="203"/>
      <c r="M211" s="149">
        <f>J211+I211+K211</f>
        <v>107414877</v>
      </c>
      <c r="N211" s="149">
        <f>F211+G211</f>
        <v>107414877</v>
      </c>
    </row>
    <row r="212" spans="11:12" ht="7.5" customHeight="1" thickTop="1">
      <c r="K212" s="36"/>
      <c r="L212" s="192"/>
    </row>
    <row r="213" spans="1:12" ht="11.25" customHeight="1">
      <c r="A213" s="188"/>
      <c r="F213" s="20"/>
      <c r="G213" s="36"/>
      <c r="H213" s="36"/>
      <c r="I213" s="20"/>
      <c r="J213" s="36"/>
      <c r="K213" s="36"/>
      <c r="L213" s="149"/>
    </row>
    <row r="214" ht="9.75">
      <c r="J214" s="149"/>
    </row>
    <row r="215" ht="9.75">
      <c r="J215" s="149"/>
    </row>
  </sheetData>
  <mergeCells count="187">
    <mergeCell ref="H160:K160"/>
    <mergeCell ref="C160:C163"/>
    <mergeCell ref="D160:D163"/>
    <mergeCell ref="L160:L163"/>
    <mergeCell ref="H161:K161"/>
    <mergeCell ref="K162:K163"/>
    <mergeCell ref="F160:F163"/>
    <mergeCell ref="H162:H163"/>
    <mergeCell ref="I162:I163"/>
    <mergeCell ref="J162:J163"/>
    <mergeCell ref="G160:G163"/>
    <mergeCell ref="G121:G124"/>
    <mergeCell ref="H121:K121"/>
    <mergeCell ref="L121:L124"/>
    <mergeCell ref="H122:K122"/>
    <mergeCell ref="H123:H124"/>
    <mergeCell ref="I123:I124"/>
    <mergeCell ref="J123:J124"/>
    <mergeCell ref="K123:K124"/>
    <mergeCell ref="L143:L144"/>
    <mergeCell ref="A211:D211"/>
    <mergeCell ref="A198:D198"/>
    <mergeCell ref="D107:D108"/>
    <mergeCell ref="D127:D128"/>
    <mergeCell ref="A107:A108"/>
    <mergeCell ref="D186:D187"/>
    <mergeCell ref="A186:A187"/>
    <mergeCell ref="A160:A163"/>
    <mergeCell ref="B160:B163"/>
    <mergeCell ref="D110:D111"/>
    <mergeCell ref="B186:B187"/>
    <mergeCell ref="A143:A144"/>
    <mergeCell ref="A147:A148"/>
    <mergeCell ref="B147:B148"/>
    <mergeCell ref="B143:B144"/>
    <mergeCell ref="B141:B142"/>
    <mergeCell ref="A118:A119"/>
    <mergeCell ref="A110:A111"/>
    <mergeCell ref="A127:A128"/>
    <mergeCell ref="A141:A142"/>
    <mergeCell ref="A139:A140"/>
    <mergeCell ref="A121:A124"/>
    <mergeCell ref="B139:B140"/>
    <mergeCell ref="B121:B124"/>
    <mergeCell ref="L8:L11"/>
    <mergeCell ref="A6:K6"/>
    <mergeCell ref="F8:F11"/>
    <mergeCell ref="E8:E11"/>
    <mergeCell ref="H10:H11"/>
    <mergeCell ref="J10:J11"/>
    <mergeCell ref="K10:K11"/>
    <mergeCell ref="H8:K8"/>
    <mergeCell ref="H9:K9"/>
    <mergeCell ref="I10:I11"/>
    <mergeCell ref="I1:K1"/>
    <mergeCell ref="I3:K3"/>
    <mergeCell ref="I4:K4"/>
    <mergeCell ref="I5:K5"/>
    <mergeCell ref="A8:A11"/>
    <mergeCell ref="B8:B11"/>
    <mergeCell ref="D8:D11"/>
    <mergeCell ref="C8:C11"/>
    <mergeCell ref="G8:G11"/>
    <mergeCell ref="D30:D31"/>
    <mergeCell ref="E30:E31"/>
    <mergeCell ref="F30:F31"/>
    <mergeCell ref="A30:A31"/>
    <mergeCell ref="A62:A63"/>
    <mergeCell ref="A60:A61"/>
    <mergeCell ref="A56:A57"/>
    <mergeCell ref="A53:A54"/>
    <mergeCell ref="A36:A37"/>
    <mergeCell ref="A50:A51"/>
    <mergeCell ref="A46:A47"/>
    <mergeCell ref="A40:A43"/>
    <mergeCell ref="D56:D57"/>
    <mergeCell ref="D53:D54"/>
    <mergeCell ref="B40:B43"/>
    <mergeCell ref="C40:C43"/>
    <mergeCell ref="D46:D47"/>
    <mergeCell ref="D50:D51"/>
    <mergeCell ref="D60:D61"/>
    <mergeCell ref="A88:A89"/>
    <mergeCell ref="F88:F89"/>
    <mergeCell ref="E88:E89"/>
    <mergeCell ref="D83:D84"/>
    <mergeCell ref="D86:D87"/>
    <mergeCell ref="D88:D89"/>
    <mergeCell ref="F83:F84"/>
    <mergeCell ref="E83:E84"/>
    <mergeCell ref="E78:E81"/>
    <mergeCell ref="A78:A81"/>
    <mergeCell ref="B78:B81"/>
    <mergeCell ref="C78:C81"/>
    <mergeCell ref="D78:D81"/>
    <mergeCell ref="A86:A87"/>
    <mergeCell ref="F86:F87"/>
    <mergeCell ref="E86:E87"/>
    <mergeCell ref="A83:A84"/>
    <mergeCell ref="L53:L54"/>
    <mergeCell ref="L56:L57"/>
    <mergeCell ref="L60:L61"/>
    <mergeCell ref="F46:F47"/>
    <mergeCell ref="F56:F57"/>
    <mergeCell ref="F50:F51"/>
    <mergeCell ref="L46:L47"/>
    <mergeCell ref="L50:L51"/>
    <mergeCell ref="L118:L119"/>
    <mergeCell ref="E107:E108"/>
    <mergeCell ref="E97:E98"/>
    <mergeCell ref="F62:F63"/>
    <mergeCell ref="F78:F81"/>
    <mergeCell ref="L78:L81"/>
    <mergeCell ref="H79:K79"/>
    <mergeCell ref="H80:H81"/>
    <mergeCell ref="I80:I81"/>
    <mergeCell ref="J80:J81"/>
    <mergeCell ref="F141:F142"/>
    <mergeCell ref="F143:F144"/>
    <mergeCell ref="G127:G128"/>
    <mergeCell ref="F127:F128"/>
    <mergeCell ref="F139:F140"/>
    <mergeCell ref="L127:L128"/>
    <mergeCell ref="A97:A98"/>
    <mergeCell ref="D97:D98"/>
    <mergeCell ref="D139:D140"/>
    <mergeCell ref="E139:E140"/>
    <mergeCell ref="D118:D119"/>
    <mergeCell ref="C121:C124"/>
    <mergeCell ref="D121:D124"/>
    <mergeCell ref="F118:F119"/>
    <mergeCell ref="E127:E128"/>
    <mergeCell ref="L36:L37"/>
    <mergeCell ref="F53:F54"/>
    <mergeCell ref="F60:F61"/>
    <mergeCell ref="D36:D37"/>
    <mergeCell ref="E36:E37"/>
    <mergeCell ref="F36:F37"/>
    <mergeCell ref="D40:D43"/>
    <mergeCell ref="E40:E43"/>
    <mergeCell ref="E46:E47"/>
    <mergeCell ref="E50:E51"/>
    <mergeCell ref="M198:N198"/>
    <mergeCell ref="M196:N196"/>
    <mergeCell ref="D147:D148"/>
    <mergeCell ref="E147:E148"/>
    <mergeCell ref="F147:F148"/>
    <mergeCell ref="L147:L148"/>
    <mergeCell ref="L186:L187"/>
    <mergeCell ref="F186:F187"/>
    <mergeCell ref="E186:E187"/>
    <mergeCell ref="E160:E163"/>
    <mergeCell ref="D143:D144"/>
    <mergeCell ref="D141:D142"/>
    <mergeCell ref="E141:E142"/>
    <mergeCell ref="E143:E144"/>
    <mergeCell ref="L40:L43"/>
    <mergeCell ref="H41:K41"/>
    <mergeCell ref="H42:H43"/>
    <mergeCell ref="I42:I43"/>
    <mergeCell ref="J42:J43"/>
    <mergeCell ref="K42:K43"/>
    <mergeCell ref="G40:G43"/>
    <mergeCell ref="H40:K40"/>
    <mergeCell ref="F40:F43"/>
    <mergeCell ref="F107:F108"/>
    <mergeCell ref="G78:G81"/>
    <mergeCell ref="H78:K78"/>
    <mergeCell ref="F97:F98"/>
    <mergeCell ref="K80:K81"/>
    <mergeCell ref="E121:E124"/>
    <mergeCell ref="F121:F124"/>
    <mergeCell ref="E53:E54"/>
    <mergeCell ref="E56:E57"/>
    <mergeCell ref="E62:E63"/>
    <mergeCell ref="E60:E61"/>
    <mergeCell ref="E118:E119"/>
    <mergeCell ref="F110:F111"/>
    <mergeCell ref="E110:E111"/>
    <mergeCell ref="D62:D63"/>
    <mergeCell ref="L83:L84"/>
    <mergeCell ref="L97:L98"/>
    <mergeCell ref="L110:L111"/>
    <mergeCell ref="L86:L87"/>
    <mergeCell ref="L88:L89"/>
    <mergeCell ref="L62:L63"/>
    <mergeCell ref="L107:L108"/>
  </mergeCells>
  <printOptions horizontalCentered="1"/>
  <pageMargins left="0.36" right="0.45" top="0.59" bottom="0.61" header="0.32" footer="0.22"/>
  <pageSetup horizontalDpi="300" verticalDpi="300" orientation="landscape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41" t="s">
        <v>93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37" t="s">
        <v>1</v>
      </c>
      <c r="B10" s="376" t="s">
        <v>0</v>
      </c>
      <c r="C10" s="376" t="s">
        <v>7</v>
      </c>
      <c r="D10" s="376" t="s">
        <v>8</v>
      </c>
      <c r="E10" s="433" t="s">
        <v>9</v>
      </c>
      <c r="F10" s="372" t="s">
        <v>96</v>
      </c>
      <c r="G10" s="474" t="s">
        <v>98</v>
      </c>
      <c r="H10" s="478" t="s">
        <v>86</v>
      </c>
      <c r="I10" s="474"/>
      <c r="J10" s="474"/>
      <c r="K10" s="474"/>
      <c r="L10" s="474"/>
      <c r="M10" s="474"/>
      <c r="N10" s="474"/>
      <c r="O10" s="474"/>
      <c r="P10" s="454"/>
    </row>
    <row r="11" spans="1:16" s="2" customFormat="1" ht="12.75" customHeight="1" thickBot="1">
      <c r="A11" s="337"/>
      <c r="B11" s="376"/>
      <c r="C11" s="376"/>
      <c r="D11" s="376"/>
      <c r="E11" s="433"/>
      <c r="F11" s="377"/>
      <c r="G11" s="440"/>
      <c r="H11" s="443">
        <v>2003</v>
      </c>
      <c r="I11" s="444"/>
      <c r="J11" s="444"/>
      <c r="K11" s="444"/>
      <c r="L11" s="444"/>
      <c r="M11" s="445"/>
      <c r="N11" s="472">
        <v>2004</v>
      </c>
      <c r="O11" s="447"/>
      <c r="P11" s="5">
        <v>2005</v>
      </c>
    </row>
    <row r="12" spans="1:16" s="2" customFormat="1" ht="9.75" customHeight="1" thickTop="1">
      <c r="A12" s="337"/>
      <c r="B12" s="376"/>
      <c r="C12" s="376"/>
      <c r="D12" s="376"/>
      <c r="E12" s="433"/>
      <c r="F12" s="377"/>
      <c r="G12" s="440"/>
      <c r="H12" s="448" t="s">
        <v>95</v>
      </c>
      <c r="I12" s="439" t="s">
        <v>13</v>
      </c>
      <c r="J12" s="441"/>
      <c r="K12" s="441"/>
      <c r="L12" s="441"/>
      <c r="M12" s="473"/>
      <c r="N12" s="474" t="s">
        <v>16</v>
      </c>
      <c r="O12" s="475"/>
      <c r="P12" s="376" t="s">
        <v>16</v>
      </c>
    </row>
    <row r="13" spans="1:16" s="2" customFormat="1" ht="9.75" customHeight="1">
      <c r="A13" s="337"/>
      <c r="B13" s="376"/>
      <c r="C13" s="376"/>
      <c r="D13" s="376"/>
      <c r="E13" s="433"/>
      <c r="F13" s="377"/>
      <c r="G13" s="440"/>
      <c r="H13" s="449"/>
      <c r="I13" s="432" t="s">
        <v>14</v>
      </c>
      <c r="J13" s="433" t="s">
        <v>12</v>
      </c>
      <c r="K13" s="434"/>
      <c r="L13" s="434"/>
      <c r="M13" s="435"/>
      <c r="N13" s="440"/>
      <c r="O13" s="476"/>
      <c r="P13" s="376"/>
    </row>
    <row r="14" spans="1:16" s="2" customFormat="1" ht="29.25">
      <c r="A14" s="337"/>
      <c r="B14" s="376"/>
      <c r="C14" s="376"/>
      <c r="D14" s="376"/>
      <c r="E14" s="433"/>
      <c r="F14" s="373"/>
      <c r="G14" s="441"/>
      <c r="H14" s="449"/>
      <c r="I14" s="335"/>
      <c r="J14" s="34" t="s">
        <v>10</v>
      </c>
      <c r="K14" s="34" t="s">
        <v>11</v>
      </c>
      <c r="L14" s="433" t="s">
        <v>15</v>
      </c>
      <c r="M14" s="435"/>
      <c r="N14" s="441"/>
      <c r="O14" s="477"/>
      <c r="P14" s="376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36">
        <v>12</v>
      </c>
      <c r="M15" s="437"/>
      <c r="N15" s="430">
        <v>13</v>
      </c>
      <c r="O15" s="431"/>
      <c r="P15" s="48">
        <v>14</v>
      </c>
    </row>
    <row r="16" spans="1:16" ht="10.5" hidden="1" thickTop="1">
      <c r="A16" s="384">
        <v>1</v>
      </c>
      <c r="B16" s="384" t="s">
        <v>26</v>
      </c>
      <c r="C16" s="386" t="s">
        <v>27</v>
      </c>
      <c r="D16" s="384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85"/>
      <c r="B17" s="385"/>
      <c r="C17" s="371"/>
      <c r="D17" s="385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425">
        <v>2</v>
      </c>
      <c r="B18" s="425" t="s">
        <v>6</v>
      </c>
      <c r="C18" s="370" t="s">
        <v>105</v>
      </c>
      <c r="D18" s="425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85"/>
      <c r="B19" s="385"/>
      <c r="C19" s="371"/>
      <c r="D19" s="385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425">
        <v>3</v>
      </c>
      <c r="B20" s="425" t="s">
        <v>81</v>
      </c>
      <c r="C20" s="370" t="s">
        <v>107</v>
      </c>
      <c r="D20" s="425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85"/>
      <c r="B21" s="385"/>
      <c r="C21" s="371"/>
      <c r="D21" s="385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425">
        <v>4</v>
      </c>
      <c r="B22" s="425" t="s">
        <v>26</v>
      </c>
      <c r="C22" s="370" t="s">
        <v>28</v>
      </c>
      <c r="D22" s="425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85"/>
      <c r="B23" s="385"/>
      <c r="C23" s="371"/>
      <c r="D23" s="385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425">
        <v>5</v>
      </c>
      <c r="B24" s="384" t="s">
        <v>26</v>
      </c>
      <c r="C24" s="386" t="s">
        <v>104</v>
      </c>
      <c r="D24" s="384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85"/>
      <c r="B25" s="385"/>
      <c r="C25" s="371"/>
      <c r="D25" s="385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425">
        <v>6</v>
      </c>
      <c r="B26" s="384" t="s">
        <v>26</v>
      </c>
      <c r="C26" s="386" t="s">
        <v>29</v>
      </c>
      <c r="D26" s="384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85"/>
      <c r="B27" s="385"/>
      <c r="C27" s="371"/>
      <c r="D27" s="385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425">
        <v>7</v>
      </c>
      <c r="B28" s="384" t="s">
        <v>6</v>
      </c>
      <c r="C28" s="386" t="s">
        <v>130</v>
      </c>
      <c r="D28" s="384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85"/>
      <c r="B29" s="385"/>
      <c r="C29" s="371"/>
      <c r="D29" s="385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425">
        <v>8</v>
      </c>
      <c r="B30" s="384" t="s">
        <v>26</v>
      </c>
      <c r="C30" s="386" t="s">
        <v>31</v>
      </c>
      <c r="D30" s="384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84"/>
      <c r="B31" s="384"/>
      <c r="C31" s="386"/>
      <c r="D31" s="384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85"/>
      <c r="B32" s="385"/>
      <c r="C32" s="371"/>
      <c r="D32" s="385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425">
        <v>9</v>
      </c>
      <c r="B33" s="425" t="s">
        <v>6</v>
      </c>
      <c r="C33" s="370" t="s">
        <v>30</v>
      </c>
      <c r="D33" s="425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85"/>
      <c r="B34" s="468"/>
      <c r="C34" s="468"/>
      <c r="D34" s="468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425">
        <v>10</v>
      </c>
      <c r="B35" s="384" t="s">
        <v>26</v>
      </c>
      <c r="C35" s="386" t="s">
        <v>33</v>
      </c>
      <c r="D35" s="384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85"/>
      <c r="B36" s="385"/>
      <c r="C36" s="371"/>
      <c r="D36" s="385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425">
        <v>11</v>
      </c>
      <c r="B37" s="384" t="s">
        <v>26</v>
      </c>
      <c r="C37" s="386" t="s">
        <v>88</v>
      </c>
      <c r="D37" s="384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85"/>
      <c r="B38" s="385"/>
      <c r="C38" s="371"/>
      <c r="D38" s="385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425">
        <v>12</v>
      </c>
      <c r="B39" s="384" t="s">
        <v>26</v>
      </c>
      <c r="C39" s="386" t="s">
        <v>3</v>
      </c>
      <c r="D39" s="384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85"/>
      <c r="B40" s="385"/>
      <c r="C40" s="371"/>
      <c r="D40" s="385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425">
        <v>13</v>
      </c>
      <c r="B41" s="384" t="s">
        <v>26</v>
      </c>
      <c r="C41" s="386" t="s">
        <v>34</v>
      </c>
      <c r="D41" s="384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85"/>
      <c r="B42" s="385"/>
      <c r="C42" s="371"/>
      <c r="D42" s="385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425">
        <v>14</v>
      </c>
      <c r="B43" s="384" t="s">
        <v>26</v>
      </c>
      <c r="C43" s="386" t="s">
        <v>62</v>
      </c>
      <c r="D43" s="384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85"/>
      <c r="B44" s="385"/>
      <c r="C44" s="371"/>
      <c r="D44" s="385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425">
        <v>15</v>
      </c>
      <c r="B45" s="384" t="s">
        <v>26</v>
      </c>
      <c r="C45" s="386" t="s">
        <v>35</v>
      </c>
      <c r="D45" s="384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85"/>
      <c r="B46" s="385"/>
      <c r="C46" s="371"/>
      <c r="D46" s="385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425">
        <v>16</v>
      </c>
      <c r="B47" s="384" t="s">
        <v>26</v>
      </c>
      <c r="C47" s="386" t="s">
        <v>4</v>
      </c>
      <c r="D47" s="384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84"/>
      <c r="B48" s="384"/>
      <c r="C48" s="386"/>
      <c r="D48" s="384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84" t="s">
        <v>1</v>
      </c>
      <c r="B52" s="377" t="s">
        <v>0</v>
      </c>
      <c r="C52" s="377" t="s">
        <v>7</v>
      </c>
      <c r="D52" s="377" t="s">
        <v>8</v>
      </c>
      <c r="E52" s="438" t="s">
        <v>9</v>
      </c>
      <c r="F52" s="377" t="s">
        <v>96</v>
      </c>
      <c r="G52" s="440" t="s">
        <v>98</v>
      </c>
      <c r="H52" s="438" t="s">
        <v>86</v>
      </c>
      <c r="I52" s="440"/>
      <c r="J52" s="440"/>
      <c r="K52" s="440"/>
      <c r="L52" s="440"/>
      <c r="M52" s="440"/>
      <c r="N52" s="440"/>
      <c r="O52" s="440"/>
      <c r="P52" s="442"/>
    </row>
    <row r="53" spans="1:16" s="2" customFormat="1" ht="12.75" customHeight="1" hidden="1" thickBot="1">
      <c r="A53" s="384"/>
      <c r="B53" s="377"/>
      <c r="C53" s="377"/>
      <c r="D53" s="377"/>
      <c r="E53" s="438"/>
      <c r="F53" s="377"/>
      <c r="G53" s="440"/>
      <c r="H53" s="443">
        <v>2003</v>
      </c>
      <c r="I53" s="444"/>
      <c r="J53" s="444"/>
      <c r="K53" s="444"/>
      <c r="L53" s="444"/>
      <c r="M53" s="445"/>
      <c r="N53" s="446">
        <v>2004</v>
      </c>
      <c r="O53" s="447"/>
      <c r="P53" s="5">
        <v>2005</v>
      </c>
    </row>
    <row r="54" spans="1:16" s="2" customFormat="1" ht="9.75" customHeight="1" hidden="1" thickTop="1">
      <c r="A54" s="384"/>
      <c r="B54" s="377"/>
      <c r="C54" s="377"/>
      <c r="D54" s="377"/>
      <c r="E54" s="438"/>
      <c r="F54" s="377"/>
      <c r="G54" s="440"/>
      <c r="H54" s="448" t="s">
        <v>95</v>
      </c>
      <c r="I54" s="450" t="s">
        <v>13</v>
      </c>
      <c r="J54" s="451"/>
      <c r="K54" s="451"/>
      <c r="L54" s="451"/>
      <c r="M54" s="452"/>
      <c r="N54" s="453" t="s">
        <v>16</v>
      </c>
      <c r="O54" s="454"/>
      <c r="P54" s="372" t="s">
        <v>16</v>
      </c>
    </row>
    <row r="55" spans="1:16" s="2" customFormat="1" ht="9.75" customHeight="1" hidden="1">
      <c r="A55" s="384"/>
      <c r="B55" s="377"/>
      <c r="C55" s="377"/>
      <c r="D55" s="377"/>
      <c r="E55" s="438"/>
      <c r="F55" s="377"/>
      <c r="G55" s="440"/>
      <c r="H55" s="449"/>
      <c r="I55" s="432" t="s">
        <v>14</v>
      </c>
      <c r="J55" s="433" t="s">
        <v>12</v>
      </c>
      <c r="K55" s="434"/>
      <c r="L55" s="434"/>
      <c r="M55" s="435"/>
      <c r="N55" s="455"/>
      <c r="O55" s="442"/>
      <c r="P55" s="377"/>
    </row>
    <row r="56" spans="1:16" s="2" customFormat="1" ht="29.25" hidden="1">
      <c r="A56" s="385"/>
      <c r="B56" s="373"/>
      <c r="C56" s="373"/>
      <c r="D56" s="373"/>
      <c r="E56" s="439"/>
      <c r="F56" s="373"/>
      <c r="G56" s="441"/>
      <c r="H56" s="449"/>
      <c r="I56" s="335"/>
      <c r="J56" s="34" t="s">
        <v>10</v>
      </c>
      <c r="K56" s="34" t="s">
        <v>11</v>
      </c>
      <c r="L56" s="433" t="s">
        <v>15</v>
      </c>
      <c r="M56" s="435"/>
      <c r="N56" s="456"/>
      <c r="O56" s="457"/>
      <c r="P56" s="373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36">
        <v>12</v>
      </c>
      <c r="M57" s="437"/>
      <c r="N57" s="430">
        <v>13</v>
      </c>
      <c r="O57" s="431"/>
      <c r="P57" s="48">
        <v>14</v>
      </c>
    </row>
    <row r="58" spans="1:16" ht="10.5" hidden="1" thickTop="1">
      <c r="A58" s="384">
        <v>17</v>
      </c>
      <c r="B58" s="384" t="s">
        <v>26</v>
      </c>
      <c r="C58" s="386" t="s">
        <v>5</v>
      </c>
      <c r="D58" s="384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85"/>
      <c r="B59" s="385"/>
      <c r="C59" s="371"/>
      <c r="D59" s="385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425">
        <v>18</v>
      </c>
      <c r="B60" s="425" t="s">
        <v>6</v>
      </c>
      <c r="C60" s="370" t="s">
        <v>36</v>
      </c>
      <c r="D60" s="425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85"/>
      <c r="B61" s="385"/>
      <c r="C61" s="371"/>
      <c r="D61" s="385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84">
        <v>19</v>
      </c>
      <c r="B62" s="384" t="s">
        <v>6</v>
      </c>
      <c r="C62" s="386" t="s">
        <v>91</v>
      </c>
      <c r="D62" s="384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84"/>
      <c r="B63" s="384"/>
      <c r="C63" s="386"/>
      <c r="D63" s="384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93" t="s">
        <v>131</v>
      </c>
      <c r="B64" s="394"/>
      <c r="C64" s="322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95"/>
      <c r="B65" s="396"/>
      <c r="C65" s="324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97" t="s">
        <v>133</v>
      </c>
      <c r="B66" s="398"/>
      <c r="C66" s="401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420">
        <f t="shared" si="0"/>
        <v>1699278</v>
      </c>
      <c r="M66" s="421"/>
      <c r="N66" s="469">
        <f>SUM(N16,N18,N20,N22,N24,N26,N28,N30,N33,N35,N37,N39,N41,N43,N45,N47,N58,N60,N62)</f>
        <v>4004000</v>
      </c>
      <c r="O66" s="464"/>
      <c r="P66" s="148">
        <f>SUM(P16,P18,P20,P22,P24,P26,P28,P30,P33,P35,P37,P39,P41,P43,P45,P47,P58,P60,P62)</f>
        <v>300000</v>
      </c>
    </row>
    <row r="67" spans="1:16" ht="9.75" customHeight="1" thickBot="1">
      <c r="A67" s="399"/>
      <c r="B67" s="400"/>
      <c r="C67" s="392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70">
        <f>SUM(N17,N19,N21,N23,N25,N27,N29,N31,N32,N34,N36,N38,N40,N42,N44,N46,N48,N59,N61,N63)</f>
        <v>10620000</v>
      </c>
      <c r="O67" s="471"/>
      <c r="P67" s="87">
        <f>SUM(P17,P19,P21,P23,P25,P27,P29,P31,P32,P34,P36,P38,P40,P42,P44,P46,P48,P59,P61,P63)</f>
        <v>1400000</v>
      </c>
    </row>
    <row r="68" spans="1:16" ht="9.75" hidden="1">
      <c r="A68" s="425">
        <v>20</v>
      </c>
      <c r="B68" s="425" t="s">
        <v>2</v>
      </c>
      <c r="C68" s="370" t="s">
        <v>37</v>
      </c>
      <c r="D68" s="425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85"/>
      <c r="B69" s="385"/>
      <c r="C69" s="371"/>
      <c r="D69" s="385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425">
        <v>21</v>
      </c>
      <c r="B70" s="425" t="s">
        <v>2</v>
      </c>
      <c r="C70" s="370" t="s">
        <v>38</v>
      </c>
      <c r="D70" s="425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85"/>
      <c r="B71" s="385"/>
      <c r="C71" s="371"/>
      <c r="D71" s="385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425">
        <v>22</v>
      </c>
      <c r="B72" s="384" t="s">
        <v>2</v>
      </c>
      <c r="C72" s="370" t="s">
        <v>39</v>
      </c>
      <c r="D72" s="425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85"/>
      <c r="B73" s="385"/>
      <c r="C73" s="371"/>
      <c r="D73" s="385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425">
        <v>23</v>
      </c>
      <c r="B74" s="384" t="s">
        <v>2</v>
      </c>
      <c r="C74" s="370" t="s">
        <v>19</v>
      </c>
      <c r="D74" s="425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85"/>
      <c r="B75" s="385"/>
      <c r="C75" s="371"/>
      <c r="D75" s="385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425">
        <v>24</v>
      </c>
      <c r="B76" s="384" t="s">
        <v>2</v>
      </c>
      <c r="C76" s="370" t="s">
        <v>40</v>
      </c>
      <c r="D76" s="425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85"/>
      <c r="B77" s="385"/>
      <c r="C77" s="371"/>
      <c r="D77" s="385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425">
        <v>25</v>
      </c>
      <c r="B78" s="384" t="s">
        <v>2</v>
      </c>
      <c r="C78" s="370" t="s">
        <v>63</v>
      </c>
      <c r="D78" s="425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85"/>
      <c r="B79" s="385"/>
      <c r="C79" s="371"/>
      <c r="D79" s="385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425">
        <v>26</v>
      </c>
      <c r="B80" s="384" t="s">
        <v>6</v>
      </c>
      <c r="C80" s="386" t="s">
        <v>41</v>
      </c>
      <c r="D80" s="384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85"/>
      <c r="B81" s="385"/>
      <c r="C81" s="371"/>
      <c r="D81" s="385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425">
        <v>27</v>
      </c>
      <c r="B82" s="384" t="s">
        <v>6</v>
      </c>
      <c r="C82" s="386" t="s">
        <v>42</v>
      </c>
      <c r="D82" s="384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85"/>
      <c r="B83" s="385"/>
      <c r="C83" s="371"/>
      <c r="D83" s="385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425">
        <v>28</v>
      </c>
      <c r="B84" s="384" t="s">
        <v>6</v>
      </c>
      <c r="C84" s="386" t="s">
        <v>43</v>
      </c>
      <c r="D84" s="384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85"/>
      <c r="B85" s="385"/>
      <c r="C85" s="371"/>
      <c r="D85" s="385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425">
        <v>29</v>
      </c>
      <c r="B86" s="384" t="s">
        <v>6</v>
      </c>
      <c r="C86" s="386" t="s">
        <v>109</v>
      </c>
      <c r="D86" s="384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85"/>
      <c r="B87" s="385"/>
      <c r="C87" s="371"/>
      <c r="D87" s="385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425">
        <v>30</v>
      </c>
      <c r="B88" s="425" t="s">
        <v>6</v>
      </c>
      <c r="C88" s="370" t="s">
        <v>44</v>
      </c>
      <c r="D88" s="425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85"/>
      <c r="B89" s="385"/>
      <c r="C89" s="371"/>
      <c r="D89" s="385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425">
        <v>31</v>
      </c>
      <c r="B90" s="425" t="s">
        <v>6</v>
      </c>
      <c r="C90" s="370" t="s">
        <v>46</v>
      </c>
      <c r="D90" s="425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85"/>
      <c r="B91" s="385"/>
      <c r="C91" s="371"/>
      <c r="D91" s="385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425">
        <v>32</v>
      </c>
      <c r="B92" s="425" t="s">
        <v>6</v>
      </c>
      <c r="C92" s="370" t="s">
        <v>64</v>
      </c>
      <c r="D92" s="425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85"/>
      <c r="B93" s="385"/>
      <c r="C93" s="371"/>
      <c r="D93" s="385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425">
        <v>33</v>
      </c>
      <c r="B94" s="425" t="s">
        <v>6</v>
      </c>
      <c r="C94" s="370" t="s">
        <v>65</v>
      </c>
      <c r="D94" s="425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85"/>
      <c r="B95" s="385"/>
      <c r="C95" s="371"/>
      <c r="D95" s="385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425">
        <v>34</v>
      </c>
      <c r="B96" s="384" t="s">
        <v>6</v>
      </c>
      <c r="C96" s="370" t="s">
        <v>49</v>
      </c>
      <c r="D96" s="425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85"/>
      <c r="B97" s="385"/>
      <c r="C97" s="468"/>
      <c r="D97" s="468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425">
        <v>35</v>
      </c>
      <c r="B98" s="384" t="s">
        <v>6</v>
      </c>
      <c r="C98" s="370" t="s">
        <v>51</v>
      </c>
      <c r="D98" s="425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85"/>
      <c r="B99" s="385"/>
      <c r="C99" s="468"/>
      <c r="D99" s="468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425">
        <v>36</v>
      </c>
      <c r="B100" s="425" t="s">
        <v>6</v>
      </c>
      <c r="C100" s="370" t="s">
        <v>66</v>
      </c>
      <c r="D100" s="425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84"/>
      <c r="B101" s="384"/>
      <c r="C101" s="386"/>
      <c r="D101" s="384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84" t="s">
        <v>1</v>
      </c>
      <c r="B105" s="377" t="s">
        <v>0</v>
      </c>
      <c r="C105" s="377" t="s">
        <v>7</v>
      </c>
      <c r="D105" s="377" t="s">
        <v>8</v>
      </c>
      <c r="E105" s="438" t="s">
        <v>9</v>
      </c>
      <c r="F105" s="377" t="s">
        <v>96</v>
      </c>
      <c r="G105" s="440" t="s">
        <v>98</v>
      </c>
      <c r="H105" s="438" t="s">
        <v>86</v>
      </c>
      <c r="I105" s="440"/>
      <c r="J105" s="440"/>
      <c r="K105" s="440"/>
      <c r="L105" s="440"/>
      <c r="M105" s="440"/>
      <c r="N105" s="440"/>
      <c r="O105" s="440"/>
      <c r="P105" s="442"/>
    </row>
    <row r="106" spans="1:16" s="2" customFormat="1" ht="12.75" customHeight="1" hidden="1" thickBot="1">
      <c r="A106" s="384"/>
      <c r="B106" s="377"/>
      <c r="C106" s="377"/>
      <c r="D106" s="377"/>
      <c r="E106" s="438"/>
      <c r="F106" s="377"/>
      <c r="G106" s="440"/>
      <c r="H106" s="443">
        <v>2003</v>
      </c>
      <c r="I106" s="444"/>
      <c r="J106" s="444"/>
      <c r="K106" s="444"/>
      <c r="L106" s="444"/>
      <c r="M106" s="445"/>
      <c r="N106" s="446">
        <v>2004</v>
      </c>
      <c r="O106" s="447"/>
      <c r="P106" s="5">
        <v>2005</v>
      </c>
    </row>
    <row r="107" spans="1:16" s="2" customFormat="1" ht="9.75" customHeight="1" hidden="1" thickTop="1">
      <c r="A107" s="384"/>
      <c r="B107" s="377"/>
      <c r="C107" s="377"/>
      <c r="D107" s="377"/>
      <c r="E107" s="438"/>
      <c r="F107" s="377"/>
      <c r="G107" s="440"/>
      <c r="H107" s="448" t="s">
        <v>95</v>
      </c>
      <c r="I107" s="450" t="s">
        <v>13</v>
      </c>
      <c r="J107" s="451"/>
      <c r="K107" s="451"/>
      <c r="L107" s="451"/>
      <c r="M107" s="452"/>
      <c r="N107" s="453" t="s">
        <v>16</v>
      </c>
      <c r="O107" s="454"/>
      <c r="P107" s="372" t="s">
        <v>16</v>
      </c>
    </row>
    <row r="108" spans="1:16" s="2" customFormat="1" ht="9.75" customHeight="1" hidden="1">
      <c r="A108" s="384"/>
      <c r="B108" s="377"/>
      <c r="C108" s="377"/>
      <c r="D108" s="377"/>
      <c r="E108" s="438"/>
      <c r="F108" s="377"/>
      <c r="G108" s="440"/>
      <c r="H108" s="449"/>
      <c r="I108" s="432" t="s">
        <v>14</v>
      </c>
      <c r="J108" s="433" t="s">
        <v>12</v>
      </c>
      <c r="K108" s="434"/>
      <c r="L108" s="434"/>
      <c r="M108" s="435"/>
      <c r="N108" s="455"/>
      <c r="O108" s="442"/>
      <c r="P108" s="377"/>
    </row>
    <row r="109" spans="1:16" s="2" customFormat="1" ht="29.25" hidden="1">
      <c r="A109" s="385"/>
      <c r="B109" s="373"/>
      <c r="C109" s="373"/>
      <c r="D109" s="373"/>
      <c r="E109" s="439"/>
      <c r="F109" s="373"/>
      <c r="G109" s="441"/>
      <c r="H109" s="449"/>
      <c r="I109" s="335"/>
      <c r="J109" s="34" t="s">
        <v>10</v>
      </c>
      <c r="K109" s="34" t="s">
        <v>11</v>
      </c>
      <c r="L109" s="433" t="s">
        <v>15</v>
      </c>
      <c r="M109" s="435"/>
      <c r="N109" s="456"/>
      <c r="O109" s="457"/>
      <c r="P109" s="373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36">
        <v>12</v>
      </c>
      <c r="M110" s="437"/>
      <c r="N110" s="430">
        <v>13</v>
      </c>
      <c r="O110" s="431"/>
      <c r="P110" s="48">
        <v>14</v>
      </c>
    </row>
    <row r="111" spans="1:16" ht="9.75" customHeight="1" hidden="1" thickTop="1">
      <c r="A111" s="384">
        <v>37</v>
      </c>
      <c r="B111" s="384" t="s">
        <v>6</v>
      </c>
      <c r="C111" s="386" t="s">
        <v>47</v>
      </c>
      <c r="D111" s="384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85"/>
      <c r="B112" s="385"/>
      <c r="C112" s="371"/>
      <c r="D112" s="385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425">
        <v>38</v>
      </c>
      <c r="B113" s="425" t="s">
        <v>6</v>
      </c>
      <c r="C113" s="370" t="s">
        <v>48</v>
      </c>
      <c r="D113" s="425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85"/>
      <c r="B114" s="385"/>
      <c r="C114" s="371"/>
      <c r="D114" s="385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425">
        <v>39</v>
      </c>
      <c r="B115" s="384" t="s">
        <v>6</v>
      </c>
      <c r="C115" s="370" t="s">
        <v>50</v>
      </c>
      <c r="D115" s="425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85"/>
      <c r="B116" s="385"/>
      <c r="C116" s="468"/>
      <c r="D116" s="468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425">
        <v>40</v>
      </c>
      <c r="B117" s="384" t="s">
        <v>6</v>
      </c>
      <c r="C117" s="386" t="s">
        <v>68</v>
      </c>
      <c r="D117" s="384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85"/>
      <c r="B118" s="384"/>
      <c r="C118" s="386"/>
      <c r="D118" s="384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425">
        <v>41</v>
      </c>
      <c r="B119" s="425" t="s">
        <v>81</v>
      </c>
      <c r="C119" s="370" t="s">
        <v>82</v>
      </c>
      <c r="D119" s="425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85"/>
      <c r="B120" s="385"/>
      <c r="C120" s="371"/>
      <c r="D120" s="385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425">
        <v>42</v>
      </c>
      <c r="B121" s="384" t="s">
        <v>6</v>
      </c>
      <c r="C121" s="386" t="s">
        <v>67</v>
      </c>
      <c r="D121" s="384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85"/>
      <c r="B122" s="385"/>
      <c r="C122" s="371"/>
      <c r="D122" s="384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22" t="s">
        <v>135</v>
      </c>
      <c r="B123" s="323"/>
      <c r="C123" s="460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24"/>
      <c r="B124" s="325"/>
      <c r="C124" s="461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87" t="s">
        <v>136</v>
      </c>
      <c r="B125" s="388"/>
      <c r="C125" s="466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420">
        <f t="shared" si="1"/>
        <v>0</v>
      </c>
      <c r="M125" s="421"/>
      <c r="N125" s="464">
        <f>SUM(N68,N70,N72,N74,N76,N78,N80,N82,N84,N86,N88,N90,N92,N94,N96,N98,N100,N111,N113,N115,N117,N119,N121)</f>
        <v>4399000</v>
      </c>
      <c r="O125" s="465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89"/>
      <c r="B126" s="390"/>
      <c r="C126" s="467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58">
        <f>SUM(N69,N71,N73,N75,N77,N79,N81,N83,N85,N87,N89,N91,N93,N95,N97,N99,N101,N112,N114,N116,N118,N120,N122)</f>
        <v>0</v>
      </c>
      <c r="O126" s="459"/>
      <c r="P126" s="119">
        <f>SUM(P69,P71,P73,P75,P77,P79,P81,P83,P85,P87,P89,P91,P93,P95,P97,P99,P101,P112,P114,P116,P118,P120,P122)</f>
        <v>0</v>
      </c>
    </row>
    <row r="127" spans="1:16" ht="9.75" hidden="1">
      <c r="A127" s="384">
        <v>43</v>
      </c>
      <c r="B127" s="384" t="s">
        <v>2</v>
      </c>
      <c r="C127" s="386" t="s">
        <v>89</v>
      </c>
      <c r="D127" s="384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85"/>
      <c r="B128" s="385"/>
      <c r="C128" s="371"/>
      <c r="D128" s="385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84">
        <v>44</v>
      </c>
      <c r="B129" s="384" t="s">
        <v>6</v>
      </c>
      <c r="C129" s="386" t="s">
        <v>75</v>
      </c>
      <c r="D129" s="384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85"/>
      <c r="B130" s="385"/>
      <c r="C130" s="371"/>
      <c r="D130" s="384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22" t="s">
        <v>139</v>
      </c>
      <c r="B131" s="323"/>
      <c r="C131" s="326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24"/>
      <c r="B132" s="325"/>
      <c r="C132" s="327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87" t="s">
        <v>141</v>
      </c>
      <c r="B133" s="388"/>
      <c r="C133" s="391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62">
        <f t="shared" si="2"/>
        <v>0</v>
      </c>
      <c r="M133" s="463"/>
      <c r="N133" s="464">
        <f>SUM(N127,N129)</f>
        <v>429000</v>
      </c>
      <c r="O133" s="465"/>
      <c r="P133" s="148">
        <f>SUM(P127,P129)</f>
        <v>5700000</v>
      </c>
    </row>
    <row r="134" spans="1:16" ht="9.75" customHeight="1" thickBot="1">
      <c r="A134" s="389"/>
      <c r="B134" s="390"/>
      <c r="C134" s="392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29">
        <f>SUM(N128,N130)</f>
        <v>0</v>
      </c>
      <c r="O134" s="428"/>
      <c r="P134" s="87">
        <f>SUM(P128,P130)</f>
        <v>0</v>
      </c>
    </row>
    <row r="135" spans="1:16" ht="9.75" hidden="1">
      <c r="A135" s="384">
        <v>45</v>
      </c>
      <c r="B135" s="384" t="s">
        <v>6</v>
      </c>
      <c r="C135" s="386" t="s">
        <v>99</v>
      </c>
      <c r="D135" s="384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85"/>
      <c r="B136" s="385"/>
      <c r="C136" s="371"/>
      <c r="D136" s="385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84">
        <v>46</v>
      </c>
      <c r="B137" s="384" t="s">
        <v>6</v>
      </c>
      <c r="C137" s="386" t="s">
        <v>77</v>
      </c>
      <c r="D137" s="384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85"/>
      <c r="B138" s="385"/>
      <c r="C138" s="371"/>
      <c r="D138" s="385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22" t="s">
        <v>143</v>
      </c>
      <c r="B139" s="323"/>
      <c r="C139" s="326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24"/>
      <c r="B140" s="325"/>
      <c r="C140" s="327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87" t="s">
        <v>145</v>
      </c>
      <c r="B141" s="388"/>
      <c r="C141" s="391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420">
        <f t="shared" si="3"/>
        <v>0</v>
      </c>
      <c r="M141" s="421"/>
      <c r="N141" s="422">
        <f>SUM(N135,N137)</f>
        <v>100000</v>
      </c>
      <c r="O141" s="423"/>
      <c r="P141" s="78">
        <f>SUM(P135,P137)</f>
        <v>0</v>
      </c>
    </row>
    <row r="142" spans="1:16" ht="9.75" customHeight="1" thickBot="1">
      <c r="A142" s="389"/>
      <c r="B142" s="390"/>
      <c r="C142" s="392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29">
        <f>SUM(N136,N138)</f>
        <v>0</v>
      </c>
      <c r="O142" s="428"/>
      <c r="P142" s="87">
        <f>SUM(P136,P138)</f>
        <v>0</v>
      </c>
    </row>
    <row r="143" spans="1:16" ht="9.75" hidden="1">
      <c r="A143" s="384">
        <v>47</v>
      </c>
      <c r="B143" s="384" t="s">
        <v>6</v>
      </c>
      <c r="C143" s="386" t="s">
        <v>92</v>
      </c>
      <c r="D143" s="384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85"/>
      <c r="B144" s="385"/>
      <c r="C144" s="371"/>
      <c r="D144" s="385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84">
        <v>48</v>
      </c>
      <c r="B145" s="384" t="s">
        <v>6</v>
      </c>
      <c r="C145" s="386" t="s">
        <v>100</v>
      </c>
      <c r="D145" s="384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85"/>
      <c r="B146" s="385"/>
      <c r="C146" s="371"/>
      <c r="D146" s="385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22" t="s">
        <v>147</v>
      </c>
      <c r="B147" s="323"/>
      <c r="C147" s="326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24"/>
      <c r="B148" s="325"/>
      <c r="C148" s="327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87" t="s">
        <v>148</v>
      </c>
      <c r="B149" s="388"/>
      <c r="C149" s="391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420">
        <f t="shared" si="4"/>
        <v>0</v>
      </c>
      <c r="M149" s="421"/>
      <c r="N149" s="422">
        <f>SUM(N143,N145)</f>
        <v>0</v>
      </c>
      <c r="O149" s="423"/>
      <c r="P149" s="78">
        <f>SUM(P143,P145)</f>
        <v>0</v>
      </c>
    </row>
    <row r="150" spans="1:16" ht="9.75" customHeight="1" thickBot="1">
      <c r="A150" s="389"/>
      <c r="B150" s="390"/>
      <c r="C150" s="392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29">
        <f>SUM(N144,N146)</f>
        <v>0</v>
      </c>
      <c r="O150" s="428"/>
      <c r="P150" s="87">
        <f>SUM(P144,P146)</f>
        <v>0</v>
      </c>
    </row>
    <row r="151" spans="1:16" ht="9.75" hidden="1">
      <c r="A151" s="425">
        <v>49</v>
      </c>
      <c r="B151" s="425" t="s">
        <v>6</v>
      </c>
      <c r="C151" s="370" t="s">
        <v>69</v>
      </c>
      <c r="D151" s="425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85"/>
      <c r="B152" s="385"/>
      <c r="C152" s="371"/>
      <c r="D152" s="385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425">
        <v>50</v>
      </c>
      <c r="B153" s="425" t="s">
        <v>2</v>
      </c>
      <c r="C153" s="370" t="s">
        <v>20</v>
      </c>
      <c r="D153" s="425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85"/>
      <c r="B154" s="385"/>
      <c r="C154" s="371"/>
      <c r="D154" s="385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425">
        <v>51</v>
      </c>
      <c r="B155" s="384" t="s">
        <v>2</v>
      </c>
      <c r="C155" s="386" t="s">
        <v>53</v>
      </c>
      <c r="D155" s="384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85"/>
      <c r="B156" s="385"/>
      <c r="C156" s="371"/>
      <c r="D156" s="385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425">
        <v>52</v>
      </c>
      <c r="B157" s="384" t="s">
        <v>2</v>
      </c>
      <c r="C157" s="386" t="s">
        <v>21</v>
      </c>
      <c r="D157" s="384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85"/>
      <c r="B158" s="385"/>
      <c r="C158" s="371"/>
      <c r="D158" s="385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425">
        <v>53</v>
      </c>
      <c r="B159" s="425" t="s">
        <v>2</v>
      </c>
      <c r="C159" s="370" t="s">
        <v>70</v>
      </c>
      <c r="D159" s="425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85"/>
      <c r="B160" s="385"/>
      <c r="C160" s="371"/>
      <c r="D160" s="385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84" t="s">
        <v>1</v>
      </c>
      <c r="B164" s="377" t="s">
        <v>0</v>
      </c>
      <c r="C164" s="377" t="s">
        <v>7</v>
      </c>
      <c r="D164" s="377" t="s">
        <v>8</v>
      </c>
      <c r="E164" s="438" t="s">
        <v>9</v>
      </c>
      <c r="F164" s="377" t="s">
        <v>96</v>
      </c>
      <c r="G164" s="440" t="s">
        <v>98</v>
      </c>
      <c r="H164" s="438" t="s">
        <v>86</v>
      </c>
      <c r="I164" s="440"/>
      <c r="J164" s="440"/>
      <c r="K164" s="440"/>
      <c r="L164" s="440"/>
      <c r="M164" s="440"/>
      <c r="N164" s="440"/>
      <c r="O164" s="440"/>
      <c r="P164" s="442"/>
    </row>
    <row r="165" spans="1:16" s="2" customFormat="1" ht="12.75" customHeight="1" hidden="1" thickBot="1">
      <c r="A165" s="384"/>
      <c r="B165" s="377"/>
      <c r="C165" s="377"/>
      <c r="D165" s="377"/>
      <c r="E165" s="438"/>
      <c r="F165" s="377"/>
      <c r="G165" s="440"/>
      <c r="H165" s="443">
        <v>2003</v>
      </c>
      <c r="I165" s="444"/>
      <c r="J165" s="444"/>
      <c r="K165" s="444"/>
      <c r="L165" s="444"/>
      <c r="M165" s="445"/>
      <c r="N165" s="446">
        <v>2004</v>
      </c>
      <c r="O165" s="447"/>
      <c r="P165" s="5">
        <v>2005</v>
      </c>
    </row>
    <row r="166" spans="1:16" s="2" customFormat="1" ht="9.75" customHeight="1" hidden="1" thickTop="1">
      <c r="A166" s="384"/>
      <c r="B166" s="377"/>
      <c r="C166" s="377"/>
      <c r="D166" s="377"/>
      <c r="E166" s="438"/>
      <c r="F166" s="377"/>
      <c r="G166" s="440"/>
      <c r="H166" s="448" t="s">
        <v>95</v>
      </c>
      <c r="I166" s="450" t="s">
        <v>13</v>
      </c>
      <c r="J166" s="451"/>
      <c r="K166" s="451"/>
      <c r="L166" s="451"/>
      <c r="M166" s="452"/>
      <c r="N166" s="453" t="s">
        <v>16</v>
      </c>
      <c r="O166" s="454"/>
      <c r="P166" s="372" t="s">
        <v>16</v>
      </c>
    </row>
    <row r="167" spans="1:16" s="2" customFormat="1" ht="9.75" customHeight="1" hidden="1">
      <c r="A167" s="384"/>
      <c r="B167" s="377"/>
      <c r="C167" s="377"/>
      <c r="D167" s="377"/>
      <c r="E167" s="438"/>
      <c r="F167" s="377"/>
      <c r="G167" s="440"/>
      <c r="H167" s="449"/>
      <c r="I167" s="432" t="s">
        <v>14</v>
      </c>
      <c r="J167" s="433" t="s">
        <v>12</v>
      </c>
      <c r="K167" s="434"/>
      <c r="L167" s="434"/>
      <c r="M167" s="435"/>
      <c r="N167" s="455"/>
      <c r="O167" s="442"/>
      <c r="P167" s="377"/>
    </row>
    <row r="168" spans="1:16" s="2" customFormat="1" ht="29.25" hidden="1">
      <c r="A168" s="385"/>
      <c r="B168" s="373"/>
      <c r="C168" s="373"/>
      <c r="D168" s="373"/>
      <c r="E168" s="439"/>
      <c r="F168" s="373"/>
      <c r="G168" s="441"/>
      <c r="H168" s="449"/>
      <c r="I168" s="335"/>
      <c r="J168" s="34" t="s">
        <v>10</v>
      </c>
      <c r="K168" s="34" t="s">
        <v>11</v>
      </c>
      <c r="L168" s="433" t="s">
        <v>15</v>
      </c>
      <c r="M168" s="435"/>
      <c r="N168" s="456"/>
      <c r="O168" s="457"/>
      <c r="P168" s="373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36">
        <v>12</v>
      </c>
      <c r="M169" s="437"/>
      <c r="N169" s="430">
        <v>13</v>
      </c>
      <c r="O169" s="431"/>
      <c r="P169" s="48">
        <v>14</v>
      </c>
    </row>
    <row r="170" spans="1:16" ht="10.5" hidden="1" thickTop="1">
      <c r="A170" s="384">
        <v>54</v>
      </c>
      <c r="B170" s="384" t="s">
        <v>2</v>
      </c>
      <c r="C170" s="386" t="s">
        <v>83</v>
      </c>
      <c r="D170" s="384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85"/>
      <c r="B171" s="385"/>
      <c r="C171" s="371"/>
      <c r="D171" s="385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22" t="s">
        <v>150</v>
      </c>
      <c r="B172" s="323"/>
      <c r="C172" s="326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24"/>
      <c r="B173" s="325"/>
      <c r="C173" s="327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87" t="s">
        <v>152</v>
      </c>
      <c r="B174" s="388"/>
      <c r="C174" s="391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420">
        <f t="shared" si="5"/>
        <v>200000</v>
      </c>
      <c r="M174" s="421"/>
      <c r="N174" s="422">
        <f>SUM(N151,N153,N155,N157,N159,N170)</f>
        <v>7000000</v>
      </c>
      <c r="O174" s="423"/>
      <c r="P174" s="78">
        <f>SUM(P151,P153,P155,P157,P159,P170)</f>
        <v>1200000</v>
      </c>
    </row>
    <row r="175" spans="1:16" ht="9.75" customHeight="1" thickBot="1">
      <c r="A175" s="389"/>
      <c r="B175" s="390"/>
      <c r="C175" s="392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29">
        <f>SUM(N152,N154,N156,N158,N160,N171)</f>
        <v>0</v>
      </c>
      <c r="O175" s="428"/>
      <c r="P175" s="87">
        <f>SUM(P152,P154,P156,P158,P160,P171)</f>
        <v>0</v>
      </c>
    </row>
    <row r="176" spans="1:16" ht="9.75" hidden="1">
      <c r="A176" s="425">
        <v>55</v>
      </c>
      <c r="B176" s="384" t="s">
        <v>6</v>
      </c>
      <c r="C176" s="386" t="s">
        <v>102</v>
      </c>
      <c r="D176" s="384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85"/>
      <c r="B177" s="385"/>
      <c r="C177" s="371"/>
      <c r="D177" s="385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87" t="s">
        <v>154</v>
      </c>
      <c r="B178" s="388"/>
      <c r="C178" s="391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420">
        <f t="shared" si="6"/>
        <v>0</v>
      </c>
      <c r="M178" s="421"/>
      <c r="N178" s="422">
        <f>SUM(N176)</f>
        <v>0</v>
      </c>
      <c r="O178" s="423"/>
      <c r="P178" s="78">
        <f>SUM(P176)</f>
        <v>0</v>
      </c>
    </row>
    <row r="179" spans="1:16" ht="9.75" customHeight="1" thickBot="1">
      <c r="A179" s="389"/>
      <c r="B179" s="390"/>
      <c r="C179" s="392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29">
        <f>SUM(N177)</f>
        <v>0</v>
      </c>
      <c r="O179" s="428"/>
      <c r="P179" s="87">
        <f>SUM(P177)</f>
        <v>0</v>
      </c>
    </row>
    <row r="180" spans="1:16" ht="9.75">
      <c r="A180" s="384">
        <v>56</v>
      </c>
      <c r="B180" s="384" t="s">
        <v>2</v>
      </c>
      <c r="C180" s="386" t="s">
        <v>101</v>
      </c>
      <c r="D180" s="384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85"/>
      <c r="B181" s="385"/>
      <c r="C181" s="371"/>
      <c r="D181" s="385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22" t="s">
        <v>156</v>
      </c>
      <c r="B182" s="323"/>
      <c r="C182" s="460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24"/>
      <c r="B183" s="325"/>
      <c r="C183" s="461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420">
        <f t="shared" si="7"/>
        <v>0</v>
      </c>
      <c r="M184" s="421"/>
      <c r="N184" s="422">
        <f>SUM(N180)</f>
        <v>0</v>
      </c>
      <c r="O184" s="423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29">
        <f>SUM(N181)</f>
        <v>0</v>
      </c>
      <c r="O185" s="428"/>
      <c r="P185" s="87">
        <f>SUM(P181)</f>
        <v>0</v>
      </c>
    </row>
    <row r="186" spans="1:16" ht="9.75">
      <c r="A186" s="384">
        <v>57</v>
      </c>
      <c r="B186" s="384" t="s">
        <v>6</v>
      </c>
      <c r="C186" s="386" t="s">
        <v>110</v>
      </c>
      <c r="D186" s="384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85"/>
      <c r="B187" s="385"/>
      <c r="C187" s="371"/>
      <c r="D187" s="385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22" t="s">
        <v>150</v>
      </c>
      <c r="B188" s="323"/>
      <c r="C188" s="326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24"/>
      <c r="B189" s="325"/>
      <c r="C189" s="327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14" t="s">
        <v>111</v>
      </c>
      <c r="B190" s="415"/>
      <c r="C190" s="416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420">
        <f t="shared" si="8"/>
        <v>0</v>
      </c>
      <c r="M190" s="421"/>
      <c r="N190" s="422">
        <f>SUM(N186)</f>
        <v>0</v>
      </c>
      <c r="O190" s="423"/>
      <c r="P190" s="78">
        <f>SUM(P186)</f>
        <v>0</v>
      </c>
    </row>
    <row r="191" spans="1:16" ht="9.75" customHeight="1" thickBot="1">
      <c r="A191" s="426"/>
      <c r="B191" s="427"/>
      <c r="C191" s="428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29">
        <f>SUM(N187)</f>
        <v>0</v>
      </c>
      <c r="O191" s="428"/>
      <c r="P191" s="87">
        <f>SUM(P187)</f>
        <v>0</v>
      </c>
    </row>
    <row r="192" spans="1:16" ht="9.75">
      <c r="A192" s="384">
        <v>58</v>
      </c>
      <c r="B192" s="384" t="s">
        <v>2</v>
      </c>
      <c r="C192" s="386" t="s">
        <v>90</v>
      </c>
      <c r="D192" s="384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85"/>
      <c r="B193" s="385"/>
      <c r="C193" s="371"/>
      <c r="D193" s="385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22" t="s">
        <v>150</v>
      </c>
      <c r="B194" s="323"/>
      <c r="C194" s="326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24"/>
      <c r="B195" s="325"/>
      <c r="C195" s="327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14" t="s">
        <v>22</v>
      </c>
      <c r="B196" s="415"/>
      <c r="C196" s="416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420">
        <v>0</v>
      </c>
      <c r="M196" s="421"/>
      <c r="N196" s="422">
        <f>N192</f>
        <v>3000000</v>
      </c>
      <c r="O196" s="423"/>
      <c r="P196" s="78">
        <f>SUM(P192)</f>
        <v>0</v>
      </c>
    </row>
    <row r="197" spans="1:16" ht="9.75" customHeight="1" thickBot="1">
      <c r="A197" s="426"/>
      <c r="B197" s="427"/>
      <c r="C197" s="428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58">
        <f>N193</f>
        <v>0</v>
      </c>
      <c r="O197" s="459"/>
      <c r="P197" s="119">
        <f>SUM(P193)</f>
        <v>0</v>
      </c>
    </row>
    <row r="198" spans="1:16" ht="9.75">
      <c r="A198" s="384">
        <v>59</v>
      </c>
      <c r="B198" s="384" t="s">
        <v>6</v>
      </c>
      <c r="C198" s="386" t="s">
        <v>71</v>
      </c>
      <c r="D198" s="384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85"/>
      <c r="B199" s="385"/>
      <c r="C199" s="371"/>
      <c r="D199" s="385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425">
        <v>60</v>
      </c>
      <c r="B200" s="384" t="s">
        <v>6</v>
      </c>
      <c r="C200" s="386" t="s">
        <v>57</v>
      </c>
      <c r="D200" s="384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85"/>
      <c r="B201" s="385"/>
      <c r="C201" s="371"/>
      <c r="D201" s="385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84">
        <v>61</v>
      </c>
      <c r="B202" s="384" t="s">
        <v>6</v>
      </c>
      <c r="C202" s="386" t="s">
        <v>72</v>
      </c>
      <c r="D202" s="384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85"/>
      <c r="B203" s="385"/>
      <c r="C203" s="371"/>
      <c r="D203" s="385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425">
        <v>62</v>
      </c>
      <c r="B204" s="384" t="s">
        <v>6</v>
      </c>
      <c r="C204" s="386" t="s">
        <v>58</v>
      </c>
      <c r="D204" s="384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85"/>
      <c r="B205" s="385"/>
      <c r="C205" s="371"/>
      <c r="D205" s="385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84">
        <v>63</v>
      </c>
      <c r="B206" s="384" t="s">
        <v>6</v>
      </c>
      <c r="C206" s="386" t="s">
        <v>59</v>
      </c>
      <c r="D206" s="384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85"/>
      <c r="B207" s="385"/>
      <c r="C207" s="371"/>
      <c r="D207" s="385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425">
        <v>64</v>
      </c>
      <c r="B208" s="425" t="s">
        <v>6</v>
      </c>
      <c r="C208" s="370" t="s">
        <v>87</v>
      </c>
      <c r="D208" s="425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85"/>
      <c r="B209" s="385"/>
      <c r="C209" s="371"/>
      <c r="D209" s="385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84">
        <v>65</v>
      </c>
      <c r="B210" s="384" t="s">
        <v>6</v>
      </c>
      <c r="C210" s="386" t="s">
        <v>73</v>
      </c>
      <c r="D210" s="384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85"/>
      <c r="B211" s="385"/>
      <c r="C211" s="371"/>
      <c r="D211" s="385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425">
        <v>66</v>
      </c>
      <c r="B212" s="384" t="s">
        <v>6</v>
      </c>
      <c r="C212" s="386" t="s">
        <v>74</v>
      </c>
      <c r="D212" s="384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85"/>
      <c r="B213" s="385"/>
      <c r="C213" s="371"/>
      <c r="D213" s="385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84">
        <v>67</v>
      </c>
      <c r="B214" s="384" t="s">
        <v>6</v>
      </c>
      <c r="C214" s="386" t="s">
        <v>60</v>
      </c>
      <c r="D214" s="384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85"/>
      <c r="B215" s="385"/>
      <c r="C215" s="371"/>
      <c r="D215" s="385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425">
        <v>68</v>
      </c>
      <c r="B216" s="384" t="s">
        <v>6</v>
      </c>
      <c r="C216" s="386" t="s">
        <v>61</v>
      </c>
      <c r="D216" s="384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85"/>
      <c r="B217" s="385"/>
      <c r="C217" s="371"/>
      <c r="D217" s="385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84">
        <v>69</v>
      </c>
      <c r="B218" s="384" t="s">
        <v>6</v>
      </c>
      <c r="C218" s="386" t="s">
        <v>55</v>
      </c>
      <c r="D218" s="384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84"/>
      <c r="B219" s="384"/>
      <c r="C219" s="386"/>
      <c r="D219" s="384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84" t="s">
        <v>1</v>
      </c>
      <c r="B223" s="377" t="s">
        <v>0</v>
      </c>
      <c r="C223" s="377" t="s">
        <v>7</v>
      </c>
      <c r="D223" s="377" t="s">
        <v>8</v>
      </c>
      <c r="E223" s="438" t="s">
        <v>9</v>
      </c>
      <c r="F223" s="377" t="s">
        <v>96</v>
      </c>
      <c r="G223" s="440" t="s">
        <v>98</v>
      </c>
      <c r="H223" s="438" t="s">
        <v>86</v>
      </c>
      <c r="I223" s="440"/>
      <c r="J223" s="440"/>
      <c r="K223" s="440"/>
      <c r="L223" s="440"/>
      <c r="M223" s="440"/>
      <c r="N223" s="440"/>
      <c r="O223" s="440"/>
      <c r="P223" s="442"/>
    </row>
    <row r="224" spans="1:16" s="2" customFormat="1" ht="12.75" customHeight="1" thickBot="1">
      <c r="A224" s="384"/>
      <c r="B224" s="377"/>
      <c r="C224" s="377"/>
      <c r="D224" s="377"/>
      <c r="E224" s="438"/>
      <c r="F224" s="377"/>
      <c r="G224" s="440"/>
      <c r="H224" s="443">
        <v>2003</v>
      </c>
      <c r="I224" s="444"/>
      <c r="J224" s="444"/>
      <c r="K224" s="444"/>
      <c r="L224" s="444"/>
      <c r="M224" s="445"/>
      <c r="N224" s="446">
        <v>2004</v>
      </c>
      <c r="O224" s="447"/>
      <c r="P224" s="5">
        <v>2005</v>
      </c>
    </row>
    <row r="225" spans="1:16" s="2" customFormat="1" ht="9.75" customHeight="1" thickTop="1">
      <c r="A225" s="384"/>
      <c r="B225" s="377"/>
      <c r="C225" s="377"/>
      <c r="D225" s="377"/>
      <c r="E225" s="438"/>
      <c r="F225" s="377"/>
      <c r="G225" s="440"/>
      <c r="H225" s="448" t="s">
        <v>95</v>
      </c>
      <c r="I225" s="450" t="s">
        <v>13</v>
      </c>
      <c r="J225" s="451"/>
      <c r="K225" s="451"/>
      <c r="L225" s="451"/>
      <c r="M225" s="452"/>
      <c r="N225" s="453" t="s">
        <v>16</v>
      </c>
      <c r="O225" s="454"/>
      <c r="P225" s="372" t="s">
        <v>16</v>
      </c>
    </row>
    <row r="226" spans="1:16" s="2" customFormat="1" ht="9.75" customHeight="1">
      <c r="A226" s="384"/>
      <c r="B226" s="377"/>
      <c r="C226" s="377"/>
      <c r="D226" s="377"/>
      <c r="E226" s="438"/>
      <c r="F226" s="377"/>
      <c r="G226" s="440"/>
      <c r="H226" s="449"/>
      <c r="I226" s="432" t="s">
        <v>14</v>
      </c>
      <c r="J226" s="433" t="s">
        <v>12</v>
      </c>
      <c r="K226" s="434"/>
      <c r="L226" s="434"/>
      <c r="M226" s="435"/>
      <c r="N226" s="455"/>
      <c r="O226" s="442"/>
      <c r="P226" s="377"/>
    </row>
    <row r="227" spans="1:16" s="2" customFormat="1" ht="29.25">
      <c r="A227" s="385"/>
      <c r="B227" s="373"/>
      <c r="C227" s="373"/>
      <c r="D227" s="373"/>
      <c r="E227" s="439"/>
      <c r="F227" s="373"/>
      <c r="G227" s="441"/>
      <c r="H227" s="449"/>
      <c r="I227" s="335"/>
      <c r="J227" s="34" t="s">
        <v>10</v>
      </c>
      <c r="K227" s="34" t="s">
        <v>11</v>
      </c>
      <c r="L227" s="433" t="s">
        <v>15</v>
      </c>
      <c r="M227" s="435"/>
      <c r="N227" s="456"/>
      <c r="O227" s="457"/>
      <c r="P227" s="373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36">
        <v>12</v>
      </c>
      <c r="M228" s="437"/>
      <c r="N228" s="430">
        <v>13</v>
      </c>
      <c r="O228" s="431"/>
      <c r="P228" s="48">
        <v>14</v>
      </c>
    </row>
    <row r="229" spans="1:16" ht="10.5" thickTop="1">
      <c r="A229" s="384">
        <v>70</v>
      </c>
      <c r="B229" s="384" t="s">
        <v>6</v>
      </c>
      <c r="C229" s="386" t="s">
        <v>56</v>
      </c>
      <c r="D229" s="384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85"/>
      <c r="B230" s="385"/>
      <c r="C230" s="371"/>
      <c r="D230" s="385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84">
        <v>71</v>
      </c>
      <c r="B231" s="384" t="s">
        <v>6</v>
      </c>
      <c r="C231" s="386" t="s">
        <v>103</v>
      </c>
      <c r="D231" s="384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85"/>
      <c r="B232" s="385"/>
      <c r="C232" s="371"/>
      <c r="D232" s="385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14" t="s">
        <v>23</v>
      </c>
      <c r="B233" s="415"/>
      <c r="C233" s="416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420">
        <f t="shared" si="10"/>
        <v>40000</v>
      </c>
      <c r="M233" s="421"/>
      <c r="N233" s="422">
        <f>SUM(N198,N200,N202,N204,N206,N208,N210,N212,N214,N216,N218,N229,N231)</f>
        <v>583000</v>
      </c>
      <c r="O233" s="423"/>
      <c r="P233" s="78">
        <f>SUM(P198,P200,P202,P204,P206,P208,P210,P212,P214,P216,P218,P229,P231)</f>
        <v>0</v>
      </c>
    </row>
    <row r="234" spans="1:16" ht="9.75" customHeight="1" thickBot="1">
      <c r="A234" s="426"/>
      <c r="B234" s="427"/>
      <c r="C234" s="428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29">
        <f>SUM(N199,N201,N203,N205,N207,N209,N211,N213,N215,N217,N219,N230,N232)</f>
        <v>0</v>
      </c>
      <c r="O234" s="428"/>
      <c r="P234" s="87">
        <f>SUM(P199,P201,P203,P205,P207,P209,P211,P213,P215,P217,P219,P230,P232)</f>
        <v>0</v>
      </c>
    </row>
    <row r="235" spans="1:16" ht="9.75">
      <c r="A235" s="425">
        <v>72</v>
      </c>
      <c r="B235" s="384" t="s">
        <v>6</v>
      </c>
      <c r="C235" s="386" t="s">
        <v>84</v>
      </c>
      <c r="D235" s="384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85"/>
      <c r="B236" s="385"/>
      <c r="C236" s="371"/>
      <c r="D236" s="385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84">
        <v>73</v>
      </c>
      <c r="B237" s="384" t="s">
        <v>6</v>
      </c>
      <c r="C237" s="386" t="s">
        <v>106</v>
      </c>
      <c r="D237" s="384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85"/>
      <c r="B238" s="385"/>
      <c r="C238" s="371"/>
      <c r="D238" s="385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14" t="s">
        <v>85</v>
      </c>
      <c r="B239" s="415"/>
      <c r="C239" s="416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420">
        <f t="shared" si="11"/>
        <v>0</v>
      </c>
      <c r="M239" s="421"/>
      <c r="N239" s="422">
        <f>SUM(N235,N237)</f>
        <v>40000</v>
      </c>
      <c r="O239" s="423"/>
      <c r="P239" s="78">
        <f>SUM(P235,P237)</f>
        <v>0</v>
      </c>
    </row>
    <row r="240" spans="1:16" ht="9.75" customHeight="1" thickBot="1">
      <c r="A240" s="417"/>
      <c r="B240" s="418"/>
      <c r="C240" s="419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24">
        <f>SUM(N236,N238)</f>
        <v>0</v>
      </c>
      <c r="O240" s="419"/>
      <c r="P240" s="133">
        <f>SUM(P236,P238)</f>
        <v>0</v>
      </c>
    </row>
    <row r="241" spans="1:16" ht="13.5" customHeight="1" thickTop="1">
      <c r="A241" s="402" t="s">
        <v>25</v>
      </c>
      <c r="B241" s="403"/>
      <c r="C241" s="404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08">
        <f>SUM(L190,L66,L125,L133,L141,L149,L174,L178,L184,L196,L233,L239)</f>
        <v>1939278</v>
      </c>
      <c r="M241" s="409"/>
      <c r="N241" s="410">
        <f>SUM(N190,N66,N125,N133,N141,N149,N174,N178,N184,N196,N233,N239)</f>
        <v>19555000</v>
      </c>
      <c r="O241" s="411"/>
      <c r="P241" s="56">
        <f>SUM(P66,P125,P190,P133,P141,P149,P174,P178,P184,P196,P233,P239)</f>
        <v>8200000</v>
      </c>
    </row>
    <row r="242" spans="1:16" ht="13.5" customHeight="1" thickBot="1">
      <c r="A242" s="405"/>
      <c r="B242" s="406"/>
      <c r="C242" s="407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12">
        <f>SUM(N67,N126,N134,N142,N191,N150,N175,N179,N185,N197,N234,N240)</f>
        <v>10620000</v>
      </c>
      <c r="O242" s="413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L57:M57"/>
    <mergeCell ref="N57:O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5:A109"/>
    <mergeCell ref="B105:B109"/>
    <mergeCell ref="C105:C109"/>
    <mergeCell ref="D105:D109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I108:I109"/>
    <mergeCell ref="J108:M108"/>
    <mergeCell ref="L109:M109"/>
    <mergeCell ref="L110:M110"/>
    <mergeCell ref="N110:O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C125:C126"/>
    <mergeCell ref="A125:B126"/>
    <mergeCell ref="A121:A122"/>
    <mergeCell ref="B121:B122"/>
    <mergeCell ref="C121:C122"/>
    <mergeCell ref="D127:D128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9:D130"/>
    <mergeCell ref="D135:D136"/>
    <mergeCell ref="L133:M133"/>
    <mergeCell ref="N133:O133"/>
    <mergeCell ref="N134:O13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C164:C168"/>
    <mergeCell ref="D164:D168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L169:M169"/>
    <mergeCell ref="N169:O169"/>
    <mergeCell ref="A170:A171"/>
    <mergeCell ref="B170:B171"/>
    <mergeCell ref="C170:C171"/>
    <mergeCell ref="D170:D171"/>
    <mergeCell ref="L174:M174"/>
    <mergeCell ref="N174:O174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A186:A187"/>
    <mergeCell ref="B186:B187"/>
    <mergeCell ref="C186:C187"/>
    <mergeCell ref="D186:D187"/>
    <mergeCell ref="D192:D193"/>
    <mergeCell ref="A190:C191"/>
    <mergeCell ref="L190:M190"/>
    <mergeCell ref="N190:O190"/>
    <mergeCell ref="N191:O191"/>
    <mergeCell ref="A196:C197"/>
    <mergeCell ref="L196:M196"/>
    <mergeCell ref="N196:O196"/>
    <mergeCell ref="N197:O197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L228:M228"/>
    <mergeCell ref="N228:O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A147:B148"/>
    <mergeCell ref="C147:C148"/>
    <mergeCell ref="A149:B150"/>
    <mergeCell ref="C149:C150"/>
    <mergeCell ref="A188:B189"/>
    <mergeCell ref="C188:C189"/>
    <mergeCell ref="A194:B195"/>
    <mergeCell ref="C194:C195"/>
    <mergeCell ref="A192:A193"/>
    <mergeCell ref="B192:B193"/>
    <mergeCell ref="C192:C19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2008-04-28T13:52:41Z</cp:lastPrinted>
  <dcterms:created xsi:type="dcterms:W3CDTF">2002-08-13T10:14:59Z</dcterms:created>
  <dcterms:modified xsi:type="dcterms:W3CDTF">2008-05-06T12:05:41Z</dcterms:modified>
  <cp:category/>
  <cp:version/>
  <cp:contentType/>
  <cp:contentStatus/>
</cp:coreProperties>
</file>