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'szczegolowe'!$A$1:$P$233</definedName>
  </definedNames>
  <calcPr fullCalcOnLoad="1"/>
</workbook>
</file>

<file path=xl/sharedStrings.xml><?xml version="1.0" encoding="utf-8"?>
<sst xmlns="http://schemas.openxmlformats.org/spreadsheetml/2006/main" count="747" uniqueCount="341">
  <si>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</si>
  <si>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</si>
  <si>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</si>
  <si>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</si>
  <si>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</si>
  <si>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</si>
  <si>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</si>
  <si>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</si>
  <si>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</si>
  <si>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</si>
  <si>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</si>
  <si>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</si>
  <si>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</si>
  <si>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</si>
  <si>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</si>
  <si>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</si>
  <si>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</si>
  <si>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</si>
  <si>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</si>
  <si>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</si>
  <si>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</si>
  <si>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</si>
  <si>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</si>
  <si>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</si>
  <si>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</si>
  <si>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</si>
  <si>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</si>
  <si>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</si>
  <si>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</si>
  <si>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</si>
  <si>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</si>
  <si>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</si>
  <si>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</si>
  <si>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</si>
  <si>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</si>
  <si>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</si>
  <si>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</si>
  <si>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</si>
  <si>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</si>
  <si>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</si>
  <si>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</si>
  <si>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</si>
  <si>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</si>
  <si>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</si>
  <si>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</si>
  <si>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</si>
  <si>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</si>
  <si>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</si>
  <si>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</si>
  <si>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</si>
  <si>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</si>
  <si>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</si>
  <si>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</si>
  <si>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</si>
  <si>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</si>
  <si>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</si>
  <si>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</si>
  <si>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</si>
  <si>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</si>
  <si>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</si>
  <si>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</si>
  <si>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</si>
  <si>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</si>
  <si>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</si>
  <si>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</si>
  <si>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</si>
  <si>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</si>
  <si>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</si>
  <si>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</si>
  <si>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</si>
  <si>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</si>
  <si>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</si>
  <si>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</si>
  <si>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</si>
  <si>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</si>
  <si>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</si>
  <si>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</si>
  <si>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</si>
  <si>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</si>
  <si>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</si>
  <si>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</si>
  <si>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</si>
  <si>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</si>
  <si>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</si>
  <si>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</si>
  <si>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</si>
  <si>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</si>
  <si>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</si>
  <si>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</si>
  <si>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</si>
  <si>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</si>
  <si>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</si>
  <si>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</si>
  <si>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</si>
  <si>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</si>
  <si>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</si>
  <si>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</si>
  <si>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</si>
  <si>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</si>
  <si>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</si>
  <si>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</si>
  <si>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</si>
  <si>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</si>
  <si>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</si>
  <si>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</si>
  <si>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</si>
  <si>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</si>
  <si>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</si>
  <si>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</si>
  <si>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</si>
  <si>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</si>
  <si>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</si>
  <si>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</si>
  <si>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</si>
  <si>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</si>
  <si>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</si>
  <si>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</si>
  <si>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</si>
  <si>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</si>
  <si>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</si>
  <si>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</si>
  <si>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</si>
  <si>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</si>
  <si>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</si>
  <si>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</si>
  <si>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</si>
  <si>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</si>
  <si>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</si>
  <si>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</si>
  <si>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</si>
  <si>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</si>
  <si>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</si>
  <si>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</si>
  <si>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</si>
  <si>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</si>
  <si>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</si>
  <si>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</si>
  <si>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</si>
  <si>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</si>
  <si>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</si>
  <si>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</si>
  <si>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</si>
  <si>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</si>
  <si>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</si>
  <si>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</si>
  <si>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</si>
  <si>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</si>
  <si>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</si>
  <si>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</si>
  <si>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</si>
  <si>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</si>
  <si>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</si>
  <si>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</si>
  <si>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</si>
  <si>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</si>
  <si>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</si>
  <si>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</si>
  <si>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</si>
  <si>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</si>
  <si>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</si>
  <si>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</si>
  <si>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</si>
  <si>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</si>
  <si>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</si>
  <si>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</si>
  <si>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</si>
  <si>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</si>
  <si>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</si>
  <si>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</si>
  <si>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</si>
  <si>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</si>
  <si>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</si>
  <si>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</si>
  <si>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</si>
  <si>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</si>
  <si>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</si>
  <si>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</si>
  <si>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>Razem dział 851</t>
  </si>
  <si>
    <t>Mysiadło - Projekt i budowa ul. Kwiatowej  z odwodnieniem</t>
  </si>
  <si>
    <t xml:space="preserve">Łazy - Projekt i budowa ul. Wąskiej </t>
  </si>
  <si>
    <t xml:space="preserve">Łazy II - Projekt i budowa ul. Projektowanej, Małej, Środkowej i Skrajnej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</si>
  <si>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</si>
  <si>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</si>
  <si>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</si>
  <si>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</si>
  <si>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>ZOPO</t>
  </si>
  <si>
    <t>Łazy - projekt i budowa boiska szkolnego</t>
  </si>
  <si>
    <t>Mroków  - projekt i budowa boiska szkolnego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</si>
  <si>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</si>
  <si>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</si>
  <si>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</si>
  <si>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</si>
  <si>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</si>
  <si>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</si>
  <si>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</si>
  <si>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</si>
  <si>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</si>
  <si>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</si>
  <si>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</si>
  <si>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Zakup agregatu prądotwórczego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</si>
  <si>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</si>
  <si>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</si>
  <si>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</si>
  <si>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</si>
  <si>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</si>
  <si>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</si>
  <si>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</si>
  <si>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</si>
  <si>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</si>
  <si>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</si>
  <si>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</si>
  <si>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</si>
  <si>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</si>
  <si>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</si>
  <si>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</si>
  <si>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</si>
  <si>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</si>
  <si>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</si>
  <si>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 - Projekt budowy ul. Familijnej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</si>
  <si>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</si>
  <si>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</si>
  <si>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</si>
  <si>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>Magdalenka - Projekt i  budowa zatoki przystankowej przy ul. Granicznej</t>
  </si>
  <si>
    <t>Zakup zestawu komputerowego</t>
  </si>
  <si>
    <t>Zakup sprzętu sportowego, komputerów, kserokopiarki, maszyny do jarzyn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</si>
  <si>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</si>
  <si>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</si>
  <si>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</si>
  <si>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</si>
  <si>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</si>
  <si>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</si>
  <si>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Janczewice-modernizacja świetlicy</t>
  </si>
  <si>
    <t>Razem dział 926</t>
  </si>
  <si>
    <t xml:space="preserve">Wólka Kosowska -Budowa ul. Wesołej </t>
  </si>
  <si>
    <t>01008</t>
  </si>
  <si>
    <t>Opracowanie koncepcji programowo-przestrzennen odprowadzenia wód ze zlewni Kanału Jeziorki</t>
  </si>
  <si>
    <t>Opracowanie koncepcji programowo-przestrzennen odprowadzenia wód ze zlewni Kanału Piaseczyńskiego</t>
  </si>
  <si>
    <t>Lesznowola - Projekt i budowa oświetlenia ul. Okrężnej</t>
  </si>
  <si>
    <t>Mysiadło, Nowa Iwiczna - Odwodnienie dróg</t>
  </si>
  <si>
    <t>Nowa Iwiczna - Projekt i modernizacja ul. Zimowej</t>
  </si>
  <si>
    <t>Zgorzała - Projekt świetlicy</t>
  </si>
  <si>
    <t>Lesznowola - Projekt i budowa oświetlenia ul. Dworkowa i Słonecznej</t>
  </si>
  <si>
    <t xml:space="preserve">Lesznowola, Mroków - Projekt budowy budynków socjalnych 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</si>
  <si>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</si>
  <si>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</si>
  <si>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</si>
  <si>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</si>
  <si>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</si>
  <si>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</si>
  <si>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</si>
  <si>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</si>
  <si>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</si>
  <si>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</si>
  <si>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</si>
  <si>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</si>
  <si>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</si>
  <si>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</si>
  <si>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</si>
  <si>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</si>
  <si>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</si>
  <si>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>Lesznowola- Budowa wodociągu ul. bocznej od ul. Okrężnej</t>
  </si>
  <si>
    <t>Warszawianka - Budowa wodociągu ul. bocznej od ul. Brzozowej</t>
  </si>
  <si>
    <t>Zmiany Uchwałą Rady Gminy Lesznowola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</si>
  <si>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</si>
  <si>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</si>
  <si>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</si>
  <si>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</si>
  <si>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</si>
  <si>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Mroków-zakup aparatu USC -ultrasonograf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</si>
  <si>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</si>
  <si>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</si>
  <si>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</si>
  <si>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</si>
  <si>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</si>
  <si>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</si>
  <si>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Stara Iwiczna -Zakup gruntów pod chodnik</t>
  </si>
  <si>
    <t>UG- RGG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</si>
  <si>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</si>
  <si>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</si>
  <si>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</si>
  <si>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</si>
  <si>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Garbatka - Budowa spinki wodociągowej wzdłuż ul. Ogrodowej</t>
  </si>
  <si>
    <t>Lesznowola- Budowa wodociągu i kanalizacji  ul. Okrężnej (SK Kamińska)</t>
  </si>
  <si>
    <t>Nowa Iwiczna-Zakup gruntów pod SUW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</si>
  <si>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</si>
  <si>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</si>
  <si>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</si>
  <si>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</si>
  <si>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</si>
  <si>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</si>
  <si>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</si>
  <si>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>Zgorzała - Budowa wodociągu i kanalizacji ul. Postępu (SK Wicherek)</t>
  </si>
  <si>
    <t>Zgorzała - Budowa wodociągu i kanalizacji ul. Postępu (SK Berent)</t>
  </si>
  <si>
    <t>Mroków - Koncepcja zagospodarowania budowy II etapu sali gimnastycznej</t>
  </si>
  <si>
    <t>Wola Mrokowska- Projekt i budowa oświetlenia ul. Miodowej</t>
  </si>
  <si>
    <t>Wola Mrokowska- Projekt i budowa oświetlenia ul. Malowniczej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</si>
  <si>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</si>
  <si>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</si>
  <si>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</si>
  <si>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</si>
  <si>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</si>
  <si>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</si>
  <si>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</si>
  <si>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</si>
  <si>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</si>
  <si>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</si>
  <si>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</si>
  <si>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</si>
  <si>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</si>
  <si>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Podolszyn - Odwodnienie ul. Polnej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</si>
  <si>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</si>
  <si>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</si>
  <si>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</si>
  <si>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</si>
  <si>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Wólka Kosowska - Budowa kanalizacji i wodociagu ul. Nadrzeczna                                     (SK Bienias)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</si>
  <si>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</si>
  <si>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</si>
  <si>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</si>
  <si>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</si>
  <si>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</si>
  <si>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</si>
  <si>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</si>
  <si>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</si>
  <si>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</si>
  <si>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Wólka Kosowska - Projekt ul. Polnej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</si>
  <si>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</si>
  <si>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</si>
  <si>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</si>
  <si>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</si>
  <si>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</si>
  <si>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Lesznowola- Projekt  sygnalizacji świetlnej ul. Szkolna</t>
  </si>
  <si>
    <t>do Uchwały</t>
  </si>
  <si>
    <t>Rady Gminy Lesznowola</t>
  </si>
  <si>
    <t>z dnia    lipca  2008r.</t>
  </si>
  <si>
    <t xml:space="preserve">Mysiadło, Nowa Iwiczna a - Projekt i modernizacja układu wodociągowego </t>
  </si>
  <si>
    <t>Podolszyn- Zagospodarowanie terenu sportowo-rekreacyjnego wraz z ogrodzeniem</t>
  </si>
  <si>
    <t>Lesznowola,  Wilcza Góra - Przebudowa ul. Wojska Polskiego I etap od                             ul. Słonecznej do ul. Żwirowej wraz z przebudową skrzyżowania                           ul. Wojska  Polskiego w Lesznowoli</t>
  </si>
  <si>
    <t>Program gospodarki wodno - ściekowej gminy Lesznowola                     (Razem  107.837.148,-zł)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</si>
  <si>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</si>
  <si>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</si>
  <si>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Zamienie-Zakup agregatu prądotwórczego i zestawu sprzętu ratownictwa medycznego dla OSP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</si>
</sst>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 quotePrefix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3" xfId="0" applyFont="1" applyFill="1" applyBorder="1" applyAlignment="1" quotePrefix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2" borderId="49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0" fillId="0" borderId="4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4" xfId="0" applyNumberFormat="1" applyFont="1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3" fontId="2" fillId="3" borderId="87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Zeros="0" tabSelected="1" zoomScaleSheetLayoutView="100" workbookViewId="0" topLeftCell="A94">
      <selection activeCell="F129" sqref="F129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57" t="s">
        <v>258</v>
      </c>
      <c r="J1" s="357"/>
      <c r="K1" s="357"/>
      <c r="L1" s="181"/>
    </row>
    <row r="2" spans="10:12" ht="3" customHeight="1">
      <c r="J2" s="142"/>
      <c r="K2" s="142"/>
      <c r="L2" s="142"/>
    </row>
    <row r="3" spans="9:12" ht="15" customHeight="1">
      <c r="I3" s="358" t="s">
        <v>331</v>
      </c>
      <c r="J3" s="358"/>
      <c r="K3" s="358"/>
      <c r="L3" s="142"/>
    </row>
    <row r="4" spans="4:12" ht="14.25" customHeight="1">
      <c r="D4" s="149"/>
      <c r="F4" s="149"/>
      <c r="H4" s="149"/>
      <c r="I4" s="358" t="s">
        <v>332</v>
      </c>
      <c r="J4" s="358"/>
      <c r="K4" s="358"/>
      <c r="L4" s="142"/>
    </row>
    <row r="5" spans="4:12" ht="12" customHeight="1">
      <c r="D5" s="149"/>
      <c r="I5" s="358" t="s">
        <v>333</v>
      </c>
      <c r="J5" s="358"/>
      <c r="K5" s="358"/>
      <c r="L5" s="142"/>
    </row>
    <row r="6" spans="1:12" ht="12.75" customHeight="1">
      <c r="A6" s="355" t="s">
        <v>259</v>
      </c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121"/>
    </row>
    <row r="7" spans="1:12" ht="3.75" customHeight="1">
      <c r="A7" s="120"/>
      <c r="B7" s="120"/>
      <c r="C7" s="121"/>
      <c r="D7" s="270"/>
      <c r="E7" s="121"/>
      <c r="F7" s="121"/>
      <c r="G7" s="121"/>
      <c r="H7" s="121"/>
      <c r="I7" s="121"/>
      <c r="J7" s="121"/>
      <c r="K7" s="121"/>
      <c r="L7" s="121"/>
    </row>
    <row r="8" spans="1:13" s="2" customFormat="1" ht="12.75" customHeight="1" thickBot="1">
      <c r="A8" s="348" t="s">
        <v>1</v>
      </c>
      <c r="B8" s="370" t="s">
        <v>158</v>
      </c>
      <c r="C8" s="367" t="s">
        <v>163</v>
      </c>
      <c r="D8" s="370" t="s">
        <v>159</v>
      </c>
      <c r="E8" s="370" t="s">
        <v>160</v>
      </c>
      <c r="F8" s="372" t="s">
        <v>273</v>
      </c>
      <c r="G8" s="372" t="s">
        <v>262</v>
      </c>
      <c r="H8" s="375" t="s">
        <v>171</v>
      </c>
      <c r="I8" s="376"/>
      <c r="J8" s="376"/>
      <c r="K8" s="377"/>
      <c r="L8" s="372" t="s">
        <v>190</v>
      </c>
      <c r="M8" s="15"/>
    </row>
    <row r="9" spans="1:12" s="2" customFormat="1" ht="10.5" customHeight="1">
      <c r="A9" s="348"/>
      <c r="B9" s="370"/>
      <c r="C9" s="368"/>
      <c r="D9" s="370"/>
      <c r="E9" s="370"/>
      <c r="F9" s="373"/>
      <c r="G9" s="373"/>
      <c r="H9" s="378">
        <v>2008</v>
      </c>
      <c r="I9" s="379"/>
      <c r="J9" s="379"/>
      <c r="K9" s="380"/>
      <c r="L9" s="373"/>
    </row>
    <row r="10" spans="1:12" s="2" customFormat="1" ht="9.75" customHeight="1">
      <c r="A10" s="348"/>
      <c r="B10" s="370"/>
      <c r="C10" s="368"/>
      <c r="D10" s="370"/>
      <c r="E10" s="370"/>
      <c r="F10" s="373"/>
      <c r="G10" s="373"/>
      <c r="H10" s="381" t="s">
        <v>274</v>
      </c>
      <c r="I10" s="383" t="s">
        <v>161</v>
      </c>
      <c r="J10" s="372" t="s">
        <v>176</v>
      </c>
      <c r="K10" s="373" t="s">
        <v>167</v>
      </c>
      <c r="L10" s="373"/>
    </row>
    <row r="11" spans="1:13" s="2" customFormat="1" ht="24.75" customHeight="1">
      <c r="A11" s="348"/>
      <c r="B11" s="370"/>
      <c r="C11" s="368"/>
      <c r="D11" s="370"/>
      <c r="E11" s="370"/>
      <c r="F11" s="374"/>
      <c r="G11" s="374"/>
      <c r="H11" s="381"/>
      <c r="I11" s="383"/>
      <c r="J11" s="374"/>
      <c r="K11" s="373"/>
      <c r="L11" s="374"/>
      <c r="M11" s="275">
        <f>F13+G13</f>
        <v>34825747</v>
      </c>
    </row>
    <row r="12" spans="1:13" s="2" customFormat="1" ht="8.25" customHeight="1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69">
        <v>7</v>
      </c>
      <c r="H12" s="183">
        <v>8</v>
      </c>
      <c r="I12" s="170">
        <v>9</v>
      </c>
      <c r="J12" s="171">
        <v>10</v>
      </c>
      <c r="K12" s="171">
        <v>11</v>
      </c>
      <c r="L12" s="169">
        <v>12</v>
      </c>
      <c r="M12" s="275"/>
    </row>
    <row r="13" spans="1:13" s="3" customFormat="1" ht="16.5" customHeight="1">
      <c r="A13" s="204"/>
      <c r="B13" s="205"/>
      <c r="C13" s="153"/>
      <c r="D13" s="154" t="s">
        <v>164</v>
      </c>
      <c r="E13" s="206">
        <f aca="true" t="shared" si="0" ref="E13:J13">SUM(E14:E35)</f>
        <v>135563892</v>
      </c>
      <c r="F13" s="206">
        <f t="shared" si="0"/>
        <v>34992169</v>
      </c>
      <c r="G13" s="206">
        <f t="shared" si="0"/>
        <v>-166422</v>
      </c>
      <c r="H13" s="206">
        <f t="shared" si="0"/>
        <v>34825747</v>
      </c>
      <c r="I13" s="206">
        <f t="shared" si="0"/>
        <v>10025747</v>
      </c>
      <c r="J13" s="206">
        <f t="shared" si="0"/>
        <v>15100000</v>
      </c>
      <c r="K13" s="151">
        <f>K34</f>
        <v>9700000</v>
      </c>
      <c r="L13" s="154"/>
      <c r="M13" s="320">
        <f>K13+J13+I13</f>
        <v>34825747</v>
      </c>
    </row>
    <row r="14" spans="1:12" ht="12" customHeight="1">
      <c r="A14" s="238">
        <v>1</v>
      </c>
      <c r="B14" s="248" t="s">
        <v>162</v>
      </c>
      <c r="C14" s="238">
        <v>6050</v>
      </c>
      <c r="D14" s="231" t="s">
        <v>281</v>
      </c>
      <c r="E14" s="240">
        <v>45000</v>
      </c>
      <c r="F14" s="241">
        <v>45000</v>
      </c>
      <c r="G14" s="241"/>
      <c r="H14" s="242">
        <f>I14</f>
        <v>45000</v>
      </c>
      <c r="I14" s="241">
        <v>45000</v>
      </c>
      <c r="J14" s="243"/>
      <c r="K14" s="243"/>
      <c r="L14" s="230" t="s">
        <v>189</v>
      </c>
    </row>
    <row r="15" spans="1:12" ht="12" customHeight="1">
      <c r="A15" s="238">
        <v>2</v>
      </c>
      <c r="B15" s="248" t="s">
        <v>162</v>
      </c>
      <c r="C15" s="238">
        <v>6050</v>
      </c>
      <c r="D15" s="231" t="s">
        <v>220</v>
      </c>
      <c r="E15" s="240">
        <v>311391</v>
      </c>
      <c r="F15" s="241">
        <v>310000</v>
      </c>
      <c r="G15" s="241"/>
      <c r="H15" s="242">
        <f>I15</f>
        <v>310000</v>
      </c>
      <c r="I15" s="241">
        <v>310000</v>
      </c>
      <c r="J15" s="243"/>
      <c r="K15" s="243"/>
      <c r="L15" s="230" t="s">
        <v>189</v>
      </c>
    </row>
    <row r="16" spans="1:12" ht="12" customHeight="1">
      <c r="A16" s="238">
        <v>3</v>
      </c>
      <c r="B16" s="248" t="s">
        <v>162</v>
      </c>
      <c r="C16" s="238">
        <v>6050</v>
      </c>
      <c r="D16" s="231" t="s">
        <v>221</v>
      </c>
      <c r="E16" s="240">
        <v>601287</v>
      </c>
      <c r="F16" s="241">
        <v>600000</v>
      </c>
      <c r="G16" s="241"/>
      <c r="H16" s="242">
        <f>I16</f>
        <v>600000</v>
      </c>
      <c r="I16" s="241">
        <v>600000</v>
      </c>
      <c r="J16" s="243"/>
      <c r="K16" s="243"/>
      <c r="L16" s="230" t="s">
        <v>189</v>
      </c>
    </row>
    <row r="17" spans="1:12" ht="12" customHeight="1">
      <c r="A17" s="238">
        <v>4</v>
      </c>
      <c r="B17" s="248" t="s">
        <v>162</v>
      </c>
      <c r="C17" s="238">
        <v>6050</v>
      </c>
      <c r="D17" s="231" t="s">
        <v>260</v>
      </c>
      <c r="E17" s="240">
        <v>95000</v>
      </c>
      <c r="F17" s="241">
        <v>95000</v>
      </c>
      <c r="G17" s="241"/>
      <c r="H17" s="242">
        <f>I17</f>
        <v>95000</v>
      </c>
      <c r="I17" s="241">
        <v>95000</v>
      </c>
      <c r="J17" s="243"/>
      <c r="K17" s="243"/>
      <c r="L17" s="230" t="s">
        <v>189</v>
      </c>
    </row>
    <row r="18" spans="1:12" ht="15.75" customHeight="1">
      <c r="A18" s="238">
        <v>5</v>
      </c>
      <c r="B18" s="248" t="s">
        <v>162</v>
      </c>
      <c r="C18" s="238">
        <v>6050</v>
      </c>
      <c r="D18" s="231" t="s">
        <v>282</v>
      </c>
      <c r="E18" s="240">
        <v>110000</v>
      </c>
      <c r="F18" s="241">
        <v>110000</v>
      </c>
      <c r="G18" s="241"/>
      <c r="H18" s="242">
        <f>I18</f>
        <v>110000</v>
      </c>
      <c r="I18" s="241">
        <v>110000</v>
      </c>
      <c r="J18" s="243"/>
      <c r="K18" s="243"/>
      <c r="L18" s="230" t="s">
        <v>189</v>
      </c>
    </row>
    <row r="19" spans="1:12" ht="12" customHeight="1">
      <c r="A19" s="238">
        <v>6</v>
      </c>
      <c r="B19" s="248" t="s">
        <v>162</v>
      </c>
      <c r="C19" s="238">
        <v>6050</v>
      </c>
      <c r="D19" s="231" t="s">
        <v>212</v>
      </c>
      <c r="E19" s="240">
        <v>3049992</v>
      </c>
      <c r="F19" s="241">
        <v>640618</v>
      </c>
      <c r="G19" s="241"/>
      <c r="H19" s="242">
        <f>I19+J19</f>
        <v>640618</v>
      </c>
      <c r="I19" s="241">
        <v>640618</v>
      </c>
      <c r="J19" s="243"/>
      <c r="K19" s="243"/>
      <c r="L19" s="230" t="s">
        <v>189</v>
      </c>
    </row>
    <row r="20" spans="1:13" ht="12" customHeight="1">
      <c r="A20" s="238">
        <v>7</v>
      </c>
      <c r="B20" s="248" t="s">
        <v>162</v>
      </c>
      <c r="C20" s="238">
        <v>6050</v>
      </c>
      <c r="D20" s="231" t="s">
        <v>226</v>
      </c>
      <c r="E20" s="240">
        <v>111428</v>
      </c>
      <c r="F20" s="241">
        <v>110565</v>
      </c>
      <c r="G20" s="241"/>
      <c r="H20" s="242">
        <f aca="true" t="shared" si="1" ref="H20:H25">I20</f>
        <v>110565</v>
      </c>
      <c r="I20" s="241">
        <v>110565</v>
      </c>
      <c r="J20" s="241"/>
      <c r="K20" s="243"/>
      <c r="L20" s="230" t="s">
        <v>189</v>
      </c>
      <c r="M20" s="193"/>
    </row>
    <row r="21" spans="1:12" ht="12" customHeight="1">
      <c r="A21" s="238">
        <v>8</v>
      </c>
      <c r="B21" s="248" t="s">
        <v>162</v>
      </c>
      <c r="C21" s="238">
        <v>6050</v>
      </c>
      <c r="D21" s="231" t="s">
        <v>213</v>
      </c>
      <c r="E21" s="240">
        <v>931552</v>
      </c>
      <c r="F21" s="241">
        <v>928435</v>
      </c>
      <c r="G21" s="241">
        <v>-366422</v>
      </c>
      <c r="H21" s="242">
        <f t="shared" si="1"/>
        <v>562013</v>
      </c>
      <c r="I21" s="241">
        <v>562013</v>
      </c>
      <c r="J21" s="243"/>
      <c r="K21" s="243"/>
      <c r="L21" s="230" t="s">
        <v>189</v>
      </c>
    </row>
    <row r="22" spans="1:12" ht="12" customHeight="1">
      <c r="A22" s="238">
        <v>9</v>
      </c>
      <c r="B22" s="248" t="s">
        <v>162</v>
      </c>
      <c r="C22" s="238">
        <v>6050</v>
      </c>
      <c r="D22" s="231" t="s">
        <v>334</v>
      </c>
      <c r="E22" s="240">
        <v>700000</v>
      </c>
      <c r="F22" s="241"/>
      <c r="G22" s="241">
        <v>200000</v>
      </c>
      <c r="H22" s="242">
        <f t="shared" si="1"/>
        <v>200000</v>
      </c>
      <c r="I22" s="241">
        <v>200000</v>
      </c>
      <c r="J22" s="243"/>
      <c r="K22" s="243"/>
      <c r="L22" s="230" t="s">
        <v>189</v>
      </c>
    </row>
    <row r="23" spans="1:12" ht="12" customHeight="1">
      <c r="A23" s="238">
        <v>10</v>
      </c>
      <c r="B23" s="248" t="s">
        <v>162</v>
      </c>
      <c r="C23" s="238">
        <v>6050</v>
      </c>
      <c r="D23" s="231" t="s">
        <v>283</v>
      </c>
      <c r="E23" s="240">
        <v>490000</v>
      </c>
      <c r="F23" s="241">
        <v>490000</v>
      </c>
      <c r="G23" s="241"/>
      <c r="H23" s="242">
        <f t="shared" si="1"/>
        <v>490000</v>
      </c>
      <c r="I23" s="241">
        <v>490000</v>
      </c>
      <c r="J23" s="243"/>
      <c r="K23" s="243"/>
      <c r="L23" s="278" t="s">
        <v>276</v>
      </c>
    </row>
    <row r="24" spans="1:12" ht="12" customHeight="1">
      <c r="A24" s="238">
        <v>11</v>
      </c>
      <c r="B24" s="248" t="s">
        <v>162</v>
      </c>
      <c r="C24" s="238">
        <v>6050</v>
      </c>
      <c r="D24" s="231" t="s">
        <v>311</v>
      </c>
      <c r="E24" s="240">
        <v>45000</v>
      </c>
      <c r="F24" s="241">
        <v>45000</v>
      </c>
      <c r="G24" s="241"/>
      <c r="H24" s="242">
        <f t="shared" si="1"/>
        <v>45000</v>
      </c>
      <c r="I24" s="241">
        <v>45000</v>
      </c>
      <c r="J24" s="243"/>
      <c r="K24" s="243"/>
      <c r="L24" s="230" t="s">
        <v>189</v>
      </c>
    </row>
    <row r="25" spans="1:12" ht="12" customHeight="1">
      <c r="A25" s="238">
        <v>12</v>
      </c>
      <c r="B25" s="248" t="s">
        <v>162</v>
      </c>
      <c r="C25" s="238">
        <v>6050</v>
      </c>
      <c r="D25" s="231" t="s">
        <v>312</v>
      </c>
      <c r="E25" s="240">
        <v>50000</v>
      </c>
      <c r="F25" s="241">
        <v>50000</v>
      </c>
      <c r="G25" s="241"/>
      <c r="H25" s="242">
        <f t="shared" si="1"/>
        <v>50000</v>
      </c>
      <c r="I25" s="241">
        <v>50000</v>
      </c>
      <c r="J25" s="243"/>
      <c r="K25" s="243"/>
      <c r="L25" s="230" t="s">
        <v>189</v>
      </c>
    </row>
    <row r="26" spans="1:12" ht="12" customHeight="1">
      <c r="A26" s="238">
        <v>13</v>
      </c>
      <c r="B26" s="249" t="s">
        <v>162</v>
      </c>
      <c r="C26" s="238">
        <v>6050</v>
      </c>
      <c r="D26" s="231" t="s">
        <v>206</v>
      </c>
      <c r="E26" s="240">
        <v>3754778</v>
      </c>
      <c r="F26" s="241">
        <v>1885008</v>
      </c>
      <c r="G26" s="241"/>
      <c r="H26" s="242">
        <f>I26+J26</f>
        <v>1885008</v>
      </c>
      <c r="I26" s="241">
        <v>285008</v>
      </c>
      <c r="J26" s="243">
        <v>1600000</v>
      </c>
      <c r="K26" s="243"/>
      <c r="L26" s="230" t="s">
        <v>189</v>
      </c>
    </row>
    <row r="27" spans="1:12" ht="12" customHeight="1">
      <c r="A27" s="238">
        <v>14</v>
      </c>
      <c r="B27" s="248" t="s">
        <v>162</v>
      </c>
      <c r="C27" s="238">
        <v>6050</v>
      </c>
      <c r="D27" s="231" t="s">
        <v>261</v>
      </c>
      <c r="E27" s="240">
        <v>40000</v>
      </c>
      <c r="F27" s="241">
        <v>40000</v>
      </c>
      <c r="G27" s="241"/>
      <c r="H27" s="242">
        <f>I27</f>
        <v>40000</v>
      </c>
      <c r="I27" s="241">
        <v>40000</v>
      </c>
      <c r="J27" s="243"/>
      <c r="K27" s="243"/>
      <c r="L27" s="230" t="s">
        <v>189</v>
      </c>
    </row>
    <row r="28" spans="1:12" ht="12" customHeight="1">
      <c r="A28" s="238">
        <v>15</v>
      </c>
      <c r="B28" s="249" t="s">
        <v>162</v>
      </c>
      <c r="C28" s="238">
        <v>6050</v>
      </c>
      <c r="D28" s="231" t="s">
        <v>244</v>
      </c>
      <c r="E28" s="240">
        <v>50867</v>
      </c>
      <c r="F28" s="241">
        <v>43000</v>
      </c>
      <c r="G28" s="241"/>
      <c r="H28" s="242">
        <f>I28+J28</f>
        <v>43000</v>
      </c>
      <c r="I28" s="241">
        <v>43000</v>
      </c>
      <c r="J28" s="243"/>
      <c r="K28" s="243"/>
      <c r="L28" s="230" t="s">
        <v>189</v>
      </c>
    </row>
    <row r="29" spans="1:12" ht="12" customHeight="1">
      <c r="A29" s="238">
        <v>16</v>
      </c>
      <c r="B29" s="249" t="s">
        <v>162</v>
      </c>
      <c r="C29" s="238">
        <v>6050</v>
      </c>
      <c r="D29" s="231" t="s">
        <v>205</v>
      </c>
      <c r="E29" s="240">
        <v>16570449</v>
      </c>
      <c r="F29" s="241">
        <v>7824000</v>
      </c>
      <c r="G29" s="241"/>
      <c r="H29" s="242">
        <f>I29+J29</f>
        <v>7824000</v>
      </c>
      <c r="I29" s="241">
        <v>1824000</v>
      </c>
      <c r="J29" s="243">
        <v>6000000</v>
      </c>
      <c r="K29" s="243"/>
      <c r="L29" s="230" t="s">
        <v>189</v>
      </c>
    </row>
    <row r="30" spans="1:12" ht="15" customHeight="1">
      <c r="A30" s="238">
        <v>17</v>
      </c>
      <c r="B30" s="249" t="s">
        <v>162</v>
      </c>
      <c r="C30" s="238">
        <v>6050</v>
      </c>
      <c r="D30" s="231" t="s">
        <v>314</v>
      </c>
      <c r="E30" s="240">
        <v>200000</v>
      </c>
      <c r="F30" s="241">
        <v>200000</v>
      </c>
      <c r="G30" s="267"/>
      <c r="H30" s="242">
        <f>I30+J30</f>
        <v>200000</v>
      </c>
      <c r="I30" s="267">
        <v>200000</v>
      </c>
      <c r="J30" s="288"/>
      <c r="K30" s="288"/>
      <c r="L30" s="230" t="s">
        <v>189</v>
      </c>
    </row>
    <row r="31" spans="1:12" ht="12" customHeight="1">
      <c r="A31" s="238">
        <v>18</v>
      </c>
      <c r="B31" s="249" t="s">
        <v>162</v>
      </c>
      <c r="C31" s="238">
        <v>6050</v>
      </c>
      <c r="D31" s="231" t="s">
        <v>291</v>
      </c>
      <c r="E31" s="240">
        <v>290000</v>
      </c>
      <c r="F31" s="241">
        <v>290000</v>
      </c>
      <c r="G31" s="267"/>
      <c r="H31" s="276">
        <f>I31+J31</f>
        <v>290000</v>
      </c>
      <c r="I31" s="267">
        <v>290000</v>
      </c>
      <c r="J31" s="288"/>
      <c r="K31" s="288"/>
      <c r="L31" s="230" t="s">
        <v>189</v>
      </c>
    </row>
    <row r="32" spans="1:12" ht="12" customHeight="1">
      <c r="A32" s="238">
        <v>19</v>
      </c>
      <c r="B32" s="249" t="s">
        <v>162</v>
      </c>
      <c r="C32" s="238">
        <v>6050</v>
      </c>
      <c r="D32" s="231" t="s">
        <v>292</v>
      </c>
      <c r="E32" s="240">
        <v>280000</v>
      </c>
      <c r="F32" s="241">
        <v>280000</v>
      </c>
      <c r="G32" s="267"/>
      <c r="H32" s="276">
        <f>I32+J32</f>
        <v>280000</v>
      </c>
      <c r="I32" s="267">
        <v>280000</v>
      </c>
      <c r="J32" s="288"/>
      <c r="K32" s="288"/>
      <c r="L32" s="230" t="s">
        <v>189</v>
      </c>
    </row>
    <row r="33" spans="1:13" ht="12.75" customHeight="1">
      <c r="A33" s="354">
        <v>20</v>
      </c>
      <c r="B33" s="246" t="s">
        <v>162</v>
      </c>
      <c r="C33" s="157">
        <v>6050</v>
      </c>
      <c r="D33" s="326" t="s">
        <v>337</v>
      </c>
      <c r="E33" s="173">
        <v>7171640</v>
      </c>
      <c r="F33" s="156"/>
      <c r="G33" s="156">
        <v>3754535</v>
      </c>
      <c r="H33" s="174">
        <f>I33+J33+K33</f>
        <v>3754535</v>
      </c>
      <c r="I33" s="156">
        <v>2554535</v>
      </c>
      <c r="J33" s="155">
        <v>1200000</v>
      </c>
      <c r="K33" s="251"/>
      <c r="L33" s="196" t="s">
        <v>189</v>
      </c>
      <c r="M33" s="149">
        <f>E33+E34+E35</f>
        <v>107837148</v>
      </c>
    </row>
    <row r="34" spans="1:12" ht="12.75" customHeight="1">
      <c r="A34" s="354"/>
      <c r="B34" s="321" t="s">
        <v>162</v>
      </c>
      <c r="C34" s="232">
        <v>6058</v>
      </c>
      <c r="D34" s="326"/>
      <c r="E34" s="175">
        <v>66000000</v>
      </c>
      <c r="F34" s="163">
        <v>9700000</v>
      </c>
      <c r="G34" s="163"/>
      <c r="H34" s="182">
        <f>I34+J34+K34</f>
        <v>9700000</v>
      </c>
      <c r="I34" s="212"/>
      <c r="J34" s="322"/>
      <c r="K34" s="323">
        <v>9700000</v>
      </c>
      <c r="L34" s="196" t="s">
        <v>189</v>
      </c>
    </row>
    <row r="35" spans="1:12" ht="12.75" customHeight="1">
      <c r="A35" s="354"/>
      <c r="B35" s="247" t="s">
        <v>162</v>
      </c>
      <c r="C35" s="160">
        <v>6059</v>
      </c>
      <c r="D35" s="326"/>
      <c r="E35" s="266">
        <v>34665508</v>
      </c>
      <c r="F35" s="162">
        <v>11305543</v>
      </c>
      <c r="G35" s="162">
        <v>-3754535</v>
      </c>
      <c r="H35" s="177">
        <f>I35+J35+K35</f>
        <v>7551008</v>
      </c>
      <c r="I35" s="162">
        <v>1251008</v>
      </c>
      <c r="J35" s="166">
        <v>6300000</v>
      </c>
      <c r="K35" s="186"/>
      <c r="L35" s="197" t="s">
        <v>189</v>
      </c>
    </row>
    <row r="36" spans="1:14" s="3" customFormat="1" ht="16.5" customHeight="1">
      <c r="A36" s="282"/>
      <c r="B36" s="152"/>
      <c r="C36" s="190"/>
      <c r="D36" s="283" t="s">
        <v>165</v>
      </c>
      <c r="E36" s="151">
        <f aca="true" t="shared" si="2" ref="E36:K36">SUM(E37:E40,E48:E80,E87:E103)</f>
        <v>24764780</v>
      </c>
      <c r="F36" s="151">
        <f t="shared" si="2"/>
        <v>23508287</v>
      </c>
      <c r="G36" s="151">
        <f t="shared" si="2"/>
        <v>-1829192</v>
      </c>
      <c r="H36" s="151">
        <f t="shared" si="2"/>
        <v>21679095</v>
      </c>
      <c r="I36" s="151">
        <f t="shared" si="2"/>
        <v>19979095</v>
      </c>
      <c r="J36" s="151">
        <f t="shared" si="2"/>
        <v>0</v>
      </c>
      <c r="K36" s="151">
        <f t="shared" si="2"/>
        <v>1700000</v>
      </c>
      <c r="L36" s="151"/>
      <c r="M36" s="178">
        <f>K36+I36</f>
        <v>21679095</v>
      </c>
      <c r="N36" s="150"/>
    </row>
    <row r="37" spans="1:14" ht="19.5" customHeight="1">
      <c r="A37" s="269">
        <v>21</v>
      </c>
      <c r="B37" s="187">
        <v>60016</v>
      </c>
      <c r="C37" s="187">
        <v>6050</v>
      </c>
      <c r="D37" s="217" t="s">
        <v>243</v>
      </c>
      <c r="E37" s="234">
        <v>2309370</v>
      </c>
      <c r="F37" s="235">
        <v>2428513</v>
      </c>
      <c r="G37" s="235">
        <v>-200000</v>
      </c>
      <c r="H37" s="259">
        <f>I37</f>
        <v>2228513</v>
      </c>
      <c r="I37" s="235">
        <v>2228513</v>
      </c>
      <c r="J37" s="233"/>
      <c r="K37" s="233"/>
      <c r="L37" s="34" t="s">
        <v>196</v>
      </c>
      <c r="M37" s="178">
        <f>F36+G36</f>
        <v>21679095</v>
      </c>
      <c r="N37" s="150"/>
    </row>
    <row r="38" spans="1:14" ht="12" customHeight="1">
      <c r="A38" s="245">
        <v>22</v>
      </c>
      <c r="B38" s="238">
        <v>60016</v>
      </c>
      <c r="C38" s="238">
        <v>6050</v>
      </c>
      <c r="D38" s="231" t="s">
        <v>322</v>
      </c>
      <c r="E38" s="240">
        <v>144568</v>
      </c>
      <c r="F38" s="241">
        <v>144568</v>
      </c>
      <c r="G38" s="241"/>
      <c r="H38" s="242">
        <f>I38</f>
        <v>144568</v>
      </c>
      <c r="I38" s="241">
        <v>144568</v>
      </c>
      <c r="J38" s="243"/>
      <c r="K38" s="243"/>
      <c r="L38" s="230" t="s">
        <v>196</v>
      </c>
      <c r="M38" s="178"/>
      <c r="N38" s="150"/>
    </row>
    <row r="39" spans="1:14" ht="20.25" customHeight="1">
      <c r="A39" s="236">
        <v>23</v>
      </c>
      <c r="B39" s="236">
        <v>60016</v>
      </c>
      <c r="C39" s="236">
        <v>6050</v>
      </c>
      <c r="D39" s="281" t="s">
        <v>204</v>
      </c>
      <c r="E39" s="234">
        <v>480000</v>
      </c>
      <c r="F39" s="235">
        <v>480000</v>
      </c>
      <c r="G39" s="235"/>
      <c r="H39" s="259">
        <f>I39</f>
        <v>480000</v>
      </c>
      <c r="I39" s="235">
        <v>480000</v>
      </c>
      <c r="J39" s="233"/>
      <c r="K39" s="233"/>
      <c r="L39" s="34" t="s">
        <v>250</v>
      </c>
      <c r="M39" s="178"/>
      <c r="N39" s="150"/>
    </row>
    <row r="40" spans="1:14" ht="18" customHeight="1">
      <c r="A40" s="238">
        <v>24</v>
      </c>
      <c r="B40" s="238">
        <v>60016</v>
      </c>
      <c r="C40" s="238">
        <v>6050</v>
      </c>
      <c r="D40" s="231" t="s">
        <v>296</v>
      </c>
      <c r="E40" s="240">
        <v>320000</v>
      </c>
      <c r="F40" s="241">
        <v>320000</v>
      </c>
      <c r="G40" s="241"/>
      <c r="H40" s="242">
        <f>I40</f>
        <v>320000</v>
      </c>
      <c r="I40" s="241">
        <v>320000</v>
      </c>
      <c r="J40" s="243"/>
      <c r="K40" s="243"/>
      <c r="L40" s="230" t="s">
        <v>195</v>
      </c>
      <c r="M40" s="178"/>
      <c r="N40" s="150"/>
    </row>
    <row r="41" spans="1:14" ht="6.75" customHeight="1">
      <c r="A41" s="289"/>
      <c r="B41" s="289"/>
      <c r="C41" s="289"/>
      <c r="D41" s="290"/>
      <c r="E41" s="291"/>
      <c r="F41" s="292"/>
      <c r="G41" s="292"/>
      <c r="H41" s="292"/>
      <c r="I41" s="292"/>
      <c r="J41" s="191"/>
      <c r="K41" s="191"/>
      <c r="L41" s="211"/>
      <c r="M41" s="291"/>
      <c r="N41" s="150"/>
    </row>
    <row r="42" spans="1:14" ht="6.75" customHeight="1">
      <c r="A42" s="289"/>
      <c r="B42" s="289"/>
      <c r="C42" s="289"/>
      <c r="D42" s="290"/>
      <c r="E42" s="291"/>
      <c r="F42" s="292"/>
      <c r="G42" s="292"/>
      <c r="H42" s="292"/>
      <c r="I42" s="292"/>
      <c r="J42" s="191"/>
      <c r="K42" s="191"/>
      <c r="L42" s="211"/>
      <c r="M42" s="291"/>
      <c r="N42" s="150"/>
    </row>
    <row r="43" spans="1:14" ht="9.75" customHeight="1" thickBot="1">
      <c r="A43" s="348" t="s">
        <v>1</v>
      </c>
      <c r="B43" s="370" t="s">
        <v>158</v>
      </c>
      <c r="C43" s="367" t="s">
        <v>163</v>
      </c>
      <c r="D43" s="370" t="s">
        <v>159</v>
      </c>
      <c r="E43" s="370" t="s">
        <v>160</v>
      </c>
      <c r="F43" s="372" t="s">
        <v>273</v>
      </c>
      <c r="G43" s="372" t="s">
        <v>262</v>
      </c>
      <c r="H43" s="375" t="s">
        <v>171</v>
      </c>
      <c r="I43" s="376"/>
      <c r="J43" s="376"/>
      <c r="K43" s="377"/>
      <c r="L43" s="372" t="s">
        <v>190</v>
      </c>
      <c r="M43" s="178"/>
      <c r="N43" s="150"/>
    </row>
    <row r="44" spans="1:14" ht="9" customHeight="1">
      <c r="A44" s="348"/>
      <c r="B44" s="370"/>
      <c r="C44" s="368"/>
      <c r="D44" s="370"/>
      <c r="E44" s="370"/>
      <c r="F44" s="373"/>
      <c r="G44" s="373"/>
      <c r="H44" s="378">
        <v>2008</v>
      </c>
      <c r="I44" s="379"/>
      <c r="J44" s="379"/>
      <c r="K44" s="380"/>
      <c r="L44" s="373"/>
      <c r="M44" s="178"/>
      <c r="N44" s="150"/>
    </row>
    <row r="45" spans="1:14" ht="12.75" customHeight="1">
      <c r="A45" s="348"/>
      <c r="B45" s="370"/>
      <c r="C45" s="368"/>
      <c r="D45" s="370"/>
      <c r="E45" s="370"/>
      <c r="F45" s="373"/>
      <c r="G45" s="373"/>
      <c r="H45" s="381" t="s">
        <v>274</v>
      </c>
      <c r="I45" s="383" t="s">
        <v>161</v>
      </c>
      <c r="J45" s="372" t="s">
        <v>176</v>
      </c>
      <c r="K45" s="373" t="s">
        <v>167</v>
      </c>
      <c r="L45" s="373"/>
      <c r="M45" s="178"/>
      <c r="N45" s="150"/>
    </row>
    <row r="46" spans="1:14" ht="23.25" customHeight="1">
      <c r="A46" s="348"/>
      <c r="B46" s="370"/>
      <c r="C46" s="368"/>
      <c r="D46" s="370"/>
      <c r="E46" s="370"/>
      <c r="F46" s="374"/>
      <c r="G46" s="374"/>
      <c r="H46" s="381"/>
      <c r="I46" s="383"/>
      <c r="J46" s="374"/>
      <c r="K46" s="373"/>
      <c r="L46" s="374"/>
      <c r="M46" s="178"/>
      <c r="N46" s="150"/>
    </row>
    <row r="47" spans="1:14" ht="8.25" customHeight="1">
      <c r="A47" s="169">
        <v>1</v>
      </c>
      <c r="B47" s="169">
        <v>2</v>
      </c>
      <c r="C47" s="169">
        <v>3</v>
      </c>
      <c r="D47" s="169">
        <v>4</v>
      </c>
      <c r="E47" s="169">
        <v>5</v>
      </c>
      <c r="F47" s="169">
        <v>6</v>
      </c>
      <c r="G47" s="169">
        <v>7</v>
      </c>
      <c r="H47" s="183">
        <v>8</v>
      </c>
      <c r="I47" s="170">
        <v>9</v>
      </c>
      <c r="J47" s="171">
        <v>10</v>
      </c>
      <c r="K47" s="171">
        <v>11</v>
      </c>
      <c r="L47" s="169">
        <v>12</v>
      </c>
      <c r="M47" s="178"/>
      <c r="N47" s="150"/>
    </row>
    <row r="48" spans="1:14" ht="13.5" customHeight="1">
      <c r="A48" s="245">
        <v>25</v>
      </c>
      <c r="B48" s="238">
        <v>60016</v>
      </c>
      <c r="C48" s="238">
        <v>6050</v>
      </c>
      <c r="D48" s="231" t="s">
        <v>188</v>
      </c>
      <c r="E48" s="240">
        <v>495291</v>
      </c>
      <c r="F48" s="241">
        <v>423401</v>
      </c>
      <c r="G48" s="241">
        <v>60000</v>
      </c>
      <c r="H48" s="242">
        <f>I48</f>
        <v>483401</v>
      </c>
      <c r="I48" s="241">
        <v>483401</v>
      </c>
      <c r="J48" s="243"/>
      <c r="K48" s="243"/>
      <c r="L48" s="230" t="s">
        <v>195</v>
      </c>
      <c r="M48" s="178"/>
      <c r="N48" s="150"/>
    </row>
    <row r="49" spans="1:14" ht="13.5" customHeight="1">
      <c r="A49" s="237">
        <v>26</v>
      </c>
      <c r="B49" s="237">
        <v>60016</v>
      </c>
      <c r="C49" s="157">
        <v>6050</v>
      </c>
      <c r="D49" s="273" t="s">
        <v>179</v>
      </c>
      <c r="E49" s="173">
        <v>1093963</v>
      </c>
      <c r="F49" s="173">
        <v>1065000</v>
      </c>
      <c r="G49" s="173"/>
      <c r="H49" s="174">
        <f>I49+K49</f>
        <v>1065000</v>
      </c>
      <c r="I49" s="156">
        <v>1065000</v>
      </c>
      <c r="J49" s="155"/>
      <c r="K49" s="155"/>
      <c r="L49" s="230" t="s">
        <v>195</v>
      </c>
      <c r="M49" s="178"/>
      <c r="N49" s="150"/>
    </row>
    <row r="50" spans="1:14" ht="15" customHeight="1">
      <c r="A50" s="245">
        <v>27</v>
      </c>
      <c r="B50" s="238">
        <v>60016</v>
      </c>
      <c r="C50" s="238">
        <v>6050</v>
      </c>
      <c r="D50" s="231" t="s">
        <v>201</v>
      </c>
      <c r="E50" s="240">
        <v>29980</v>
      </c>
      <c r="F50" s="240">
        <v>29800</v>
      </c>
      <c r="G50" s="240"/>
      <c r="H50" s="242">
        <f>I50</f>
        <v>29800</v>
      </c>
      <c r="I50" s="241">
        <v>29800</v>
      </c>
      <c r="J50" s="243"/>
      <c r="K50" s="243"/>
      <c r="L50" s="230" t="s">
        <v>195</v>
      </c>
      <c r="M50" s="178"/>
      <c r="N50" s="150"/>
    </row>
    <row r="51" spans="1:14" ht="13.5" customHeight="1">
      <c r="A51" s="157">
        <v>28</v>
      </c>
      <c r="B51" s="157">
        <v>60016</v>
      </c>
      <c r="C51" s="157">
        <v>6050</v>
      </c>
      <c r="D51" s="281" t="s">
        <v>197</v>
      </c>
      <c r="E51" s="173">
        <v>1942414</v>
      </c>
      <c r="F51" s="173">
        <v>1910000</v>
      </c>
      <c r="G51" s="173"/>
      <c r="H51" s="174">
        <f>I51+K51</f>
        <v>1910000</v>
      </c>
      <c r="I51" s="156">
        <v>1910000</v>
      </c>
      <c r="J51" s="155"/>
      <c r="K51" s="155"/>
      <c r="L51" s="196" t="s">
        <v>196</v>
      </c>
      <c r="M51" s="178"/>
      <c r="N51" s="150"/>
    </row>
    <row r="52" spans="1:14" ht="11.25" customHeight="1">
      <c r="A52" s="157">
        <v>29</v>
      </c>
      <c r="B52" s="157">
        <v>60016</v>
      </c>
      <c r="C52" s="157">
        <v>6050</v>
      </c>
      <c r="D52" s="281" t="s">
        <v>198</v>
      </c>
      <c r="E52" s="173">
        <v>1399634</v>
      </c>
      <c r="F52" s="173">
        <v>1367700</v>
      </c>
      <c r="G52" s="173"/>
      <c r="H52" s="174">
        <f>I52+K52</f>
        <v>1367700</v>
      </c>
      <c r="I52" s="156">
        <v>1367700</v>
      </c>
      <c r="J52" s="155"/>
      <c r="K52" s="155"/>
      <c r="L52" s="196" t="s">
        <v>196</v>
      </c>
      <c r="M52" s="178"/>
      <c r="N52" s="150"/>
    </row>
    <row r="53" spans="1:14" ht="11.25" customHeight="1">
      <c r="A53" s="349">
        <v>30</v>
      </c>
      <c r="B53" s="157">
        <v>60016</v>
      </c>
      <c r="C53" s="157">
        <v>6058</v>
      </c>
      <c r="D53" s="364" t="s">
        <v>219</v>
      </c>
      <c r="E53" s="327"/>
      <c r="F53" s="327">
        <v>2350000</v>
      </c>
      <c r="G53" s="173">
        <v>-400000</v>
      </c>
      <c r="H53" s="174"/>
      <c r="I53" s="156"/>
      <c r="J53" s="155"/>
      <c r="K53" s="155"/>
      <c r="L53" s="334" t="s">
        <v>196</v>
      </c>
      <c r="M53" s="149"/>
      <c r="N53" s="149"/>
    </row>
    <row r="54" spans="1:14" ht="11.25" customHeight="1">
      <c r="A54" s="350"/>
      <c r="B54" s="160">
        <v>60016</v>
      </c>
      <c r="C54" s="160">
        <v>6059</v>
      </c>
      <c r="D54" s="365"/>
      <c r="E54" s="328"/>
      <c r="F54" s="328"/>
      <c r="G54" s="266">
        <v>-1950000</v>
      </c>
      <c r="H54" s="177">
        <f aca="true" t="shared" si="3" ref="H54:H61">I54+K54</f>
        <v>0</v>
      </c>
      <c r="I54" s="162"/>
      <c r="J54" s="166"/>
      <c r="K54" s="166"/>
      <c r="L54" s="335"/>
      <c r="M54" s="149"/>
      <c r="N54" s="149"/>
    </row>
    <row r="55" spans="1:14" ht="11.25" customHeight="1">
      <c r="A55" s="269">
        <v>31</v>
      </c>
      <c r="B55" s="157">
        <v>60016</v>
      </c>
      <c r="C55" s="157">
        <v>6050</v>
      </c>
      <c r="D55" s="273" t="s">
        <v>219</v>
      </c>
      <c r="E55" s="234">
        <v>1218592</v>
      </c>
      <c r="F55" s="234"/>
      <c r="G55" s="234">
        <v>1187000</v>
      </c>
      <c r="H55" s="259">
        <f>I55</f>
        <v>1187000</v>
      </c>
      <c r="I55" s="235">
        <v>1187000</v>
      </c>
      <c r="J55" s="233"/>
      <c r="K55" s="233"/>
      <c r="L55" s="196" t="s">
        <v>196</v>
      </c>
      <c r="M55" s="149"/>
      <c r="N55" s="149"/>
    </row>
    <row r="56" spans="1:14" ht="12.75" customHeight="1">
      <c r="A56" s="245">
        <v>32</v>
      </c>
      <c r="B56" s="238">
        <v>60016</v>
      </c>
      <c r="C56" s="238">
        <v>6050</v>
      </c>
      <c r="D56" s="231" t="s">
        <v>227</v>
      </c>
      <c r="E56" s="240">
        <v>437000</v>
      </c>
      <c r="F56" s="240">
        <v>337000</v>
      </c>
      <c r="G56" s="240">
        <v>100000</v>
      </c>
      <c r="H56" s="242">
        <f t="shared" si="3"/>
        <v>437000</v>
      </c>
      <c r="I56" s="241">
        <v>437000</v>
      </c>
      <c r="J56" s="243"/>
      <c r="K56" s="243"/>
      <c r="L56" s="230" t="s">
        <v>196</v>
      </c>
      <c r="M56" s="149"/>
      <c r="N56" s="149"/>
    </row>
    <row r="57" spans="1:14" ht="12.75" customHeight="1">
      <c r="A57" s="245">
        <v>33</v>
      </c>
      <c r="B57" s="238">
        <v>60016</v>
      </c>
      <c r="C57" s="238">
        <v>6050</v>
      </c>
      <c r="D57" s="231" t="s">
        <v>218</v>
      </c>
      <c r="E57" s="240">
        <f>H57</f>
        <v>12000</v>
      </c>
      <c r="F57" s="240">
        <v>12000</v>
      </c>
      <c r="G57" s="240"/>
      <c r="H57" s="242">
        <f t="shared" si="3"/>
        <v>12000</v>
      </c>
      <c r="I57" s="241">
        <v>12000</v>
      </c>
      <c r="J57" s="243"/>
      <c r="K57" s="243"/>
      <c r="L57" s="230" t="s">
        <v>195</v>
      </c>
      <c r="M57" s="149"/>
      <c r="N57" s="149"/>
    </row>
    <row r="58" spans="1:14" ht="11.25" customHeight="1">
      <c r="A58" s="349">
        <v>34</v>
      </c>
      <c r="B58" s="157">
        <v>60016</v>
      </c>
      <c r="C58" s="157">
        <v>6058</v>
      </c>
      <c r="D58" s="364" t="s">
        <v>180</v>
      </c>
      <c r="E58" s="327">
        <v>1464642</v>
      </c>
      <c r="F58" s="327">
        <v>1433192</v>
      </c>
      <c r="G58" s="173">
        <v>-550000</v>
      </c>
      <c r="H58" s="174">
        <f t="shared" si="3"/>
        <v>0</v>
      </c>
      <c r="I58" s="156"/>
      <c r="J58" s="155"/>
      <c r="K58" s="155"/>
      <c r="L58" s="334" t="s">
        <v>195</v>
      </c>
      <c r="M58" s="149"/>
      <c r="N58" s="149"/>
    </row>
    <row r="59" spans="1:14" ht="11.25" customHeight="1">
      <c r="A59" s="350"/>
      <c r="B59" s="160">
        <v>60016</v>
      </c>
      <c r="C59" s="160">
        <v>6059</v>
      </c>
      <c r="D59" s="365"/>
      <c r="E59" s="328"/>
      <c r="F59" s="328"/>
      <c r="G59" s="266">
        <v>-883192</v>
      </c>
      <c r="H59" s="177">
        <f t="shared" si="3"/>
        <v>0</v>
      </c>
      <c r="I59" s="162"/>
      <c r="J59" s="166"/>
      <c r="K59" s="166"/>
      <c r="L59" s="335"/>
      <c r="M59" s="149"/>
      <c r="N59" s="149"/>
    </row>
    <row r="60" spans="1:14" ht="11.25" customHeight="1">
      <c r="A60" s="269">
        <v>35</v>
      </c>
      <c r="B60" s="238">
        <v>60016</v>
      </c>
      <c r="C60" s="238">
        <v>6050</v>
      </c>
      <c r="D60" s="273" t="s">
        <v>180</v>
      </c>
      <c r="E60" s="234">
        <v>1058450</v>
      </c>
      <c r="F60" s="234"/>
      <c r="G60" s="234">
        <v>1027000</v>
      </c>
      <c r="H60" s="259">
        <f>I60</f>
        <v>1027000</v>
      </c>
      <c r="I60" s="235">
        <v>1027000</v>
      </c>
      <c r="J60" s="233"/>
      <c r="K60" s="233"/>
      <c r="L60" s="196" t="s">
        <v>196</v>
      </c>
      <c r="M60" s="149"/>
      <c r="N60" s="149"/>
    </row>
    <row r="61" spans="1:14" ht="27" customHeight="1">
      <c r="A61" s="269">
        <v>36</v>
      </c>
      <c r="B61" s="236">
        <v>60016</v>
      </c>
      <c r="C61" s="236">
        <v>6050</v>
      </c>
      <c r="D61" s="273" t="s">
        <v>329</v>
      </c>
      <c r="E61" s="234">
        <v>789230</v>
      </c>
      <c r="F61" s="235">
        <v>779230</v>
      </c>
      <c r="G61" s="235"/>
      <c r="H61" s="259">
        <f t="shared" si="3"/>
        <v>779230</v>
      </c>
      <c r="I61" s="235">
        <v>779230</v>
      </c>
      <c r="J61" s="233"/>
      <c r="K61" s="233"/>
      <c r="L61" s="230" t="s">
        <v>196</v>
      </c>
      <c r="M61" s="149"/>
      <c r="N61" s="149"/>
    </row>
    <row r="62" spans="1:14" ht="15" customHeight="1">
      <c r="A62" s="245">
        <v>37</v>
      </c>
      <c r="B62" s="238">
        <v>60016</v>
      </c>
      <c r="C62" s="238">
        <v>6050</v>
      </c>
      <c r="D62" s="231" t="s">
        <v>222</v>
      </c>
      <c r="E62" s="240">
        <v>95490</v>
      </c>
      <c r="F62" s="241">
        <v>90000</v>
      </c>
      <c r="G62" s="241"/>
      <c r="H62" s="242">
        <f aca="true" t="shared" si="4" ref="H62:H73">I62</f>
        <v>90000</v>
      </c>
      <c r="I62" s="241">
        <v>90000</v>
      </c>
      <c r="J62" s="243"/>
      <c r="K62" s="243"/>
      <c r="L62" s="230" t="s">
        <v>196</v>
      </c>
      <c r="M62" s="149"/>
      <c r="N62" s="149"/>
    </row>
    <row r="63" spans="1:14" ht="14.25" customHeight="1">
      <c r="A63" s="269">
        <v>38</v>
      </c>
      <c r="B63" s="238">
        <v>60016</v>
      </c>
      <c r="C63" s="238">
        <v>6050</v>
      </c>
      <c r="D63" s="231" t="s">
        <v>278</v>
      </c>
      <c r="E63" s="240">
        <v>951565</v>
      </c>
      <c r="F63" s="241">
        <v>929688</v>
      </c>
      <c r="G63" s="241"/>
      <c r="H63" s="242">
        <f t="shared" si="4"/>
        <v>929688</v>
      </c>
      <c r="I63" s="241">
        <v>929688</v>
      </c>
      <c r="J63" s="243"/>
      <c r="K63" s="243"/>
      <c r="L63" s="230" t="s">
        <v>196</v>
      </c>
      <c r="M63" s="149"/>
      <c r="N63" s="149"/>
    </row>
    <row r="64" spans="1:14" ht="18.75" customHeight="1">
      <c r="A64" s="245">
        <v>39</v>
      </c>
      <c r="B64" s="238">
        <v>60016</v>
      </c>
      <c r="C64" s="238">
        <v>6050</v>
      </c>
      <c r="D64" s="231" t="s">
        <v>325</v>
      </c>
      <c r="E64" s="240">
        <f>H64</f>
        <v>10770</v>
      </c>
      <c r="F64" s="241">
        <v>10770</v>
      </c>
      <c r="G64" s="241"/>
      <c r="H64" s="242">
        <f t="shared" si="4"/>
        <v>10770</v>
      </c>
      <c r="I64" s="241">
        <v>10770</v>
      </c>
      <c r="J64" s="243"/>
      <c r="K64" s="243"/>
      <c r="L64" s="230" t="s">
        <v>196</v>
      </c>
      <c r="M64" s="149"/>
      <c r="N64" s="149"/>
    </row>
    <row r="65" spans="1:14" ht="15" customHeight="1">
      <c r="A65" s="269">
        <v>40</v>
      </c>
      <c r="B65" s="238">
        <v>60016</v>
      </c>
      <c r="C65" s="238">
        <v>6050</v>
      </c>
      <c r="D65" s="231" t="s">
        <v>277</v>
      </c>
      <c r="E65" s="240">
        <v>29280</v>
      </c>
      <c r="F65" s="241">
        <v>29280</v>
      </c>
      <c r="G65" s="241"/>
      <c r="H65" s="242">
        <f t="shared" si="4"/>
        <v>29280</v>
      </c>
      <c r="I65" s="241">
        <v>29280</v>
      </c>
      <c r="J65" s="243"/>
      <c r="K65" s="243"/>
      <c r="L65" s="230" t="s">
        <v>196</v>
      </c>
      <c r="M65" s="149"/>
      <c r="N65" s="149"/>
    </row>
    <row r="66" spans="1:14" ht="15" customHeight="1">
      <c r="A66" s="245">
        <v>41</v>
      </c>
      <c r="B66" s="238">
        <v>60016</v>
      </c>
      <c r="C66" s="238">
        <v>6050</v>
      </c>
      <c r="D66" s="231" t="s">
        <v>284</v>
      </c>
      <c r="E66" s="240">
        <f>I66</f>
        <v>54900</v>
      </c>
      <c r="F66" s="241">
        <v>54900</v>
      </c>
      <c r="G66" s="241"/>
      <c r="H66" s="242">
        <f t="shared" si="4"/>
        <v>54900</v>
      </c>
      <c r="I66" s="241">
        <v>54900</v>
      </c>
      <c r="J66" s="243"/>
      <c r="K66" s="243"/>
      <c r="L66" s="230" t="s">
        <v>196</v>
      </c>
      <c r="M66" s="149"/>
      <c r="N66" s="149"/>
    </row>
    <row r="67" spans="1:14" ht="15" customHeight="1">
      <c r="A67" s="269">
        <v>42</v>
      </c>
      <c r="B67" s="238">
        <v>60016</v>
      </c>
      <c r="C67" s="238">
        <v>6050</v>
      </c>
      <c r="D67" s="231" t="s">
        <v>285</v>
      </c>
      <c r="E67" s="240">
        <f aca="true" t="shared" si="5" ref="E67:E72">I67</f>
        <v>43920</v>
      </c>
      <c r="F67" s="241">
        <v>43920</v>
      </c>
      <c r="G67" s="241"/>
      <c r="H67" s="242">
        <f t="shared" si="4"/>
        <v>43920</v>
      </c>
      <c r="I67" s="241">
        <v>43920</v>
      </c>
      <c r="J67" s="243"/>
      <c r="K67" s="243"/>
      <c r="L67" s="230" t="s">
        <v>196</v>
      </c>
      <c r="M67" s="149"/>
      <c r="N67" s="149"/>
    </row>
    <row r="68" spans="1:14" ht="15" customHeight="1">
      <c r="A68" s="245">
        <v>43</v>
      </c>
      <c r="B68" s="238">
        <v>60016</v>
      </c>
      <c r="C68" s="238">
        <v>6050</v>
      </c>
      <c r="D68" s="231" t="s">
        <v>286</v>
      </c>
      <c r="E68" s="240">
        <f t="shared" si="5"/>
        <v>43920</v>
      </c>
      <c r="F68" s="241">
        <v>43920</v>
      </c>
      <c r="G68" s="241"/>
      <c r="H68" s="242">
        <f t="shared" si="4"/>
        <v>43920</v>
      </c>
      <c r="I68" s="241">
        <v>43920</v>
      </c>
      <c r="J68" s="243"/>
      <c r="K68" s="243"/>
      <c r="L68" s="230" t="s">
        <v>196</v>
      </c>
      <c r="M68" s="149"/>
      <c r="N68" s="149"/>
    </row>
    <row r="69" spans="1:14" ht="15" customHeight="1">
      <c r="A69" s="269">
        <v>44</v>
      </c>
      <c r="B69" s="238">
        <v>60016</v>
      </c>
      <c r="C69" s="238">
        <v>6050</v>
      </c>
      <c r="D69" s="231" t="s">
        <v>287</v>
      </c>
      <c r="E69" s="240">
        <f t="shared" si="5"/>
        <v>47092</v>
      </c>
      <c r="F69" s="241">
        <v>47092</v>
      </c>
      <c r="G69" s="241"/>
      <c r="H69" s="242">
        <f t="shared" si="4"/>
        <v>47092</v>
      </c>
      <c r="I69" s="241">
        <v>47092</v>
      </c>
      <c r="J69" s="243"/>
      <c r="K69" s="243"/>
      <c r="L69" s="230" t="s">
        <v>196</v>
      </c>
      <c r="M69" s="149"/>
      <c r="N69" s="149"/>
    </row>
    <row r="70" spans="1:14" ht="15" customHeight="1">
      <c r="A70" s="245">
        <v>45</v>
      </c>
      <c r="B70" s="238">
        <v>60016</v>
      </c>
      <c r="C70" s="238">
        <v>6050</v>
      </c>
      <c r="D70" s="231" t="s">
        <v>288</v>
      </c>
      <c r="E70" s="240">
        <f t="shared" si="5"/>
        <v>37942</v>
      </c>
      <c r="F70" s="241">
        <v>37942</v>
      </c>
      <c r="G70" s="241"/>
      <c r="H70" s="242">
        <f t="shared" si="4"/>
        <v>37942</v>
      </c>
      <c r="I70" s="241">
        <v>37942</v>
      </c>
      <c r="J70" s="243"/>
      <c r="K70" s="243"/>
      <c r="L70" s="230" t="s">
        <v>196</v>
      </c>
      <c r="M70" s="149"/>
      <c r="N70" s="149"/>
    </row>
    <row r="71" spans="1:14" ht="15" customHeight="1">
      <c r="A71" s="269">
        <v>46</v>
      </c>
      <c r="B71" s="238">
        <v>60016</v>
      </c>
      <c r="C71" s="238">
        <v>6050</v>
      </c>
      <c r="D71" s="231" t="s">
        <v>326</v>
      </c>
      <c r="E71" s="240">
        <f t="shared" si="5"/>
        <v>48800</v>
      </c>
      <c r="F71" s="241">
        <v>48800</v>
      </c>
      <c r="G71" s="241"/>
      <c r="H71" s="242">
        <f t="shared" si="4"/>
        <v>48800</v>
      </c>
      <c r="I71" s="241">
        <v>48800</v>
      </c>
      <c r="J71" s="243"/>
      <c r="K71" s="243"/>
      <c r="L71" s="230" t="s">
        <v>196</v>
      </c>
      <c r="M71" s="149"/>
      <c r="N71" s="149"/>
    </row>
    <row r="72" spans="1:14" ht="15" customHeight="1">
      <c r="A72" s="245">
        <v>47</v>
      </c>
      <c r="B72" s="238">
        <v>60016</v>
      </c>
      <c r="C72" s="238">
        <v>6050</v>
      </c>
      <c r="D72" s="231" t="s">
        <v>289</v>
      </c>
      <c r="E72" s="240">
        <f t="shared" si="5"/>
        <v>37942</v>
      </c>
      <c r="F72" s="241">
        <v>37942</v>
      </c>
      <c r="G72" s="241"/>
      <c r="H72" s="242">
        <f t="shared" si="4"/>
        <v>37942</v>
      </c>
      <c r="I72" s="241">
        <v>37942</v>
      </c>
      <c r="J72" s="243"/>
      <c r="K72" s="243"/>
      <c r="L72" s="230" t="s">
        <v>196</v>
      </c>
      <c r="M72" s="149"/>
      <c r="N72" s="149"/>
    </row>
    <row r="73" spans="1:14" ht="15" customHeight="1">
      <c r="A73" s="269">
        <v>48</v>
      </c>
      <c r="B73" s="238">
        <v>60016</v>
      </c>
      <c r="C73" s="238">
        <v>6050</v>
      </c>
      <c r="D73" s="231" t="s">
        <v>256</v>
      </c>
      <c r="E73" s="240">
        <v>1642459</v>
      </c>
      <c r="F73" s="241">
        <v>420000</v>
      </c>
      <c r="G73" s="241"/>
      <c r="H73" s="242">
        <f t="shared" si="4"/>
        <v>420000</v>
      </c>
      <c r="I73" s="241">
        <v>420000</v>
      </c>
      <c r="J73" s="243"/>
      <c r="K73" s="243"/>
      <c r="L73" s="230" t="s">
        <v>196</v>
      </c>
      <c r="M73" s="149"/>
      <c r="N73" s="149"/>
    </row>
    <row r="74" spans="1:14" ht="17.25" customHeight="1">
      <c r="A74" s="245">
        <v>49</v>
      </c>
      <c r="B74" s="232">
        <v>60016</v>
      </c>
      <c r="C74" s="157">
        <v>6050</v>
      </c>
      <c r="D74" s="273" t="s">
        <v>217</v>
      </c>
      <c r="E74" s="173">
        <v>1312460</v>
      </c>
      <c r="F74" s="156">
        <v>1289245</v>
      </c>
      <c r="G74" s="156"/>
      <c r="H74" s="174">
        <f>I74</f>
        <v>1289245</v>
      </c>
      <c r="I74" s="156">
        <v>1289245</v>
      </c>
      <c r="J74" s="155"/>
      <c r="K74" s="155"/>
      <c r="L74" s="196" t="s">
        <v>196</v>
      </c>
      <c r="M74" s="149"/>
      <c r="N74" s="149"/>
    </row>
    <row r="75" spans="1:14" ht="21" customHeight="1">
      <c r="A75" s="269">
        <v>50</v>
      </c>
      <c r="B75" s="238">
        <v>60016</v>
      </c>
      <c r="C75" s="157">
        <v>6050</v>
      </c>
      <c r="D75" s="273" t="s">
        <v>320</v>
      </c>
      <c r="E75" s="173">
        <v>39970</v>
      </c>
      <c r="F75" s="156">
        <v>39970</v>
      </c>
      <c r="G75" s="156"/>
      <c r="H75" s="174">
        <f>I75</f>
        <v>39970</v>
      </c>
      <c r="I75" s="156">
        <v>39970</v>
      </c>
      <c r="J75" s="155"/>
      <c r="K75" s="155"/>
      <c r="L75" s="196" t="s">
        <v>196</v>
      </c>
      <c r="M75" s="149"/>
      <c r="N75" s="149"/>
    </row>
    <row r="76" spans="1:14" ht="10.5" customHeight="1">
      <c r="A76" s="349">
        <v>51</v>
      </c>
      <c r="B76" s="157">
        <v>60016</v>
      </c>
      <c r="C76" s="157">
        <v>6058</v>
      </c>
      <c r="D76" s="364" t="s">
        <v>178</v>
      </c>
      <c r="E76" s="327">
        <v>2240000</v>
      </c>
      <c r="F76" s="327">
        <v>2240000</v>
      </c>
      <c r="G76" s="173"/>
      <c r="H76" s="174">
        <v>1700000</v>
      </c>
      <c r="I76" s="156"/>
      <c r="J76" s="155"/>
      <c r="K76" s="155">
        <v>1700000</v>
      </c>
      <c r="L76" s="372" t="s">
        <v>195</v>
      </c>
      <c r="M76" s="149"/>
      <c r="N76" s="149"/>
    </row>
    <row r="77" spans="1:14" ht="10.5" customHeight="1">
      <c r="A77" s="350"/>
      <c r="B77" s="160">
        <v>60016</v>
      </c>
      <c r="C77" s="160">
        <v>6059</v>
      </c>
      <c r="D77" s="365"/>
      <c r="E77" s="328"/>
      <c r="F77" s="328"/>
      <c r="G77" s="266"/>
      <c r="H77" s="177">
        <v>540000</v>
      </c>
      <c r="I77" s="162">
        <v>540000</v>
      </c>
      <c r="J77" s="166"/>
      <c r="K77" s="166"/>
      <c r="L77" s="374"/>
      <c r="M77" s="149"/>
      <c r="N77" s="149"/>
    </row>
    <row r="78" spans="1:14" ht="12" customHeight="1">
      <c r="A78" s="236">
        <v>52</v>
      </c>
      <c r="B78" s="236">
        <v>60016</v>
      </c>
      <c r="C78" s="157">
        <v>6050</v>
      </c>
      <c r="D78" s="273" t="s">
        <v>251</v>
      </c>
      <c r="E78" s="173">
        <v>1034781</v>
      </c>
      <c r="F78" s="173">
        <v>1003109</v>
      </c>
      <c r="G78" s="173"/>
      <c r="H78" s="174">
        <f>I78</f>
        <v>1003109</v>
      </c>
      <c r="I78" s="156">
        <v>1003109</v>
      </c>
      <c r="J78" s="155"/>
      <c r="K78" s="155"/>
      <c r="L78" s="196" t="s">
        <v>196</v>
      </c>
      <c r="M78" s="149"/>
      <c r="N78" s="149"/>
    </row>
    <row r="79" spans="1:14" ht="12" customHeight="1">
      <c r="A79" s="238">
        <v>53</v>
      </c>
      <c r="B79" s="238">
        <v>60016</v>
      </c>
      <c r="C79" s="238">
        <v>6050</v>
      </c>
      <c r="D79" s="231" t="s">
        <v>211</v>
      </c>
      <c r="E79" s="240">
        <v>73540</v>
      </c>
      <c r="F79" s="240">
        <v>73540</v>
      </c>
      <c r="G79" s="240"/>
      <c r="H79" s="242">
        <f>I79</f>
        <v>73540</v>
      </c>
      <c r="I79" s="241">
        <v>73540</v>
      </c>
      <c r="J79" s="243"/>
      <c r="K79" s="243"/>
      <c r="L79" s="230" t="s">
        <v>196</v>
      </c>
      <c r="M79" s="149"/>
      <c r="N79" s="149"/>
    </row>
    <row r="80" spans="1:14" ht="12" customHeight="1">
      <c r="A80" s="245">
        <v>54</v>
      </c>
      <c r="B80" s="238">
        <v>60016</v>
      </c>
      <c r="C80" s="238">
        <v>6050</v>
      </c>
      <c r="D80" s="231" t="s">
        <v>214</v>
      </c>
      <c r="E80" s="240">
        <v>26448</v>
      </c>
      <c r="F80" s="240">
        <v>26448</v>
      </c>
      <c r="G80" s="240"/>
      <c r="H80" s="242">
        <f>I80</f>
        <v>26448</v>
      </c>
      <c r="I80" s="241">
        <v>26448</v>
      </c>
      <c r="J80" s="243"/>
      <c r="K80" s="243"/>
      <c r="L80" s="230" t="s">
        <v>196</v>
      </c>
      <c r="M80" s="149"/>
      <c r="N80" s="149"/>
    </row>
    <row r="81" spans="1:14" ht="7.5" customHeight="1">
      <c r="A81" s="306"/>
      <c r="B81" s="306"/>
      <c r="C81" s="306"/>
      <c r="D81" s="304"/>
      <c r="E81" s="307"/>
      <c r="F81" s="307"/>
      <c r="G81" s="308"/>
      <c r="H81" s="308"/>
      <c r="I81" s="308"/>
      <c r="J81" s="309"/>
      <c r="K81" s="309"/>
      <c r="L81" s="305"/>
      <c r="M81" s="149"/>
      <c r="N81" s="149"/>
    </row>
    <row r="82" spans="1:14" ht="12" customHeight="1" thickBot="1">
      <c r="A82" s="348" t="s">
        <v>1</v>
      </c>
      <c r="B82" s="370" t="s">
        <v>158</v>
      </c>
      <c r="C82" s="367" t="s">
        <v>163</v>
      </c>
      <c r="D82" s="370" t="s">
        <v>159</v>
      </c>
      <c r="E82" s="370" t="s">
        <v>160</v>
      </c>
      <c r="F82" s="372" t="s">
        <v>273</v>
      </c>
      <c r="G82" s="372" t="s">
        <v>262</v>
      </c>
      <c r="H82" s="375" t="s">
        <v>171</v>
      </c>
      <c r="I82" s="376"/>
      <c r="J82" s="376"/>
      <c r="K82" s="377"/>
      <c r="L82" s="372" t="s">
        <v>190</v>
      </c>
      <c r="M82" s="149"/>
      <c r="N82" s="149"/>
    </row>
    <row r="83" spans="1:14" ht="12" customHeight="1">
      <c r="A83" s="348"/>
      <c r="B83" s="370"/>
      <c r="C83" s="368"/>
      <c r="D83" s="370"/>
      <c r="E83" s="370"/>
      <c r="F83" s="373"/>
      <c r="G83" s="373"/>
      <c r="H83" s="378">
        <v>2008</v>
      </c>
      <c r="I83" s="379"/>
      <c r="J83" s="379"/>
      <c r="K83" s="380"/>
      <c r="L83" s="373"/>
      <c r="M83" s="149"/>
      <c r="N83" s="149"/>
    </row>
    <row r="84" spans="1:14" ht="12" customHeight="1">
      <c r="A84" s="348"/>
      <c r="B84" s="370"/>
      <c r="C84" s="368"/>
      <c r="D84" s="370"/>
      <c r="E84" s="370"/>
      <c r="F84" s="373"/>
      <c r="G84" s="373"/>
      <c r="H84" s="381" t="s">
        <v>274</v>
      </c>
      <c r="I84" s="383" t="s">
        <v>161</v>
      </c>
      <c r="J84" s="372" t="s">
        <v>176</v>
      </c>
      <c r="K84" s="373" t="s">
        <v>167</v>
      </c>
      <c r="L84" s="373"/>
      <c r="M84" s="149"/>
      <c r="N84" s="149"/>
    </row>
    <row r="85" spans="1:14" ht="12" customHeight="1">
      <c r="A85" s="348"/>
      <c r="B85" s="370"/>
      <c r="C85" s="369"/>
      <c r="D85" s="370"/>
      <c r="E85" s="370"/>
      <c r="F85" s="374"/>
      <c r="G85" s="374"/>
      <c r="H85" s="382"/>
      <c r="I85" s="366"/>
      <c r="J85" s="374"/>
      <c r="K85" s="374"/>
      <c r="L85" s="374"/>
      <c r="M85" s="149"/>
      <c r="N85" s="149"/>
    </row>
    <row r="86" spans="1:14" ht="9.75" customHeight="1">
      <c r="A86" s="169">
        <v>1</v>
      </c>
      <c r="B86" s="169">
        <v>2</v>
      </c>
      <c r="C86" s="169">
        <v>3</v>
      </c>
      <c r="D86" s="169">
        <v>4</v>
      </c>
      <c r="E86" s="169">
        <v>5</v>
      </c>
      <c r="F86" s="169">
        <v>6</v>
      </c>
      <c r="G86" s="169">
        <v>7</v>
      </c>
      <c r="H86" s="183">
        <v>8</v>
      </c>
      <c r="I86" s="170">
        <v>9</v>
      </c>
      <c r="J86" s="171">
        <v>10</v>
      </c>
      <c r="K86" s="171">
        <v>11</v>
      </c>
      <c r="L86" s="169">
        <v>12</v>
      </c>
      <c r="M86" s="149"/>
      <c r="N86" s="149"/>
    </row>
    <row r="87" spans="1:14" ht="15" customHeight="1">
      <c r="A87" s="238">
        <v>55</v>
      </c>
      <c r="B87" s="238">
        <v>60016</v>
      </c>
      <c r="C87" s="238">
        <v>6050</v>
      </c>
      <c r="D87" s="231" t="s">
        <v>290</v>
      </c>
      <c r="E87" s="240">
        <f>H87</f>
        <v>44504</v>
      </c>
      <c r="F87" s="240">
        <v>44504</v>
      </c>
      <c r="G87" s="240"/>
      <c r="H87" s="242">
        <f aca="true" t="shared" si="6" ref="H87:H93">I87</f>
        <v>44504</v>
      </c>
      <c r="I87" s="241">
        <v>44504</v>
      </c>
      <c r="J87" s="243"/>
      <c r="K87" s="243"/>
      <c r="L87" s="230" t="s">
        <v>196</v>
      </c>
      <c r="M87" s="149"/>
      <c r="N87" s="149"/>
    </row>
    <row r="88" spans="1:14" ht="15" customHeight="1">
      <c r="A88" s="238">
        <v>56</v>
      </c>
      <c r="B88" s="238">
        <v>60016</v>
      </c>
      <c r="C88" s="238">
        <v>6050</v>
      </c>
      <c r="D88" s="231" t="s">
        <v>238</v>
      </c>
      <c r="E88" s="240">
        <v>560000</v>
      </c>
      <c r="F88" s="240">
        <v>780000</v>
      </c>
      <c r="G88" s="240">
        <v>-220000</v>
      </c>
      <c r="H88" s="242">
        <f t="shared" si="6"/>
        <v>560000</v>
      </c>
      <c r="I88" s="241">
        <v>560000</v>
      </c>
      <c r="J88" s="243"/>
      <c r="K88" s="243"/>
      <c r="L88" s="230" t="s">
        <v>196</v>
      </c>
      <c r="M88" s="149"/>
      <c r="N88" s="149"/>
    </row>
    <row r="89" spans="1:14" ht="15" customHeight="1">
      <c r="A89" s="238">
        <v>57</v>
      </c>
      <c r="B89" s="238">
        <v>60016</v>
      </c>
      <c r="C89" s="238">
        <v>6050</v>
      </c>
      <c r="D89" s="231" t="s">
        <v>208</v>
      </c>
      <c r="E89" s="240">
        <v>43920</v>
      </c>
      <c r="F89" s="240">
        <v>43920</v>
      </c>
      <c r="G89" s="240"/>
      <c r="H89" s="242">
        <f t="shared" si="6"/>
        <v>43920</v>
      </c>
      <c r="I89" s="241">
        <v>43920</v>
      </c>
      <c r="J89" s="252"/>
      <c r="K89" s="252"/>
      <c r="L89" s="230" t="s">
        <v>196</v>
      </c>
      <c r="M89" s="149"/>
      <c r="N89" s="149"/>
    </row>
    <row r="90" spans="1:14" ht="15" customHeight="1">
      <c r="A90" s="238">
        <v>58</v>
      </c>
      <c r="B90" s="238">
        <v>60016</v>
      </c>
      <c r="C90" s="238">
        <v>6050</v>
      </c>
      <c r="D90" s="231" t="s">
        <v>239</v>
      </c>
      <c r="E90" s="240">
        <v>77930</v>
      </c>
      <c r="F90" s="240">
        <v>70000</v>
      </c>
      <c r="G90" s="240"/>
      <c r="H90" s="242">
        <f t="shared" si="6"/>
        <v>70000</v>
      </c>
      <c r="I90" s="241">
        <v>70000</v>
      </c>
      <c r="J90" s="252"/>
      <c r="K90" s="252"/>
      <c r="L90" s="230" t="s">
        <v>196</v>
      </c>
      <c r="M90" s="149"/>
      <c r="N90" s="149"/>
    </row>
    <row r="91" spans="1:14" ht="15" customHeight="1">
      <c r="A91" s="238">
        <v>59</v>
      </c>
      <c r="B91" s="232">
        <v>60016</v>
      </c>
      <c r="C91" s="157">
        <v>6050</v>
      </c>
      <c r="D91" s="273" t="s">
        <v>245</v>
      </c>
      <c r="E91" s="173">
        <v>680593</v>
      </c>
      <c r="F91" s="173">
        <v>668466</v>
      </c>
      <c r="G91" s="173"/>
      <c r="H91" s="174">
        <f t="shared" si="6"/>
        <v>668466</v>
      </c>
      <c r="I91" s="156">
        <v>668466</v>
      </c>
      <c r="J91" s="213"/>
      <c r="K91" s="253"/>
      <c r="L91" s="196" t="s">
        <v>196</v>
      </c>
      <c r="M91" s="149"/>
      <c r="N91" s="149"/>
    </row>
    <row r="92" spans="1:14" ht="15" customHeight="1">
      <c r="A92" s="238">
        <v>60</v>
      </c>
      <c r="B92" s="237">
        <v>60016</v>
      </c>
      <c r="C92" s="237">
        <v>6050</v>
      </c>
      <c r="D92" s="273" t="s">
        <v>319</v>
      </c>
      <c r="E92" s="268">
        <v>65200</v>
      </c>
      <c r="F92" s="268">
        <v>65200</v>
      </c>
      <c r="G92" s="268"/>
      <c r="H92" s="276">
        <f t="shared" si="6"/>
        <v>65200</v>
      </c>
      <c r="I92" s="267">
        <v>65200</v>
      </c>
      <c r="J92" s="252"/>
      <c r="K92" s="298"/>
      <c r="L92" s="278" t="s">
        <v>196</v>
      </c>
      <c r="M92" s="149"/>
      <c r="N92" s="149"/>
    </row>
    <row r="93" spans="1:14" ht="15" customHeight="1">
      <c r="A93" s="238">
        <v>61</v>
      </c>
      <c r="B93" s="237">
        <v>60016</v>
      </c>
      <c r="C93" s="237">
        <v>6050</v>
      </c>
      <c r="D93" s="273" t="s">
        <v>257</v>
      </c>
      <c r="E93" s="268">
        <v>30000</v>
      </c>
      <c r="F93" s="268">
        <v>30000</v>
      </c>
      <c r="G93" s="268"/>
      <c r="H93" s="276">
        <f t="shared" si="6"/>
        <v>30000</v>
      </c>
      <c r="I93" s="267">
        <v>30000</v>
      </c>
      <c r="J93" s="252"/>
      <c r="K93" s="298"/>
      <c r="L93" s="278" t="s">
        <v>196</v>
      </c>
      <c r="M93" s="149"/>
      <c r="N93" s="149"/>
    </row>
    <row r="94" spans="1:14" ht="15" customHeight="1">
      <c r="A94" s="238">
        <v>62</v>
      </c>
      <c r="B94" s="237">
        <v>60016</v>
      </c>
      <c r="C94" s="237">
        <v>6050</v>
      </c>
      <c r="D94" s="273" t="s">
        <v>252</v>
      </c>
      <c r="E94" s="268">
        <v>30000</v>
      </c>
      <c r="F94" s="268">
        <v>30000</v>
      </c>
      <c r="G94" s="268"/>
      <c r="H94" s="276">
        <v>30000</v>
      </c>
      <c r="I94" s="267">
        <v>30000</v>
      </c>
      <c r="J94" s="252"/>
      <c r="K94" s="298"/>
      <c r="L94" s="278" t="s">
        <v>196</v>
      </c>
      <c r="M94" s="149"/>
      <c r="N94" s="149"/>
    </row>
    <row r="95" spans="1:14" ht="15" customHeight="1">
      <c r="A95" s="238">
        <v>63</v>
      </c>
      <c r="B95" s="237">
        <v>60016</v>
      </c>
      <c r="C95" s="237">
        <v>6050</v>
      </c>
      <c r="D95" s="273" t="s">
        <v>309</v>
      </c>
      <c r="E95" s="268">
        <v>54800</v>
      </c>
      <c r="F95" s="268">
        <v>54800</v>
      </c>
      <c r="G95" s="268"/>
      <c r="H95" s="276">
        <f aca="true" t="shared" si="7" ref="H95:H100">I95</f>
        <v>54800</v>
      </c>
      <c r="I95" s="267">
        <v>54800</v>
      </c>
      <c r="J95" s="252"/>
      <c r="K95" s="298"/>
      <c r="L95" s="278" t="s">
        <v>196</v>
      </c>
      <c r="M95" s="149"/>
      <c r="N95" s="149"/>
    </row>
    <row r="96" spans="1:14" ht="15" customHeight="1">
      <c r="A96" s="238">
        <v>64</v>
      </c>
      <c r="B96" s="238">
        <v>60016</v>
      </c>
      <c r="C96" s="238">
        <v>6050</v>
      </c>
      <c r="D96" s="231" t="s">
        <v>280</v>
      </c>
      <c r="E96" s="240">
        <v>152014</v>
      </c>
      <c r="F96" s="240">
        <v>142327</v>
      </c>
      <c r="G96" s="240"/>
      <c r="H96" s="242">
        <f t="shared" si="7"/>
        <v>142327</v>
      </c>
      <c r="I96" s="241">
        <v>142327</v>
      </c>
      <c r="J96" s="252"/>
      <c r="K96" s="252"/>
      <c r="L96" s="230" t="s">
        <v>196</v>
      </c>
      <c r="M96" s="149"/>
      <c r="N96" s="149"/>
    </row>
    <row r="97" spans="1:12" ht="15" customHeight="1">
      <c r="A97" s="238">
        <v>65</v>
      </c>
      <c r="B97" s="238">
        <v>60016</v>
      </c>
      <c r="C97" s="238">
        <v>6050</v>
      </c>
      <c r="D97" s="231" t="s">
        <v>246</v>
      </c>
      <c r="E97" s="240">
        <v>67100</v>
      </c>
      <c r="F97" s="240">
        <v>67100</v>
      </c>
      <c r="G97" s="240"/>
      <c r="H97" s="242">
        <f t="shared" si="7"/>
        <v>67100</v>
      </c>
      <c r="I97" s="241">
        <v>67100</v>
      </c>
      <c r="J97" s="252"/>
      <c r="K97" s="252"/>
      <c r="L97" s="230" t="s">
        <v>196</v>
      </c>
    </row>
    <row r="98" spans="1:12" ht="15" customHeight="1">
      <c r="A98" s="238">
        <v>66</v>
      </c>
      <c r="B98" s="238">
        <v>60016</v>
      </c>
      <c r="C98" s="238">
        <v>6050</v>
      </c>
      <c r="D98" s="231" t="s">
        <v>275</v>
      </c>
      <c r="E98" s="240">
        <v>70000</v>
      </c>
      <c r="F98" s="240">
        <v>70000</v>
      </c>
      <c r="G98" s="240"/>
      <c r="H98" s="242">
        <f t="shared" si="7"/>
        <v>70000</v>
      </c>
      <c r="I98" s="241">
        <v>70000</v>
      </c>
      <c r="J98" s="252"/>
      <c r="K98" s="252"/>
      <c r="L98" s="278" t="s">
        <v>276</v>
      </c>
    </row>
    <row r="99" spans="1:12" ht="15" customHeight="1">
      <c r="A99" s="238">
        <v>67</v>
      </c>
      <c r="B99" s="238">
        <v>60016</v>
      </c>
      <c r="C99" s="238">
        <v>6050</v>
      </c>
      <c r="D99" s="231" t="s">
        <v>313</v>
      </c>
      <c r="E99" s="240">
        <v>25000</v>
      </c>
      <c r="F99" s="240">
        <v>25000</v>
      </c>
      <c r="G99" s="240"/>
      <c r="H99" s="242">
        <f t="shared" si="7"/>
        <v>25000</v>
      </c>
      <c r="I99" s="241">
        <v>25000</v>
      </c>
      <c r="J99" s="252"/>
      <c r="K99" s="252"/>
      <c r="L99" s="278" t="s">
        <v>195</v>
      </c>
    </row>
    <row r="100" spans="1:12" ht="15" customHeight="1">
      <c r="A100" s="238">
        <v>68</v>
      </c>
      <c r="B100" s="238">
        <v>60016</v>
      </c>
      <c r="C100" s="238">
        <v>6050</v>
      </c>
      <c r="D100" s="231" t="s">
        <v>306</v>
      </c>
      <c r="E100" s="240">
        <v>30000</v>
      </c>
      <c r="F100" s="240">
        <v>30000</v>
      </c>
      <c r="G100" s="240"/>
      <c r="H100" s="242">
        <f t="shared" si="7"/>
        <v>30000</v>
      </c>
      <c r="I100" s="241">
        <v>30000</v>
      </c>
      <c r="J100" s="252"/>
      <c r="K100" s="252"/>
      <c r="L100" s="230" t="s">
        <v>196</v>
      </c>
    </row>
    <row r="101" spans="1:12" ht="12.75" customHeight="1">
      <c r="A101" s="238">
        <v>69</v>
      </c>
      <c r="B101" s="238">
        <v>60016</v>
      </c>
      <c r="C101" s="238">
        <v>6050</v>
      </c>
      <c r="D101" s="231" t="s">
        <v>323</v>
      </c>
      <c r="E101" s="240">
        <v>100000</v>
      </c>
      <c r="F101" s="240">
        <v>100000</v>
      </c>
      <c r="G101" s="240"/>
      <c r="H101" s="242">
        <f>I101</f>
        <v>100000</v>
      </c>
      <c r="I101" s="241">
        <v>100000</v>
      </c>
      <c r="J101" s="252"/>
      <c r="K101" s="298"/>
      <c r="L101" s="230" t="s">
        <v>196</v>
      </c>
    </row>
    <row r="102" spans="1:12" ht="15" customHeight="1">
      <c r="A102" s="238">
        <v>70</v>
      </c>
      <c r="B102" s="238">
        <v>60016</v>
      </c>
      <c r="C102" s="238">
        <v>6050</v>
      </c>
      <c r="D102" s="231" t="s">
        <v>327</v>
      </c>
      <c r="E102" s="240">
        <v>90000</v>
      </c>
      <c r="F102" s="240">
        <v>90000</v>
      </c>
      <c r="G102" s="240"/>
      <c r="H102" s="242">
        <f>I102</f>
        <v>90000</v>
      </c>
      <c r="I102" s="241">
        <v>90000</v>
      </c>
      <c r="J102" s="252"/>
      <c r="K102" s="252"/>
      <c r="L102" s="230" t="s">
        <v>196</v>
      </c>
    </row>
    <row r="103" spans="1:12" ht="20.25" customHeight="1">
      <c r="A103" s="238">
        <v>71</v>
      </c>
      <c r="B103" s="236">
        <v>60016</v>
      </c>
      <c r="C103" s="236">
        <v>6050</v>
      </c>
      <c r="D103" s="273" t="s">
        <v>338</v>
      </c>
      <c r="E103" s="234">
        <v>1677306</v>
      </c>
      <c r="F103" s="234">
        <v>1650000</v>
      </c>
      <c r="G103" s="234"/>
      <c r="H103" s="259">
        <f>I103+K103</f>
        <v>1650000</v>
      </c>
      <c r="I103" s="235">
        <v>1650000</v>
      </c>
      <c r="J103" s="302"/>
      <c r="K103" s="303"/>
      <c r="L103" s="230" t="s">
        <v>196</v>
      </c>
    </row>
    <row r="104" spans="1:13" ht="15" customHeight="1">
      <c r="A104" s="274"/>
      <c r="B104" s="152"/>
      <c r="C104" s="153"/>
      <c r="D104" s="154" t="s">
        <v>169</v>
      </c>
      <c r="E104" s="151">
        <f>SUM(E105:E111)</f>
        <v>7652260</v>
      </c>
      <c r="F104" s="151">
        <f aca="true" t="shared" si="8" ref="F104:K104">SUM(F105:F111)</f>
        <v>4313969</v>
      </c>
      <c r="G104" s="151">
        <f>SUM(G105:G111)</f>
        <v>700000</v>
      </c>
      <c r="H104" s="151">
        <f t="shared" si="8"/>
        <v>5013969</v>
      </c>
      <c r="I104" s="151">
        <f t="shared" si="8"/>
        <v>5013969</v>
      </c>
      <c r="J104" s="151">
        <f t="shared" si="8"/>
        <v>0</v>
      </c>
      <c r="K104" s="151">
        <f t="shared" si="8"/>
        <v>0</v>
      </c>
      <c r="L104" s="195"/>
      <c r="M104" s="149">
        <f>F104+G104</f>
        <v>5013969</v>
      </c>
    </row>
    <row r="105" spans="1:12" ht="12" customHeight="1">
      <c r="A105" s="238">
        <v>72</v>
      </c>
      <c r="B105" s="238">
        <v>70005</v>
      </c>
      <c r="C105" s="238">
        <v>6050</v>
      </c>
      <c r="D105" s="231" t="s">
        <v>242</v>
      </c>
      <c r="E105" s="240">
        <v>100000</v>
      </c>
      <c r="F105" s="241">
        <v>100000</v>
      </c>
      <c r="G105" s="241"/>
      <c r="H105" s="242">
        <f aca="true" t="shared" si="9" ref="H105:H110">I105</f>
        <v>100000</v>
      </c>
      <c r="I105" s="241">
        <v>100000</v>
      </c>
      <c r="J105" s="255"/>
      <c r="K105" s="250"/>
      <c r="L105" s="230" t="s">
        <v>196</v>
      </c>
    </row>
    <row r="106" spans="1:12" ht="12" customHeight="1">
      <c r="A106" s="238">
        <v>73</v>
      </c>
      <c r="B106" s="238">
        <v>70005</v>
      </c>
      <c r="C106" s="238">
        <v>6050</v>
      </c>
      <c r="D106" s="231" t="s">
        <v>228</v>
      </c>
      <c r="E106" s="240">
        <v>189811</v>
      </c>
      <c r="F106" s="241">
        <v>123969</v>
      </c>
      <c r="G106" s="241"/>
      <c r="H106" s="242">
        <f t="shared" si="9"/>
        <v>123969</v>
      </c>
      <c r="I106" s="241">
        <v>123969</v>
      </c>
      <c r="J106" s="255"/>
      <c r="K106" s="250"/>
      <c r="L106" s="230" t="s">
        <v>196</v>
      </c>
    </row>
    <row r="107" spans="1:12" ht="12" customHeight="1">
      <c r="A107" s="238">
        <v>74</v>
      </c>
      <c r="B107" s="238">
        <v>70005</v>
      </c>
      <c r="C107" s="238">
        <v>6050</v>
      </c>
      <c r="D107" s="231" t="s">
        <v>339</v>
      </c>
      <c r="E107" s="240">
        <v>700000</v>
      </c>
      <c r="F107" s="241"/>
      <c r="G107" s="241">
        <v>700000</v>
      </c>
      <c r="H107" s="242">
        <f t="shared" si="9"/>
        <v>700000</v>
      </c>
      <c r="I107" s="241">
        <v>700000</v>
      </c>
      <c r="J107" s="255"/>
      <c r="K107" s="250"/>
      <c r="L107" s="230" t="s">
        <v>196</v>
      </c>
    </row>
    <row r="108" spans="1:12" ht="12" customHeight="1">
      <c r="A108" s="238">
        <v>75</v>
      </c>
      <c r="B108" s="238">
        <v>70005</v>
      </c>
      <c r="C108" s="238">
        <v>6050</v>
      </c>
      <c r="D108" s="231" t="s">
        <v>253</v>
      </c>
      <c r="E108" s="240">
        <v>1300000</v>
      </c>
      <c r="F108" s="241">
        <v>1300000</v>
      </c>
      <c r="G108" s="241"/>
      <c r="H108" s="242">
        <f t="shared" si="9"/>
        <v>1300000</v>
      </c>
      <c r="I108" s="241">
        <v>1300000</v>
      </c>
      <c r="J108" s="255"/>
      <c r="K108" s="250"/>
      <c r="L108" s="264" t="s">
        <v>254</v>
      </c>
    </row>
    <row r="109" spans="1:12" ht="18" customHeight="1">
      <c r="A109" s="238">
        <v>76</v>
      </c>
      <c r="B109" s="238">
        <v>70005</v>
      </c>
      <c r="C109" s="238">
        <v>6050</v>
      </c>
      <c r="D109" s="231" t="s">
        <v>247</v>
      </c>
      <c r="E109" s="240">
        <v>2600000</v>
      </c>
      <c r="F109" s="241">
        <v>50000</v>
      </c>
      <c r="G109" s="241"/>
      <c r="H109" s="242">
        <f t="shared" si="9"/>
        <v>50000</v>
      </c>
      <c r="I109" s="241">
        <v>50000</v>
      </c>
      <c r="J109" s="255"/>
      <c r="K109" s="250"/>
      <c r="L109" s="230" t="s">
        <v>196</v>
      </c>
    </row>
    <row r="110" spans="1:12" ht="18.75" customHeight="1">
      <c r="A110" s="238">
        <v>77</v>
      </c>
      <c r="B110" s="236">
        <v>70005</v>
      </c>
      <c r="C110" s="236">
        <v>6050</v>
      </c>
      <c r="D110" s="273" t="s">
        <v>297</v>
      </c>
      <c r="E110" s="240">
        <v>1842449</v>
      </c>
      <c r="F110" s="241">
        <v>1820000</v>
      </c>
      <c r="G110" s="235"/>
      <c r="H110" s="259">
        <f t="shared" si="9"/>
        <v>1820000</v>
      </c>
      <c r="I110" s="235">
        <v>1820000</v>
      </c>
      <c r="J110" s="260"/>
      <c r="K110" s="315"/>
      <c r="L110" s="230" t="s">
        <v>250</v>
      </c>
    </row>
    <row r="111" spans="1:12" ht="12.75" customHeight="1">
      <c r="A111" s="238">
        <v>78</v>
      </c>
      <c r="B111" s="238">
        <v>70005</v>
      </c>
      <c r="C111" s="238">
        <v>6050</v>
      </c>
      <c r="D111" s="231" t="s">
        <v>308</v>
      </c>
      <c r="E111" s="240">
        <v>920000</v>
      </c>
      <c r="F111" s="241">
        <v>920000</v>
      </c>
      <c r="G111" s="241"/>
      <c r="H111" s="242">
        <f>I111+K111</f>
        <v>920000</v>
      </c>
      <c r="I111" s="241">
        <v>920000</v>
      </c>
      <c r="J111" s="255"/>
      <c r="K111" s="250"/>
      <c r="L111" s="230" t="s">
        <v>196</v>
      </c>
    </row>
    <row r="112" spans="1:13" ht="18" customHeight="1">
      <c r="A112" s="136"/>
      <c r="B112" s="244"/>
      <c r="C112" s="256"/>
      <c r="D112" s="257" t="s">
        <v>168</v>
      </c>
      <c r="E112" s="239">
        <f>SUM(E113:E117)</f>
        <v>7764074</v>
      </c>
      <c r="F112" s="239">
        <f>SUM(F113:F117)</f>
        <v>2440000</v>
      </c>
      <c r="G112" s="239">
        <f>SUM(G113:G117)</f>
        <v>-1470000</v>
      </c>
      <c r="H112" s="239">
        <f>SUM(H113:H117)</f>
        <v>970000</v>
      </c>
      <c r="I112" s="239">
        <f>SUM(I113:I117)</f>
        <v>970000</v>
      </c>
      <c r="J112" s="239">
        <f>SUM(J113:J116)</f>
        <v>0</v>
      </c>
      <c r="K112" s="239">
        <f>SUM(K113:K116)</f>
        <v>0</v>
      </c>
      <c r="L112" s="258"/>
      <c r="M112" s="149">
        <f>F112+G112</f>
        <v>970000</v>
      </c>
    </row>
    <row r="113" spans="1:12" ht="11.25" customHeight="1">
      <c r="A113" s="354">
        <v>79</v>
      </c>
      <c r="B113" s="157">
        <v>75023</v>
      </c>
      <c r="C113" s="157">
        <v>6058</v>
      </c>
      <c r="D113" s="364" t="s">
        <v>279</v>
      </c>
      <c r="E113" s="340"/>
      <c r="F113" s="333">
        <v>2220000</v>
      </c>
      <c r="G113" s="156">
        <v>-1500000</v>
      </c>
      <c r="H113" s="174">
        <f>I113+K113</f>
        <v>0</v>
      </c>
      <c r="I113" s="156"/>
      <c r="J113" s="155"/>
      <c r="K113" s="155"/>
      <c r="L113" s="370" t="s">
        <v>196</v>
      </c>
    </row>
    <row r="114" spans="1:12" ht="11.25" customHeight="1">
      <c r="A114" s="354"/>
      <c r="B114" s="160">
        <v>75023</v>
      </c>
      <c r="C114" s="160">
        <v>6059</v>
      </c>
      <c r="D114" s="365"/>
      <c r="E114" s="343"/>
      <c r="F114" s="333"/>
      <c r="G114" s="162">
        <v>-720000</v>
      </c>
      <c r="H114" s="177">
        <f>I114+K114</f>
        <v>0</v>
      </c>
      <c r="I114" s="162"/>
      <c r="J114" s="166"/>
      <c r="K114" s="166"/>
      <c r="L114" s="370"/>
    </row>
    <row r="115" spans="1:12" ht="18.75" customHeight="1">
      <c r="A115" s="245">
        <v>80</v>
      </c>
      <c r="B115" s="157">
        <v>75023</v>
      </c>
      <c r="C115" s="157">
        <v>6050</v>
      </c>
      <c r="D115" s="273" t="s">
        <v>279</v>
      </c>
      <c r="E115" s="240">
        <v>7544074</v>
      </c>
      <c r="F115" s="241"/>
      <c r="G115" s="235">
        <v>750000</v>
      </c>
      <c r="H115" s="259">
        <f>I115</f>
        <v>750000</v>
      </c>
      <c r="I115" s="235">
        <v>750000</v>
      </c>
      <c r="J115" s="233"/>
      <c r="K115" s="233"/>
      <c r="L115" s="230" t="s">
        <v>196</v>
      </c>
    </row>
    <row r="116" spans="1:12" ht="18" customHeight="1">
      <c r="A116" s="245">
        <v>81</v>
      </c>
      <c r="B116" s="238">
        <v>75023</v>
      </c>
      <c r="C116" s="238">
        <v>6060</v>
      </c>
      <c r="D116" s="231" t="s">
        <v>191</v>
      </c>
      <c r="E116" s="240">
        <v>100000</v>
      </c>
      <c r="F116" s="241">
        <v>100000</v>
      </c>
      <c r="G116" s="241"/>
      <c r="H116" s="242">
        <f>I116</f>
        <v>100000</v>
      </c>
      <c r="I116" s="241">
        <v>100000</v>
      </c>
      <c r="J116" s="243"/>
      <c r="K116" s="243"/>
      <c r="L116" s="230" t="s">
        <v>192</v>
      </c>
    </row>
    <row r="117" spans="1:12" ht="17.25" customHeight="1">
      <c r="A117" s="245">
        <v>82</v>
      </c>
      <c r="B117" s="238">
        <v>75023</v>
      </c>
      <c r="C117" s="238">
        <v>6060</v>
      </c>
      <c r="D117" s="231" t="s">
        <v>199</v>
      </c>
      <c r="E117" s="240">
        <v>120000</v>
      </c>
      <c r="F117" s="241">
        <v>120000</v>
      </c>
      <c r="G117" s="241"/>
      <c r="H117" s="242">
        <f>I117</f>
        <v>120000</v>
      </c>
      <c r="I117" s="241">
        <v>120000</v>
      </c>
      <c r="J117" s="243"/>
      <c r="K117" s="243"/>
      <c r="L117" s="230" t="s">
        <v>196</v>
      </c>
    </row>
    <row r="118" spans="1:12" ht="9.75" customHeight="1">
      <c r="A118" s="289"/>
      <c r="B118" s="289"/>
      <c r="C118" s="289"/>
      <c r="D118" s="290"/>
      <c r="E118" s="291"/>
      <c r="F118" s="292"/>
      <c r="G118" s="292"/>
      <c r="H118" s="292"/>
      <c r="I118" s="292"/>
      <c r="J118" s="191"/>
      <c r="K118" s="191"/>
      <c r="L118" s="211"/>
    </row>
    <row r="119" spans="1:12" ht="14.25" customHeight="1" thickBot="1">
      <c r="A119" s="348" t="s">
        <v>1</v>
      </c>
      <c r="B119" s="370" t="s">
        <v>158</v>
      </c>
      <c r="C119" s="367" t="s">
        <v>163</v>
      </c>
      <c r="D119" s="370" t="s">
        <v>159</v>
      </c>
      <c r="E119" s="370" t="s">
        <v>160</v>
      </c>
      <c r="F119" s="372" t="s">
        <v>273</v>
      </c>
      <c r="G119" s="372" t="s">
        <v>262</v>
      </c>
      <c r="H119" s="375" t="s">
        <v>171</v>
      </c>
      <c r="I119" s="376"/>
      <c r="J119" s="376"/>
      <c r="K119" s="377"/>
      <c r="L119" s="372" t="s">
        <v>190</v>
      </c>
    </row>
    <row r="120" spans="1:12" ht="11.25" customHeight="1">
      <c r="A120" s="348"/>
      <c r="B120" s="370"/>
      <c r="C120" s="368"/>
      <c r="D120" s="370"/>
      <c r="E120" s="370"/>
      <c r="F120" s="373"/>
      <c r="G120" s="373"/>
      <c r="H120" s="378">
        <v>2008</v>
      </c>
      <c r="I120" s="379"/>
      <c r="J120" s="379"/>
      <c r="K120" s="380"/>
      <c r="L120" s="373"/>
    </row>
    <row r="121" spans="1:12" ht="15.75" customHeight="1">
      <c r="A121" s="348"/>
      <c r="B121" s="370"/>
      <c r="C121" s="368"/>
      <c r="D121" s="370"/>
      <c r="E121" s="370"/>
      <c r="F121" s="373"/>
      <c r="G121" s="373"/>
      <c r="H121" s="381" t="s">
        <v>274</v>
      </c>
      <c r="I121" s="383" t="s">
        <v>161</v>
      </c>
      <c r="J121" s="372" t="s">
        <v>176</v>
      </c>
      <c r="K121" s="373" t="s">
        <v>167</v>
      </c>
      <c r="L121" s="373"/>
    </row>
    <row r="122" spans="1:12" ht="21" customHeight="1">
      <c r="A122" s="348"/>
      <c r="B122" s="370"/>
      <c r="C122" s="369"/>
      <c r="D122" s="370"/>
      <c r="E122" s="370"/>
      <c r="F122" s="374"/>
      <c r="G122" s="374"/>
      <c r="H122" s="382"/>
      <c r="I122" s="366"/>
      <c r="J122" s="374"/>
      <c r="K122" s="374"/>
      <c r="L122" s="374"/>
    </row>
    <row r="123" spans="1:12" ht="9" customHeight="1">
      <c r="A123" s="169">
        <v>1</v>
      </c>
      <c r="B123" s="169">
        <v>2</v>
      </c>
      <c r="C123" s="169">
        <v>3</v>
      </c>
      <c r="D123" s="169">
        <v>4</v>
      </c>
      <c r="E123" s="169">
        <v>5</v>
      </c>
      <c r="F123" s="169">
        <v>6</v>
      </c>
      <c r="G123" s="169">
        <v>7</v>
      </c>
      <c r="H123" s="183">
        <v>8</v>
      </c>
      <c r="I123" s="170">
        <v>9</v>
      </c>
      <c r="J123" s="171">
        <v>10</v>
      </c>
      <c r="K123" s="171">
        <v>11</v>
      </c>
      <c r="L123" s="169">
        <v>12</v>
      </c>
    </row>
    <row r="124" spans="1:13" ht="18" customHeight="1">
      <c r="A124" s="274"/>
      <c r="B124" s="152"/>
      <c r="C124" s="153"/>
      <c r="D124" s="154" t="s">
        <v>172</v>
      </c>
      <c r="E124" s="151">
        <f>SUM(E125:E131)</f>
        <v>4326068</v>
      </c>
      <c r="F124" s="151">
        <f aca="true" t="shared" si="10" ref="F124:K124">SUM(F125:F131)</f>
        <v>267568</v>
      </c>
      <c r="G124" s="151">
        <f t="shared" si="10"/>
        <v>8500</v>
      </c>
      <c r="H124" s="151">
        <f t="shared" si="10"/>
        <v>276068</v>
      </c>
      <c r="I124" s="151">
        <f t="shared" si="10"/>
        <v>267568</v>
      </c>
      <c r="J124" s="151">
        <f t="shared" si="10"/>
        <v>0</v>
      </c>
      <c r="K124" s="151">
        <f t="shared" si="10"/>
        <v>8500</v>
      </c>
      <c r="L124" s="195"/>
      <c r="M124" s="149">
        <f>K124+I124</f>
        <v>276068</v>
      </c>
    </row>
    <row r="125" spans="1:12" ht="15.75" customHeight="1">
      <c r="A125" s="238">
        <v>82</v>
      </c>
      <c r="B125" s="238">
        <v>75412</v>
      </c>
      <c r="C125" s="238">
        <v>6050</v>
      </c>
      <c r="D125" s="231" t="s">
        <v>229</v>
      </c>
      <c r="E125" s="240">
        <v>2600000</v>
      </c>
      <c r="F125" s="241">
        <v>50000</v>
      </c>
      <c r="G125" s="241"/>
      <c r="H125" s="242">
        <f>I125</f>
        <v>50000</v>
      </c>
      <c r="I125" s="241">
        <v>50000</v>
      </c>
      <c r="J125" s="243"/>
      <c r="K125" s="243"/>
      <c r="L125" s="230" t="s">
        <v>272</v>
      </c>
    </row>
    <row r="126" spans="1:12" ht="14.25" customHeight="1">
      <c r="A126" s="238">
        <v>83</v>
      </c>
      <c r="B126" s="238">
        <v>75412</v>
      </c>
      <c r="C126" s="238">
        <v>6060</v>
      </c>
      <c r="D126" s="231" t="s">
        <v>263</v>
      </c>
      <c r="E126" s="240">
        <f>H126</f>
        <v>13568</v>
      </c>
      <c r="F126" s="241">
        <v>13568</v>
      </c>
      <c r="G126" s="241"/>
      <c r="H126" s="242">
        <f>I126</f>
        <v>13568</v>
      </c>
      <c r="I126" s="241">
        <v>13568</v>
      </c>
      <c r="J126" s="243"/>
      <c r="K126" s="243"/>
      <c r="L126" s="230" t="s">
        <v>272</v>
      </c>
    </row>
    <row r="127" spans="1:12" ht="14.25" customHeight="1">
      <c r="A127" s="238">
        <v>84</v>
      </c>
      <c r="B127" s="238">
        <v>75412</v>
      </c>
      <c r="C127" s="238">
        <v>6050</v>
      </c>
      <c r="D127" s="231" t="s">
        <v>315</v>
      </c>
      <c r="E127" s="240">
        <v>46000</v>
      </c>
      <c r="F127" s="241">
        <v>46000</v>
      </c>
      <c r="G127" s="241"/>
      <c r="H127" s="242">
        <f>I127</f>
        <v>46000</v>
      </c>
      <c r="I127" s="241">
        <v>46000</v>
      </c>
      <c r="J127" s="243"/>
      <c r="K127" s="243"/>
      <c r="L127" s="230" t="s">
        <v>272</v>
      </c>
    </row>
    <row r="128" spans="1:12" ht="14.25" customHeight="1">
      <c r="A128" s="238">
        <v>85</v>
      </c>
      <c r="B128" s="238">
        <v>75412</v>
      </c>
      <c r="C128" s="238">
        <v>6050</v>
      </c>
      <c r="D128" s="231" t="s">
        <v>230</v>
      </c>
      <c r="E128" s="240">
        <v>50000</v>
      </c>
      <c r="F128" s="241">
        <v>50000</v>
      </c>
      <c r="G128" s="241"/>
      <c r="H128" s="242">
        <f>I128</f>
        <v>50000</v>
      </c>
      <c r="I128" s="241">
        <v>50000</v>
      </c>
      <c r="J128" s="243"/>
      <c r="K128" s="243"/>
      <c r="L128" s="230" t="s">
        <v>272</v>
      </c>
    </row>
    <row r="129" spans="1:12" ht="14.25" customHeight="1">
      <c r="A129" s="238">
        <v>86</v>
      </c>
      <c r="B129" s="238">
        <v>75412</v>
      </c>
      <c r="C129" s="238">
        <v>6060</v>
      </c>
      <c r="D129" s="231" t="s">
        <v>310</v>
      </c>
      <c r="E129" s="240">
        <v>8000</v>
      </c>
      <c r="F129" s="241">
        <v>8000</v>
      </c>
      <c r="G129" s="241"/>
      <c r="H129" s="242">
        <f>I129</f>
        <v>8000</v>
      </c>
      <c r="I129" s="241">
        <v>8000</v>
      </c>
      <c r="J129" s="243"/>
      <c r="K129" s="243"/>
      <c r="L129" s="230" t="s">
        <v>272</v>
      </c>
    </row>
    <row r="130" spans="1:12" ht="14.25" customHeight="1">
      <c r="A130" s="238">
        <v>87</v>
      </c>
      <c r="B130" s="238">
        <v>75412</v>
      </c>
      <c r="C130" s="238">
        <v>6050</v>
      </c>
      <c r="D130" s="231" t="s">
        <v>202</v>
      </c>
      <c r="E130" s="240">
        <v>1600000</v>
      </c>
      <c r="F130" s="241">
        <v>100000</v>
      </c>
      <c r="G130" s="241"/>
      <c r="H130" s="242">
        <f>I130+K130</f>
        <v>100000</v>
      </c>
      <c r="I130" s="241">
        <v>100000</v>
      </c>
      <c r="J130" s="243"/>
      <c r="K130" s="243"/>
      <c r="L130" s="230" t="s">
        <v>272</v>
      </c>
    </row>
    <row r="131" spans="1:12" ht="21.75" customHeight="1">
      <c r="A131" s="238">
        <v>88</v>
      </c>
      <c r="B131" s="238">
        <v>75412</v>
      </c>
      <c r="C131" s="238">
        <v>6060</v>
      </c>
      <c r="D131" s="231" t="s">
        <v>340</v>
      </c>
      <c r="E131" s="240">
        <v>8500</v>
      </c>
      <c r="F131" s="241"/>
      <c r="G131" s="241">
        <v>8500</v>
      </c>
      <c r="H131" s="242">
        <v>8500</v>
      </c>
      <c r="I131" s="241"/>
      <c r="J131" s="243"/>
      <c r="K131" s="243">
        <v>8500</v>
      </c>
      <c r="L131" s="230"/>
    </row>
    <row r="132" spans="1:13" ht="14.25" customHeight="1">
      <c r="A132" s="180"/>
      <c r="B132" s="180"/>
      <c r="C132" s="180"/>
      <c r="D132" s="154" t="s">
        <v>166</v>
      </c>
      <c r="E132" s="151">
        <f aca="true" t="shared" si="11" ref="E132:K132">SUM(E133:E149)</f>
        <v>60364641</v>
      </c>
      <c r="F132" s="151">
        <f t="shared" si="11"/>
        <v>9153339</v>
      </c>
      <c r="G132" s="151">
        <f>SUM(G133:G149)</f>
        <v>-2350000</v>
      </c>
      <c r="H132" s="151">
        <f t="shared" si="11"/>
        <v>6803339</v>
      </c>
      <c r="I132" s="151">
        <f t="shared" si="11"/>
        <v>4103339</v>
      </c>
      <c r="J132" s="151">
        <f t="shared" si="11"/>
        <v>0</v>
      </c>
      <c r="K132" s="151">
        <f t="shared" si="11"/>
        <v>2700000</v>
      </c>
      <c r="L132" s="195"/>
      <c r="M132" s="149">
        <f>K132+I132</f>
        <v>6803339</v>
      </c>
    </row>
    <row r="133" spans="1:13" ht="14.25" customHeight="1">
      <c r="A133" s="238">
        <v>89</v>
      </c>
      <c r="B133" s="238">
        <v>80101</v>
      </c>
      <c r="C133" s="157">
        <v>6050</v>
      </c>
      <c r="D133" s="231" t="s">
        <v>266</v>
      </c>
      <c r="E133" s="240">
        <v>260000</v>
      </c>
      <c r="F133" s="241">
        <v>60000</v>
      </c>
      <c r="G133" s="267">
        <v>200000</v>
      </c>
      <c r="H133" s="174">
        <f aca="true" t="shared" si="12" ref="H133:H141">K133+J133+I133</f>
        <v>260000</v>
      </c>
      <c r="I133" s="156">
        <v>260000</v>
      </c>
      <c r="J133" s="261"/>
      <c r="K133" s="222"/>
      <c r="L133" s="196" t="s">
        <v>267</v>
      </c>
      <c r="M133" s="149">
        <f>F132+G132</f>
        <v>6803339</v>
      </c>
    </row>
    <row r="134" spans="1:12" ht="11.25" customHeight="1">
      <c r="A134" s="354">
        <v>90</v>
      </c>
      <c r="B134" s="354">
        <v>80101</v>
      </c>
      <c r="C134" s="157">
        <v>6058</v>
      </c>
      <c r="D134" s="326" t="s">
        <v>186</v>
      </c>
      <c r="E134" s="344">
        <v>2258316</v>
      </c>
      <c r="F134" s="333">
        <v>1200000</v>
      </c>
      <c r="G134" s="267"/>
      <c r="H134" s="174">
        <f>K134+J134+I134</f>
        <v>850000</v>
      </c>
      <c r="I134" s="156"/>
      <c r="J134" s="261"/>
      <c r="K134" s="222">
        <v>850000</v>
      </c>
      <c r="L134" s="196" t="s">
        <v>193</v>
      </c>
    </row>
    <row r="135" spans="1:12" ht="11.25" customHeight="1">
      <c r="A135" s="354"/>
      <c r="B135" s="354"/>
      <c r="C135" s="160">
        <v>6059</v>
      </c>
      <c r="D135" s="326"/>
      <c r="E135" s="344"/>
      <c r="F135" s="333"/>
      <c r="G135" s="235"/>
      <c r="H135" s="177">
        <f>K135+J135+I135</f>
        <v>350000</v>
      </c>
      <c r="I135" s="162">
        <v>350000</v>
      </c>
      <c r="J135" s="262"/>
      <c r="K135" s="263"/>
      <c r="L135" s="197" t="s">
        <v>193</v>
      </c>
    </row>
    <row r="136" spans="1:12" ht="11.25" customHeight="1">
      <c r="A136" s="351">
        <v>91</v>
      </c>
      <c r="B136" s="351">
        <v>80101</v>
      </c>
      <c r="C136" s="157">
        <v>6058</v>
      </c>
      <c r="D136" s="364" t="s">
        <v>182</v>
      </c>
      <c r="E136" s="340">
        <v>37253116</v>
      </c>
      <c r="F136" s="329">
        <v>2000839</v>
      </c>
      <c r="G136" s="156"/>
      <c r="H136" s="174">
        <f t="shared" si="12"/>
        <v>0</v>
      </c>
      <c r="I136" s="156"/>
      <c r="J136" s="161"/>
      <c r="K136" s="155"/>
      <c r="L136" s="196" t="s">
        <v>193</v>
      </c>
    </row>
    <row r="137" spans="1:12" ht="9" customHeight="1">
      <c r="A137" s="353"/>
      <c r="B137" s="353"/>
      <c r="C137" s="160">
        <v>6059</v>
      </c>
      <c r="D137" s="365"/>
      <c r="E137" s="343"/>
      <c r="F137" s="330"/>
      <c r="G137" s="162"/>
      <c r="H137" s="177">
        <f>K137+J137+I137</f>
        <v>2000839</v>
      </c>
      <c r="I137" s="162">
        <v>2000839</v>
      </c>
      <c r="J137" s="185"/>
      <c r="K137" s="166"/>
      <c r="L137" s="197" t="s">
        <v>193</v>
      </c>
    </row>
    <row r="138" spans="1:12" ht="11.25" customHeight="1">
      <c r="A138" s="349">
        <v>92</v>
      </c>
      <c r="B138" s="349">
        <v>80101</v>
      </c>
      <c r="C138" s="157">
        <v>6058</v>
      </c>
      <c r="D138" s="364" t="s">
        <v>187</v>
      </c>
      <c r="E138" s="327">
        <v>4157365</v>
      </c>
      <c r="F138" s="331">
        <v>2100000</v>
      </c>
      <c r="G138" s="156"/>
      <c r="H138" s="174">
        <f t="shared" si="12"/>
        <v>1850000</v>
      </c>
      <c r="I138" s="156"/>
      <c r="J138" s="261"/>
      <c r="K138" s="222">
        <v>1850000</v>
      </c>
      <c r="L138" s="372" t="s">
        <v>193</v>
      </c>
    </row>
    <row r="139" spans="1:12" ht="11.25" customHeight="1">
      <c r="A139" s="350"/>
      <c r="B139" s="350"/>
      <c r="C139" s="160">
        <v>6059</v>
      </c>
      <c r="D139" s="365"/>
      <c r="E139" s="328"/>
      <c r="F139" s="332"/>
      <c r="G139" s="162"/>
      <c r="H139" s="177">
        <f t="shared" si="12"/>
        <v>250000</v>
      </c>
      <c r="I139" s="162">
        <v>250000</v>
      </c>
      <c r="J139" s="262"/>
      <c r="K139" s="263"/>
      <c r="L139" s="374"/>
    </row>
    <row r="140" spans="1:12" ht="19.5" customHeight="1">
      <c r="A140" s="236">
        <v>93</v>
      </c>
      <c r="B140" s="236">
        <v>80101</v>
      </c>
      <c r="C140" s="236">
        <v>6050</v>
      </c>
      <c r="D140" s="215" t="s">
        <v>293</v>
      </c>
      <c r="E140" s="234">
        <v>40000</v>
      </c>
      <c r="F140" s="235">
        <v>40000</v>
      </c>
      <c r="G140" s="235"/>
      <c r="H140" s="259">
        <f t="shared" si="12"/>
        <v>40000</v>
      </c>
      <c r="I140" s="235">
        <v>40000</v>
      </c>
      <c r="J140" s="295"/>
      <c r="K140" s="296"/>
      <c r="L140" s="197" t="s">
        <v>193</v>
      </c>
    </row>
    <row r="141" spans="1:12" ht="13.5" customHeight="1">
      <c r="A141" s="236">
        <v>94</v>
      </c>
      <c r="B141" s="236">
        <v>80101</v>
      </c>
      <c r="C141" s="236">
        <v>6060</v>
      </c>
      <c r="D141" s="215" t="s">
        <v>225</v>
      </c>
      <c r="E141" s="234">
        <v>97500</v>
      </c>
      <c r="F141" s="235">
        <v>97500</v>
      </c>
      <c r="G141" s="235"/>
      <c r="H141" s="259">
        <f t="shared" si="12"/>
        <v>97500</v>
      </c>
      <c r="I141" s="235">
        <v>97500</v>
      </c>
      <c r="J141" s="260"/>
      <c r="K141" s="233"/>
      <c r="L141" s="34" t="s">
        <v>185</v>
      </c>
    </row>
    <row r="142" spans="1:12" ht="11.25" customHeight="1">
      <c r="A142" s="351">
        <v>95</v>
      </c>
      <c r="B142" s="351">
        <v>80101</v>
      </c>
      <c r="C142" s="158">
        <v>6058</v>
      </c>
      <c r="D142" s="364" t="s">
        <v>265</v>
      </c>
      <c r="E142" s="340"/>
      <c r="F142" s="329">
        <v>3350000</v>
      </c>
      <c r="G142" s="212">
        <v>-2550000</v>
      </c>
      <c r="H142" s="182">
        <f aca="true" t="shared" si="13" ref="H142:H149">K142+J142+I142</f>
        <v>0</v>
      </c>
      <c r="I142" s="163"/>
      <c r="J142" s="184"/>
      <c r="K142" s="164"/>
      <c r="L142" s="372" t="s">
        <v>194</v>
      </c>
    </row>
    <row r="143" spans="1:12" ht="10.5" customHeight="1">
      <c r="A143" s="352"/>
      <c r="B143" s="353"/>
      <c r="C143" s="168">
        <v>6059</v>
      </c>
      <c r="D143" s="365"/>
      <c r="E143" s="341"/>
      <c r="F143" s="342"/>
      <c r="G143" s="212">
        <v>-800000</v>
      </c>
      <c r="H143" s="176">
        <f t="shared" si="13"/>
        <v>0</v>
      </c>
      <c r="I143" s="167"/>
      <c r="J143" s="208"/>
      <c r="K143" s="277"/>
      <c r="L143" s="373"/>
    </row>
    <row r="144" spans="1:12" ht="17.25" customHeight="1">
      <c r="A144" s="238">
        <v>96</v>
      </c>
      <c r="B144" s="237">
        <v>80101</v>
      </c>
      <c r="C144" s="238">
        <v>6050</v>
      </c>
      <c r="D144" s="273" t="s">
        <v>265</v>
      </c>
      <c r="E144" s="240">
        <v>10485117</v>
      </c>
      <c r="F144" s="241"/>
      <c r="G144" s="241">
        <v>800000</v>
      </c>
      <c r="H144" s="242">
        <f t="shared" si="13"/>
        <v>800000</v>
      </c>
      <c r="I144" s="241">
        <v>800000</v>
      </c>
      <c r="J144" s="255"/>
      <c r="K144" s="243"/>
      <c r="L144" s="230" t="s">
        <v>189</v>
      </c>
    </row>
    <row r="145" spans="1:12" ht="14.25" customHeight="1">
      <c r="A145" s="238">
        <v>97</v>
      </c>
      <c r="B145" s="238">
        <v>80104</v>
      </c>
      <c r="C145" s="238">
        <v>6050</v>
      </c>
      <c r="D145" s="231" t="s">
        <v>183</v>
      </c>
      <c r="E145" s="240">
        <v>5608227</v>
      </c>
      <c r="F145" s="241">
        <v>100000</v>
      </c>
      <c r="G145" s="241"/>
      <c r="H145" s="242">
        <f t="shared" si="13"/>
        <v>100000</v>
      </c>
      <c r="I145" s="241">
        <v>100000</v>
      </c>
      <c r="J145" s="255"/>
      <c r="K145" s="243"/>
      <c r="L145" s="230" t="s">
        <v>194</v>
      </c>
    </row>
    <row r="146" spans="1:12" ht="14.25" customHeight="1">
      <c r="A146" s="238">
        <v>98</v>
      </c>
      <c r="B146" s="238">
        <v>80104</v>
      </c>
      <c r="C146" s="238">
        <v>6050</v>
      </c>
      <c r="D146" s="231" t="s">
        <v>255</v>
      </c>
      <c r="E146" s="240">
        <v>100000</v>
      </c>
      <c r="F146" s="241">
        <v>100000</v>
      </c>
      <c r="G146" s="241"/>
      <c r="H146" s="242">
        <f t="shared" si="13"/>
        <v>100000</v>
      </c>
      <c r="I146" s="241">
        <v>100000</v>
      </c>
      <c r="J146" s="255"/>
      <c r="K146" s="243"/>
      <c r="L146" s="230" t="s">
        <v>194</v>
      </c>
    </row>
    <row r="147" spans="1:12" ht="14.25" customHeight="1">
      <c r="A147" s="238">
        <v>99</v>
      </c>
      <c r="B147" s="238">
        <v>80104</v>
      </c>
      <c r="C147" s="238">
        <v>6050</v>
      </c>
      <c r="D147" s="231" t="s">
        <v>184</v>
      </c>
      <c r="E147" s="240">
        <v>50000</v>
      </c>
      <c r="F147" s="241">
        <v>50000</v>
      </c>
      <c r="G147" s="241"/>
      <c r="H147" s="242">
        <f t="shared" si="13"/>
        <v>50000</v>
      </c>
      <c r="I147" s="241">
        <v>50000</v>
      </c>
      <c r="J147" s="255"/>
      <c r="K147" s="243"/>
      <c r="L147" s="230" t="s">
        <v>194</v>
      </c>
    </row>
    <row r="148" spans="1:12" ht="15" customHeight="1">
      <c r="A148" s="238">
        <v>100</v>
      </c>
      <c r="B148" s="238">
        <v>80104</v>
      </c>
      <c r="C148" s="238">
        <v>6060</v>
      </c>
      <c r="D148" s="231" t="s">
        <v>224</v>
      </c>
      <c r="E148" s="240">
        <v>50000</v>
      </c>
      <c r="F148" s="241">
        <v>50000</v>
      </c>
      <c r="G148" s="241"/>
      <c r="H148" s="242">
        <f t="shared" si="13"/>
        <v>50000</v>
      </c>
      <c r="I148" s="241">
        <v>50000</v>
      </c>
      <c r="J148" s="255"/>
      <c r="K148" s="243"/>
      <c r="L148" s="230" t="s">
        <v>185</v>
      </c>
    </row>
    <row r="149" spans="1:12" ht="14.25" customHeight="1">
      <c r="A149" s="238">
        <v>101</v>
      </c>
      <c r="B149" s="238">
        <v>80114</v>
      </c>
      <c r="C149" s="238">
        <v>6060</v>
      </c>
      <c r="D149" s="231" t="s">
        <v>223</v>
      </c>
      <c r="E149" s="240">
        <v>5000</v>
      </c>
      <c r="F149" s="241">
        <v>5000</v>
      </c>
      <c r="G149" s="241"/>
      <c r="H149" s="242">
        <f t="shared" si="13"/>
        <v>5000</v>
      </c>
      <c r="I149" s="241">
        <v>5000</v>
      </c>
      <c r="J149" s="255"/>
      <c r="K149" s="243"/>
      <c r="L149" s="230" t="s">
        <v>185</v>
      </c>
    </row>
    <row r="150" spans="1:12" ht="14.25" customHeight="1">
      <c r="A150" s="180"/>
      <c r="B150" s="180"/>
      <c r="C150" s="180"/>
      <c r="D150" s="154" t="s">
        <v>177</v>
      </c>
      <c r="E150" s="151">
        <f>E151</f>
        <v>100000</v>
      </c>
      <c r="F150" s="151">
        <f>F151</f>
        <v>100000</v>
      </c>
      <c r="G150" s="151">
        <f>G151</f>
        <v>0</v>
      </c>
      <c r="H150" s="151">
        <f>H151</f>
        <v>100000</v>
      </c>
      <c r="I150" s="151">
        <f>I151</f>
        <v>100000</v>
      </c>
      <c r="J150" s="151"/>
      <c r="K150" s="151">
        <f>K151</f>
        <v>0</v>
      </c>
      <c r="L150" s="195"/>
    </row>
    <row r="151" spans="1:12" ht="14.25" customHeight="1">
      <c r="A151" s="236">
        <v>102</v>
      </c>
      <c r="B151" s="236">
        <v>85121</v>
      </c>
      <c r="C151" s="238">
        <v>6060</v>
      </c>
      <c r="D151" s="215" t="s">
        <v>268</v>
      </c>
      <c r="E151" s="234">
        <v>100000</v>
      </c>
      <c r="F151" s="235">
        <v>100000</v>
      </c>
      <c r="G151" s="235"/>
      <c r="H151" s="259">
        <f>K151+J151+I151</f>
        <v>100000</v>
      </c>
      <c r="I151" s="235">
        <v>100000</v>
      </c>
      <c r="J151" s="260"/>
      <c r="K151" s="233"/>
      <c r="L151" s="34" t="s">
        <v>269</v>
      </c>
    </row>
    <row r="152" spans="1:12" ht="14.25" customHeight="1">
      <c r="A152" s="284"/>
      <c r="B152" s="284"/>
      <c r="C152" s="284"/>
      <c r="D152" s="280"/>
      <c r="E152" s="285"/>
      <c r="F152" s="286"/>
      <c r="G152" s="286"/>
      <c r="H152" s="286"/>
      <c r="I152" s="286"/>
      <c r="J152" s="293"/>
      <c r="K152" s="287"/>
      <c r="L152" s="279"/>
    </row>
    <row r="153" spans="1:12" ht="14.25" customHeight="1">
      <c r="A153" s="289"/>
      <c r="B153" s="289"/>
      <c r="C153" s="289"/>
      <c r="D153" s="290"/>
      <c r="E153" s="291"/>
      <c r="F153" s="292"/>
      <c r="G153" s="292"/>
      <c r="H153" s="292"/>
      <c r="I153" s="292"/>
      <c r="J153" s="294"/>
      <c r="K153" s="191"/>
      <c r="L153" s="211"/>
    </row>
    <row r="154" spans="1:12" ht="14.25" customHeight="1">
      <c r="A154" s="289"/>
      <c r="B154" s="289"/>
      <c r="C154" s="289"/>
      <c r="D154" s="290"/>
      <c r="E154" s="291"/>
      <c r="F154" s="292"/>
      <c r="G154" s="292"/>
      <c r="H154" s="292"/>
      <c r="I154" s="292"/>
      <c r="J154" s="294"/>
      <c r="K154" s="191"/>
      <c r="L154" s="211"/>
    </row>
    <row r="155" spans="1:12" ht="14.25" customHeight="1">
      <c r="A155" s="289"/>
      <c r="B155" s="289"/>
      <c r="C155" s="289"/>
      <c r="D155" s="290"/>
      <c r="E155" s="291"/>
      <c r="F155" s="292"/>
      <c r="G155" s="292"/>
      <c r="H155" s="292"/>
      <c r="I155" s="292"/>
      <c r="J155" s="294"/>
      <c r="K155" s="191"/>
      <c r="L155" s="211"/>
    </row>
    <row r="156" spans="1:12" ht="14.25" customHeight="1">
      <c r="A156" s="289"/>
      <c r="B156" s="289"/>
      <c r="C156" s="289"/>
      <c r="D156" s="290"/>
      <c r="E156" s="291"/>
      <c r="F156" s="292"/>
      <c r="G156" s="292"/>
      <c r="H156" s="292"/>
      <c r="I156" s="292"/>
      <c r="J156" s="294"/>
      <c r="K156" s="191"/>
      <c r="L156" s="211"/>
    </row>
    <row r="157" spans="1:12" ht="14.25" customHeight="1">
      <c r="A157" s="289"/>
      <c r="B157" s="289"/>
      <c r="C157" s="289"/>
      <c r="D157" s="290"/>
      <c r="E157" s="291"/>
      <c r="F157" s="292"/>
      <c r="G157" s="292"/>
      <c r="H157" s="292"/>
      <c r="I157" s="292"/>
      <c r="J157" s="294"/>
      <c r="K157" s="191"/>
      <c r="L157" s="211"/>
    </row>
    <row r="158" spans="1:12" ht="6.75" customHeight="1">
      <c r="A158" s="289"/>
      <c r="B158" s="289"/>
      <c r="C158" s="289"/>
      <c r="D158" s="290"/>
      <c r="E158" s="291"/>
      <c r="F158" s="292"/>
      <c r="G158" s="292"/>
      <c r="H158" s="292"/>
      <c r="I158" s="292"/>
      <c r="J158" s="294"/>
      <c r="K158" s="191"/>
      <c r="L158" s="211"/>
    </row>
    <row r="159" spans="1:12" ht="14.25" customHeight="1" thickBot="1">
      <c r="A159" s="348" t="s">
        <v>1</v>
      </c>
      <c r="B159" s="370" t="s">
        <v>158</v>
      </c>
      <c r="C159" s="367" t="s">
        <v>163</v>
      </c>
      <c r="D159" s="370" t="s">
        <v>159</v>
      </c>
      <c r="E159" s="370" t="s">
        <v>160</v>
      </c>
      <c r="F159" s="372" t="s">
        <v>273</v>
      </c>
      <c r="G159" s="372" t="s">
        <v>262</v>
      </c>
      <c r="H159" s="375" t="s">
        <v>171</v>
      </c>
      <c r="I159" s="376"/>
      <c r="J159" s="376"/>
      <c r="K159" s="377"/>
      <c r="L159" s="372" t="s">
        <v>190</v>
      </c>
    </row>
    <row r="160" spans="1:12" ht="14.25" customHeight="1">
      <c r="A160" s="348"/>
      <c r="B160" s="370"/>
      <c r="C160" s="368"/>
      <c r="D160" s="370"/>
      <c r="E160" s="370"/>
      <c r="F160" s="373"/>
      <c r="G160" s="373"/>
      <c r="H160" s="378">
        <v>2008</v>
      </c>
      <c r="I160" s="379"/>
      <c r="J160" s="379"/>
      <c r="K160" s="380"/>
      <c r="L160" s="373"/>
    </row>
    <row r="161" spans="1:12" ht="14.25" customHeight="1">
      <c r="A161" s="348"/>
      <c r="B161" s="370"/>
      <c r="C161" s="368"/>
      <c r="D161" s="370"/>
      <c r="E161" s="370"/>
      <c r="F161" s="373"/>
      <c r="G161" s="373"/>
      <c r="H161" s="381" t="s">
        <v>274</v>
      </c>
      <c r="I161" s="383" t="s">
        <v>161</v>
      </c>
      <c r="J161" s="372" t="s">
        <v>176</v>
      </c>
      <c r="K161" s="373" t="s">
        <v>167</v>
      </c>
      <c r="L161" s="373"/>
    </row>
    <row r="162" spans="1:12" ht="14.25" customHeight="1">
      <c r="A162" s="348"/>
      <c r="B162" s="370"/>
      <c r="C162" s="369"/>
      <c r="D162" s="370"/>
      <c r="E162" s="370"/>
      <c r="F162" s="374"/>
      <c r="G162" s="374"/>
      <c r="H162" s="382"/>
      <c r="I162" s="366"/>
      <c r="J162" s="374"/>
      <c r="K162" s="374"/>
      <c r="L162" s="374"/>
    </row>
    <row r="163" spans="1:12" ht="10.5" customHeight="1">
      <c r="A163" s="169">
        <v>1</v>
      </c>
      <c r="B163" s="169">
        <v>2</v>
      </c>
      <c r="C163" s="169">
        <v>3</v>
      </c>
      <c r="D163" s="169">
        <v>4</v>
      </c>
      <c r="E163" s="169">
        <v>5</v>
      </c>
      <c r="F163" s="169">
        <v>6</v>
      </c>
      <c r="G163" s="169">
        <v>7</v>
      </c>
      <c r="H163" s="183">
        <v>8</v>
      </c>
      <c r="I163" s="170">
        <v>9</v>
      </c>
      <c r="J163" s="171">
        <v>10</v>
      </c>
      <c r="K163" s="171">
        <v>11</v>
      </c>
      <c r="L163" s="169">
        <v>12</v>
      </c>
    </row>
    <row r="164" spans="1:13" ht="15.75" customHeight="1">
      <c r="A164" s="180"/>
      <c r="B164" s="180"/>
      <c r="C164" s="180"/>
      <c r="D164" s="154" t="s">
        <v>173</v>
      </c>
      <c r="E164" s="151">
        <f aca="true" t="shared" si="14" ref="E164:K164">SUM(E165:E182)</f>
        <v>887372</v>
      </c>
      <c r="F164" s="151">
        <f t="shared" si="14"/>
        <v>862853</v>
      </c>
      <c r="G164" s="151">
        <f t="shared" si="14"/>
        <v>0</v>
      </c>
      <c r="H164" s="151">
        <f t="shared" si="14"/>
        <v>862853</v>
      </c>
      <c r="I164" s="151">
        <f t="shared" si="14"/>
        <v>862853</v>
      </c>
      <c r="J164" s="151">
        <f t="shared" si="14"/>
        <v>0</v>
      </c>
      <c r="K164" s="151">
        <f t="shared" si="14"/>
        <v>0</v>
      </c>
      <c r="L164" s="195"/>
      <c r="M164" s="149">
        <f>F164+G164</f>
        <v>862853</v>
      </c>
    </row>
    <row r="165" spans="1:13" ht="13.5" customHeight="1">
      <c r="A165" s="238">
        <v>102</v>
      </c>
      <c r="B165" s="238">
        <v>90015</v>
      </c>
      <c r="C165" s="238">
        <v>6050</v>
      </c>
      <c r="D165" s="231" t="s">
        <v>298</v>
      </c>
      <c r="E165" s="240">
        <v>30000</v>
      </c>
      <c r="F165" s="241">
        <v>30000</v>
      </c>
      <c r="G165" s="241"/>
      <c r="H165" s="242">
        <f aca="true" t="shared" si="15" ref="H165:H182">K165+J165+I165</f>
        <v>30000</v>
      </c>
      <c r="I165" s="241">
        <v>30000</v>
      </c>
      <c r="J165" s="255"/>
      <c r="K165" s="243"/>
      <c r="L165" s="230" t="s">
        <v>196</v>
      </c>
      <c r="M165" s="149"/>
    </row>
    <row r="166" spans="1:13" ht="12" customHeight="1">
      <c r="A166" s="238">
        <v>103</v>
      </c>
      <c r="B166" s="238">
        <v>90015</v>
      </c>
      <c r="C166" s="238">
        <v>6050</v>
      </c>
      <c r="D166" s="231" t="s">
        <v>299</v>
      </c>
      <c r="E166" s="240">
        <v>30000</v>
      </c>
      <c r="F166" s="241">
        <v>30000</v>
      </c>
      <c r="G166" s="241"/>
      <c r="H166" s="242">
        <f>K166+J166+I166</f>
        <v>30000</v>
      </c>
      <c r="I166" s="241">
        <v>30000</v>
      </c>
      <c r="J166" s="255"/>
      <c r="K166" s="243"/>
      <c r="L166" s="230" t="s">
        <v>196</v>
      </c>
      <c r="M166" s="149"/>
    </row>
    <row r="167" spans="1:13" ht="13.5" customHeight="1">
      <c r="A167" s="238">
        <v>104</v>
      </c>
      <c r="B167" s="238">
        <v>90015</v>
      </c>
      <c r="C167" s="238">
        <v>6050</v>
      </c>
      <c r="D167" s="231" t="s">
        <v>237</v>
      </c>
      <c r="E167" s="240">
        <v>80000</v>
      </c>
      <c r="F167" s="241">
        <v>80000</v>
      </c>
      <c r="G167" s="241"/>
      <c r="H167" s="242">
        <f>K167+J167+I167</f>
        <v>80000</v>
      </c>
      <c r="I167" s="241">
        <v>80000</v>
      </c>
      <c r="J167" s="255"/>
      <c r="K167" s="243"/>
      <c r="L167" s="230" t="s">
        <v>196</v>
      </c>
      <c r="M167" s="149"/>
    </row>
    <row r="168" spans="1:13" ht="12" customHeight="1">
      <c r="A168" s="238">
        <v>105</v>
      </c>
      <c r="B168" s="238">
        <v>90015</v>
      </c>
      <c r="C168" s="238">
        <v>6050</v>
      </c>
      <c r="D168" s="231" t="s">
        <v>241</v>
      </c>
      <c r="E168" s="240">
        <v>121000</v>
      </c>
      <c r="F168" s="241">
        <v>121000</v>
      </c>
      <c r="G168" s="241"/>
      <c r="H168" s="242">
        <f t="shared" si="15"/>
        <v>121000</v>
      </c>
      <c r="I168" s="241">
        <v>121000</v>
      </c>
      <c r="J168" s="255"/>
      <c r="K168" s="243"/>
      <c r="L168" s="230" t="s">
        <v>196</v>
      </c>
      <c r="M168" s="149"/>
    </row>
    <row r="169" spans="1:13" ht="14.25" customHeight="1">
      <c r="A169" s="238">
        <v>106</v>
      </c>
      <c r="B169" s="238">
        <v>90015</v>
      </c>
      <c r="C169" s="238">
        <v>6050</v>
      </c>
      <c r="D169" s="231" t="s">
        <v>304</v>
      </c>
      <c r="E169" s="240">
        <v>20000</v>
      </c>
      <c r="F169" s="241">
        <v>20000</v>
      </c>
      <c r="G169" s="241"/>
      <c r="H169" s="242">
        <f>K169+J169+I169</f>
        <v>20000</v>
      </c>
      <c r="I169" s="241">
        <v>20000</v>
      </c>
      <c r="J169" s="255"/>
      <c r="K169" s="243"/>
      <c r="L169" s="230" t="s">
        <v>196</v>
      </c>
      <c r="M169" s="149"/>
    </row>
    <row r="170" spans="1:13" ht="14.25" customHeight="1">
      <c r="A170" s="238">
        <v>107</v>
      </c>
      <c r="B170" s="238">
        <v>90015</v>
      </c>
      <c r="C170" s="238">
        <v>6050</v>
      </c>
      <c r="D170" s="231" t="s">
        <v>302</v>
      </c>
      <c r="E170" s="240">
        <v>41000</v>
      </c>
      <c r="F170" s="241">
        <v>41000</v>
      </c>
      <c r="G170" s="241"/>
      <c r="H170" s="242">
        <f t="shared" si="15"/>
        <v>41000</v>
      </c>
      <c r="I170" s="241">
        <v>41000</v>
      </c>
      <c r="J170" s="255"/>
      <c r="K170" s="243"/>
      <c r="L170" s="230" t="s">
        <v>196</v>
      </c>
      <c r="M170" s="149"/>
    </row>
    <row r="171" spans="1:13" ht="14.25" customHeight="1">
      <c r="A171" s="238">
        <v>108</v>
      </c>
      <c r="B171" s="238">
        <v>90015</v>
      </c>
      <c r="C171" s="238">
        <v>6050</v>
      </c>
      <c r="D171" s="231" t="s">
        <v>303</v>
      </c>
      <c r="E171" s="240">
        <v>62000</v>
      </c>
      <c r="F171" s="241">
        <v>62000</v>
      </c>
      <c r="G171" s="241"/>
      <c r="H171" s="242">
        <f>K171+J171+I171</f>
        <v>62000</v>
      </c>
      <c r="I171" s="241">
        <v>62000</v>
      </c>
      <c r="J171" s="255"/>
      <c r="K171" s="243"/>
      <c r="L171" s="230" t="s">
        <v>196</v>
      </c>
      <c r="M171" s="149"/>
    </row>
    <row r="172" spans="1:13" ht="18.75" customHeight="1">
      <c r="A172" s="238">
        <v>109</v>
      </c>
      <c r="B172" s="238">
        <v>90015</v>
      </c>
      <c r="C172" s="238">
        <v>6050</v>
      </c>
      <c r="D172" s="231" t="s">
        <v>181</v>
      </c>
      <c r="E172" s="240">
        <v>150039</v>
      </c>
      <c r="F172" s="241">
        <v>137000</v>
      </c>
      <c r="G172" s="241"/>
      <c r="H172" s="242">
        <f t="shared" si="15"/>
        <v>137000</v>
      </c>
      <c r="I172" s="241">
        <v>137000</v>
      </c>
      <c r="J172" s="255"/>
      <c r="K172" s="243"/>
      <c r="L172" s="230" t="s">
        <v>196</v>
      </c>
      <c r="M172" s="149"/>
    </row>
    <row r="173" spans="1:13" ht="13.5" customHeight="1">
      <c r="A173" s="238">
        <v>110</v>
      </c>
      <c r="B173" s="238">
        <v>90015</v>
      </c>
      <c r="C173" s="238">
        <v>6050</v>
      </c>
      <c r="D173" s="231" t="s">
        <v>248</v>
      </c>
      <c r="E173" s="240">
        <v>88333</v>
      </c>
      <c r="F173" s="241">
        <v>76853</v>
      </c>
      <c r="G173" s="241"/>
      <c r="H173" s="242">
        <f t="shared" si="15"/>
        <v>76853</v>
      </c>
      <c r="I173" s="241">
        <v>76853</v>
      </c>
      <c r="J173" s="255"/>
      <c r="K173" s="243"/>
      <c r="L173" s="230" t="s">
        <v>196</v>
      </c>
      <c r="M173" s="149"/>
    </row>
    <row r="174" spans="1:13" ht="13.5" customHeight="1">
      <c r="A174" s="238">
        <v>111</v>
      </c>
      <c r="B174" s="238">
        <v>90015</v>
      </c>
      <c r="C174" s="238">
        <v>6050</v>
      </c>
      <c r="D174" s="231" t="s">
        <v>305</v>
      </c>
      <c r="E174" s="240">
        <v>30000</v>
      </c>
      <c r="F174" s="241">
        <v>30000</v>
      </c>
      <c r="G174" s="241"/>
      <c r="H174" s="242">
        <f>K174+J174+I174</f>
        <v>30000</v>
      </c>
      <c r="I174" s="241">
        <v>30000</v>
      </c>
      <c r="J174" s="255"/>
      <c r="K174" s="243"/>
      <c r="L174" s="230" t="s">
        <v>196</v>
      </c>
      <c r="M174" s="149"/>
    </row>
    <row r="175" spans="1:13" ht="13.5" customHeight="1">
      <c r="A175" s="238">
        <v>112</v>
      </c>
      <c r="B175" s="238">
        <v>90015</v>
      </c>
      <c r="C175" s="238">
        <v>6050</v>
      </c>
      <c r="D175" s="231" t="s">
        <v>209</v>
      </c>
      <c r="E175" s="240">
        <v>14000</v>
      </c>
      <c r="F175" s="241">
        <v>14000</v>
      </c>
      <c r="G175" s="241"/>
      <c r="H175" s="242">
        <f t="shared" si="15"/>
        <v>14000</v>
      </c>
      <c r="I175" s="241">
        <v>14000</v>
      </c>
      <c r="J175" s="255"/>
      <c r="K175" s="243"/>
      <c r="L175" s="230" t="s">
        <v>196</v>
      </c>
      <c r="M175" s="149"/>
    </row>
    <row r="176" spans="1:13" ht="17.25" customHeight="1">
      <c r="A176" s="238">
        <v>113</v>
      </c>
      <c r="B176" s="238">
        <v>90015</v>
      </c>
      <c r="C176" s="238">
        <v>6050</v>
      </c>
      <c r="D176" s="231" t="s">
        <v>316</v>
      </c>
      <c r="E176" s="240">
        <v>20000</v>
      </c>
      <c r="F176" s="241">
        <v>20000</v>
      </c>
      <c r="G176" s="241"/>
      <c r="H176" s="242">
        <f t="shared" si="15"/>
        <v>20000</v>
      </c>
      <c r="I176" s="241">
        <v>20000</v>
      </c>
      <c r="J176" s="255"/>
      <c r="K176" s="243"/>
      <c r="L176" s="230" t="s">
        <v>196</v>
      </c>
      <c r="M176" s="149"/>
    </row>
    <row r="177" spans="1:13" ht="13.5" customHeight="1">
      <c r="A177" s="238">
        <v>114</v>
      </c>
      <c r="B177" s="238">
        <v>90015</v>
      </c>
      <c r="C177" s="238">
        <v>6050</v>
      </c>
      <c r="D177" s="231" t="s">
        <v>300</v>
      </c>
      <c r="E177" s="240">
        <v>25000</v>
      </c>
      <c r="F177" s="241">
        <v>25000</v>
      </c>
      <c r="G177" s="241"/>
      <c r="H177" s="242">
        <f>K177+J177+I177</f>
        <v>25000</v>
      </c>
      <c r="I177" s="241">
        <v>25000</v>
      </c>
      <c r="J177" s="255"/>
      <c r="K177" s="243"/>
      <c r="L177" s="230" t="s">
        <v>196</v>
      </c>
      <c r="M177" s="149"/>
    </row>
    <row r="178" spans="1:13" ht="13.5" customHeight="1">
      <c r="A178" s="238">
        <v>115</v>
      </c>
      <c r="B178" s="238">
        <v>90015</v>
      </c>
      <c r="C178" s="238">
        <v>6050</v>
      </c>
      <c r="D178" s="231" t="s">
        <v>301</v>
      </c>
      <c r="E178" s="240">
        <v>25000</v>
      </c>
      <c r="F178" s="241">
        <v>25000</v>
      </c>
      <c r="G178" s="241"/>
      <c r="H178" s="242">
        <f>K178+J178+I178</f>
        <v>25000</v>
      </c>
      <c r="I178" s="241">
        <v>25000</v>
      </c>
      <c r="J178" s="255"/>
      <c r="K178" s="243"/>
      <c r="L178" s="230" t="s">
        <v>196</v>
      </c>
      <c r="M178" s="149"/>
    </row>
    <row r="179" spans="1:13" ht="13.5" customHeight="1">
      <c r="A179" s="238">
        <v>116</v>
      </c>
      <c r="B179" s="238">
        <v>90015</v>
      </c>
      <c r="C179" s="238">
        <v>6050</v>
      </c>
      <c r="D179" s="231" t="s">
        <v>328</v>
      </c>
      <c r="E179" s="240">
        <v>67000</v>
      </c>
      <c r="F179" s="241">
        <v>67000</v>
      </c>
      <c r="G179" s="241"/>
      <c r="H179" s="242">
        <f>K179+J179+I179</f>
        <v>67000</v>
      </c>
      <c r="I179" s="241">
        <v>67000</v>
      </c>
      <c r="J179" s="255"/>
      <c r="K179" s="243"/>
      <c r="L179" s="230" t="s">
        <v>196</v>
      </c>
      <c r="M179" s="149"/>
    </row>
    <row r="180" spans="1:13" ht="13.5" customHeight="1">
      <c r="A180" s="238">
        <v>117</v>
      </c>
      <c r="B180" s="238">
        <v>90015</v>
      </c>
      <c r="C180" s="238">
        <v>6050</v>
      </c>
      <c r="D180" s="231" t="s">
        <v>294</v>
      </c>
      <c r="E180" s="240">
        <v>34000</v>
      </c>
      <c r="F180" s="241">
        <v>34000</v>
      </c>
      <c r="G180" s="241"/>
      <c r="H180" s="242">
        <f t="shared" si="15"/>
        <v>34000</v>
      </c>
      <c r="I180" s="241">
        <v>34000</v>
      </c>
      <c r="J180" s="255"/>
      <c r="K180" s="243"/>
      <c r="L180" s="230" t="s">
        <v>196</v>
      </c>
      <c r="M180" s="149"/>
    </row>
    <row r="181" spans="1:13" ht="12.75" customHeight="1">
      <c r="A181" s="238">
        <v>118</v>
      </c>
      <c r="B181" s="238">
        <v>90015</v>
      </c>
      <c r="C181" s="238">
        <v>6050</v>
      </c>
      <c r="D181" s="231" t="s">
        <v>295</v>
      </c>
      <c r="E181" s="240">
        <v>34000</v>
      </c>
      <c r="F181" s="241">
        <v>34000</v>
      </c>
      <c r="G181" s="241"/>
      <c r="H181" s="242">
        <f>K181+J181+I181</f>
        <v>34000</v>
      </c>
      <c r="I181" s="241">
        <v>34000</v>
      </c>
      <c r="J181" s="255"/>
      <c r="K181" s="243"/>
      <c r="L181" s="230" t="s">
        <v>196</v>
      </c>
      <c r="M181" s="149"/>
    </row>
    <row r="182" spans="1:13" ht="12" customHeight="1">
      <c r="A182" s="238">
        <v>119</v>
      </c>
      <c r="B182" s="238">
        <v>90015</v>
      </c>
      <c r="C182" s="238">
        <v>6050</v>
      </c>
      <c r="D182" s="231" t="s">
        <v>215</v>
      </c>
      <c r="E182" s="240">
        <v>16000</v>
      </c>
      <c r="F182" s="241">
        <v>16000</v>
      </c>
      <c r="G182" s="241"/>
      <c r="H182" s="242">
        <f t="shared" si="15"/>
        <v>16000</v>
      </c>
      <c r="I182" s="241">
        <v>16000</v>
      </c>
      <c r="J182" s="255"/>
      <c r="K182" s="243"/>
      <c r="L182" s="230" t="s">
        <v>196</v>
      </c>
      <c r="M182" s="149"/>
    </row>
    <row r="183" spans="1:13" ht="15.75" customHeight="1">
      <c r="A183" s="180"/>
      <c r="B183" s="180"/>
      <c r="C183" s="180"/>
      <c r="D183" s="154" t="s">
        <v>175</v>
      </c>
      <c r="E183" s="151">
        <f aca="true" t="shared" si="16" ref="E183:K183">SUM(E184:E190)</f>
        <v>5698330</v>
      </c>
      <c r="F183" s="151">
        <f>SUM(F184:F190)</f>
        <v>3602883</v>
      </c>
      <c r="G183" s="151">
        <f>SUM(G184:G190)</f>
        <v>0</v>
      </c>
      <c r="H183" s="151">
        <f t="shared" si="16"/>
        <v>3602883</v>
      </c>
      <c r="I183" s="151">
        <f t="shared" si="16"/>
        <v>3602883</v>
      </c>
      <c r="J183" s="151">
        <f t="shared" si="16"/>
        <v>0</v>
      </c>
      <c r="K183" s="151">
        <f t="shared" si="16"/>
        <v>0</v>
      </c>
      <c r="L183" s="195"/>
      <c r="M183" s="149">
        <f>F183+G183</f>
        <v>3602883</v>
      </c>
    </row>
    <row r="184" spans="1:13" ht="12.75" customHeight="1">
      <c r="A184" s="168">
        <v>120</v>
      </c>
      <c r="B184" s="168">
        <v>92109</v>
      </c>
      <c r="C184" s="168">
        <v>6050</v>
      </c>
      <c r="D184" s="231" t="s">
        <v>231</v>
      </c>
      <c r="E184" s="240">
        <v>156000</v>
      </c>
      <c r="F184" s="241">
        <v>156000</v>
      </c>
      <c r="G184" s="241"/>
      <c r="H184" s="242">
        <f>K184+J184+I184</f>
        <v>156000</v>
      </c>
      <c r="I184" s="241">
        <v>156000</v>
      </c>
      <c r="J184" s="255"/>
      <c r="K184" s="243"/>
      <c r="L184" s="230" t="s">
        <v>196</v>
      </c>
      <c r="M184" s="149"/>
    </row>
    <row r="185" spans="1:13" ht="10.5" customHeight="1">
      <c r="A185" s="238">
        <v>121</v>
      </c>
      <c r="B185" s="238">
        <v>92109</v>
      </c>
      <c r="C185" s="238">
        <v>6050</v>
      </c>
      <c r="D185" s="207" t="s">
        <v>200</v>
      </c>
      <c r="E185" s="172">
        <v>1957853</v>
      </c>
      <c r="F185" s="167">
        <v>100000</v>
      </c>
      <c r="G185" s="167"/>
      <c r="H185" s="176">
        <f aca="true" t="shared" si="17" ref="H185:H190">I185</f>
        <v>100000</v>
      </c>
      <c r="I185" s="167">
        <v>100000</v>
      </c>
      <c r="J185" s="208"/>
      <c r="K185" s="209"/>
      <c r="L185" s="210" t="s">
        <v>196</v>
      </c>
      <c r="M185" s="149"/>
    </row>
    <row r="186" spans="1:13" ht="18.75" customHeight="1">
      <c r="A186" s="168">
        <v>122</v>
      </c>
      <c r="B186" s="232">
        <v>92109</v>
      </c>
      <c r="C186" s="232">
        <v>6050</v>
      </c>
      <c r="D186" s="273" t="s">
        <v>207</v>
      </c>
      <c r="E186" s="240">
        <v>3041302</v>
      </c>
      <c r="F186" s="241">
        <v>2803708</v>
      </c>
      <c r="G186" s="241"/>
      <c r="H186" s="242">
        <f t="shared" si="17"/>
        <v>2803708</v>
      </c>
      <c r="I186" s="241">
        <v>2803708</v>
      </c>
      <c r="J186" s="255"/>
      <c r="K186" s="250"/>
      <c r="L186" s="312" t="s">
        <v>250</v>
      </c>
      <c r="M186" s="149"/>
    </row>
    <row r="187" spans="1:13" ht="18" customHeight="1">
      <c r="A187" s="238">
        <v>123</v>
      </c>
      <c r="B187" s="237">
        <v>92109</v>
      </c>
      <c r="C187" s="237">
        <v>6050</v>
      </c>
      <c r="D187" s="273" t="s">
        <v>249</v>
      </c>
      <c r="E187" s="268">
        <f>H187</f>
        <v>315879</v>
      </c>
      <c r="F187" s="267">
        <v>315879</v>
      </c>
      <c r="G187" s="267"/>
      <c r="H187" s="276">
        <f t="shared" si="17"/>
        <v>315879</v>
      </c>
      <c r="I187" s="267">
        <v>315879</v>
      </c>
      <c r="J187" s="313"/>
      <c r="K187" s="314"/>
      <c r="L187" s="278" t="s">
        <v>250</v>
      </c>
      <c r="M187" s="149"/>
    </row>
    <row r="188" spans="1:13" ht="18" customHeight="1">
      <c r="A188" s="168">
        <v>124</v>
      </c>
      <c r="B188" s="238">
        <v>92109</v>
      </c>
      <c r="C188" s="238">
        <v>6050</v>
      </c>
      <c r="D188" s="231" t="s">
        <v>317</v>
      </c>
      <c r="E188" s="240">
        <v>60063</v>
      </c>
      <c r="F188" s="241">
        <v>60063</v>
      </c>
      <c r="G188" s="241"/>
      <c r="H188" s="242">
        <f t="shared" si="17"/>
        <v>60063</v>
      </c>
      <c r="I188" s="241">
        <v>60063</v>
      </c>
      <c r="J188" s="255"/>
      <c r="K188" s="250"/>
      <c r="L188" s="230" t="s">
        <v>189</v>
      </c>
      <c r="M188" s="149"/>
    </row>
    <row r="189" spans="1:13" ht="12.75" customHeight="1">
      <c r="A189" s="238">
        <v>125</v>
      </c>
      <c r="B189" s="238">
        <v>92109</v>
      </c>
      <c r="C189" s="238">
        <v>6050</v>
      </c>
      <c r="D189" s="231" t="s">
        <v>203</v>
      </c>
      <c r="E189" s="240">
        <v>69296</v>
      </c>
      <c r="F189" s="241">
        <v>69296</v>
      </c>
      <c r="G189" s="241"/>
      <c r="H189" s="242">
        <f t="shared" si="17"/>
        <v>69296</v>
      </c>
      <c r="I189" s="241">
        <v>69296</v>
      </c>
      <c r="J189" s="255"/>
      <c r="K189" s="250"/>
      <c r="L189" s="230" t="s">
        <v>189</v>
      </c>
      <c r="M189" s="149"/>
    </row>
    <row r="190" spans="1:13" ht="10.5" customHeight="1">
      <c r="A190" s="168">
        <v>126</v>
      </c>
      <c r="B190" s="238">
        <v>92109</v>
      </c>
      <c r="C190" s="238">
        <v>6050</v>
      </c>
      <c r="D190" s="231" t="s">
        <v>240</v>
      </c>
      <c r="E190" s="240">
        <v>97937</v>
      </c>
      <c r="F190" s="241">
        <v>97937</v>
      </c>
      <c r="G190" s="241"/>
      <c r="H190" s="242">
        <f t="shared" si="17"/>
        <v>97937</v>
      </c>
      <c r="I190" s="241">
        <v>97937</v>
      </c>
      <c r="J190" s="255"/>
      <c r="K190" s="250"/>
      <c r="L190" s="230" t="s">
        <v>189</v>
      </c>
      <c r="M190" s="149"/>
    </row>
    <row r="191" spans="1:13" ht="10.5" customHeight="1">
      <c r="A191" s="284"/>
      <c r="B191" s="284"/>
      <c r="C191" s="284"/>
      <c r="D191" s="280"/>
      <c r="E191" s="285"/>
      <c r="F191" s="286"/>
      <c r="G191" s="286"/>
      <c r="H191" s="286"/>
      <c r="I191" s="286"/>
      <c r="J191" s="293"/>
      <c r="K191" s="310"/>
      <c r="L191" s="279"/>
      <c r="M191" s="149"/>
    </row>
    <row r="192" spans="1:13" ht="10.5" customHeight="1">
      <c r="A192" s="289"/>
      <c r="B192" s="289"/>
      <c r="C192" s="289"/>
      <c r="D192" s="290"/>
      <c r="E192" s="291"/>
      <c r="F192" s="292"/>
      <c r="G192" s="292"/>
      <c r="H192" s="292"/>
      <c r="I192" s="292"/>
      <c r="J192" s="294"/>
      <c r="K192" s="311"/>
      <c r="L192" s="211"/>
      <c r="M192" s="149"/>
    </row>
    <row r="193" spans="1:13" ht="10.5" customHeight="1">
      <c r="A193" s="289"/>
      <c r="B193" s="289"/>
      <c r="C193" s="289"/>
      <c r="D193" s="290"/>
      <c r="E193" s="291"/>
      <c r="F193" s="292"/>
      <c r="G193" s="292"/>
      <c r="H193" s="292"/>
      <c r="I193" s="292"/>
      <c r="J193" s="294"/>
      <c r="K193" s="311"/>
      <c r="L193" s="211"/>
      <c r="M193" s="149"/>
    </row>
    <row r="194" spans="1:13" ht="10.5" customHeight="1">
      <c r="A194" s="289"/>
      <c r="B194" s="289"/>
      <c r="C194" s="289"/>
      <c r="D194" s="290"/>
      <c r="E194" s="291"/>
      <c r="F194" s="292"/>
      <c r="G194" s="292"/>
      <c r="H194" s="292"/>
      <c r="I194" s="292"/>
      <c r="J194" s="294"/>
      <c r="K194" s="311"/>
      <c r="L194" s="211"/>
      <c r="M194" s="149"/>
    </row>
    <row r="195" spans="1:13" ht="10.5" customHeight="1">
      <c r="A195" s="289"/>
      <c r="B195" s="289"/>
      <c r="C195" s="289"/>
      <c r="D195" s="290"/>
      <c r="E195" s="291"/>
      <c r="F195" s="292"/>
      <c r="G195" s="292"/>
      <c r="H195" s="292"/>
      <c r="I195" s="292"/>
      <c r="J195" s="294"/>
      <c r="K195" s="311"/>
      <c r="L195" s="211"/>
      <c r="M195" s="149"/>
    </row>
    <row r="196" spans="1:13" ht="10.5" customHeight="1">
      <c r="A196" s="289"/>
      <c r="B196" s="289"/>
      <c r="C196" s="289"/>
      <c r="D196" s="290"/>
      <c r="E196" s="291"/>
      <c r="F196" s="292"/>
      <c r="G196" s="292"/>
      <c r="H196" s="292"/>
      <c r="I196" s="292"/>
      <c r="J196" s="294"/>
      <c r="K196" s="311"/>
      <c r="L196" s="211"/>
      <c r="M196" s="149"/>
    </row>
    <row r="197" spans="1:13" ht="10.5" customHeight="1">
      <c r="A197" s="289"/>
      <c r="B197" s="289"/>
      <c r="C197" s="289"/>
      <c r="D197" s="290"/>
      <c r="E197" s="291"/>
      <c r="F197" s="292"/>
      <c r="G197" s="292"/>
      <c r="H197" s="292"/>
      <c r="I197" s="292"/>
      <c r="J197" s="294"/>
      <c r="K197" s="311"/>
      <c r="L197" s="211"/>
      <c r="M197" s="149"/>
    </row>
    <row r="198" spans="1:13" ht="10.5" customHeight="1" thickBot="1">
      <c r="A198" s="348" t="s">
        <v>1</v>
      </c>
      <c r="B198" s="370" t="s">
        <v>158</v>
      </c>
      <c r="C198" s="367" t="s">
        <v>163</v>
      </c>
      <c r="D198" s="370" t="s">
        <v>159</v>
      </c>
      <c r="E198" s="370" t="s">
        <v>160</v>
      </c>
      <c r="F198" s="372" t="s">
        <v>273</v>
      </c>
      <c r="G198" s="372" t="s">
        <v>262</v>
      </c>
      <c r="H198" s="375" t="s">
        <v>171</v>
      </c>
      <c r="I198" s="376"/>
      <c r="J198" s="376"/>
      <c r="K198" s="377"/>
      <c r="L198" s="372" t="s">
        <v>190</v>
      </c>
      <c r="M198" s="149"/>
    </row>
    <row r="199" spans="1:13" ht="10.5" customHeight="1">
      <c r="A199" s="348"/>
      <c r="B199" s="370"/>
      <c r="C199" s="368"/>
      <c r="D199" s="370"/>
      <c r="E199" s="370"/>
      <c r="F199" s="373"/>
      <c r="G199" s="373"/>
      <c r="H199" s="378">
        <v>2008</v>
      </c>
      <c r="I199" s="379"/>
      <c r="J199" s="379"/>
      <c r="K199" s="380"/>
      <c r="L199" s="373"/>
      <c r="M199" s="149"/>
    </row>
    <row r="200" spans="1:13" ht="10.5" customHeight="1">
      <c r="A200" s="348"/>
      <c r="B200" s="370"/>
      <c r="C200" s="368"/>
      <c r="D200" s="370"/>
      <c r="E200" s="370"/>
      <c r="F200" s="373"/>
      <c r="G200" s="373"/>
      <c r="H200" s="381" t="s">
        <v>274</v>
      </c>
      <c r="I200" s="383" t="s">
        <v>161</v>
      </c>
      <c r="J200" s="372" t="s">
        <v>176</v>
      </c>
      <c r="K200" s="373" t="s">
        <v>167</v>
      </c>
      <c r="L200" s="373"/>
      <c r="M200" s="149"/>
    </row>
    <row r="201" spans="1:13" ht="10.5" customHeight="1">
      <c r="A201" s="348"/>
      <c r="B201" s="370"/>
      <c r="C201" s="369"/>
      <c r="D201" s="370"/>
      <c r="E201" s="370"/>
      <c r="F201" s="374"/>
      <c r="G201" s="374"/>
      <c r="H201" s="382"/>
      <c r="I201" s="366"/>
      <c r="J201" s="374"/>
      <c r="K201" s="374"/>
      <c r="L201" s="374"/>
      <c r="M201" s="149"/>
    </row>
    <row r="202" spans="1:13" ht="10.5" customHeight="1">
      <c r="A202" s="169">
        <v>1</v>
      </c>
      <c r="B202" s="169">
        <v>2</v>
      </c>
      <c r="C202" s="169">
        <v>3</v>
      </c>
      <c r="D202" s="169">
        <v>4</v>
      </c>
      <c r="E202" s="169">
        <v>5</v>
      </c>
      <c r="F202" s="169">
        <v>6</v>
      </c>
      <c r="G202" s="169">
        <v>7</v>
      </c>
      <c r="H202" s="183">
        <v>8</v>
      </c>
      <c r="I202" s="170">
        <v>9</v>
      </c>
      <c r="J202" s="171">
        <v>10</v>
      </c>
      <c r="K202" s="171">
        <v>11</v>
      </c>
      <c r="L202" s="169">
        <v>12</v>
      </c>
      <c r="M202" s="149"/>
    </row>
    <row r="203" spans="1:13" ht="14.25" customHeight="1">
      <c r="A203" s="180"/>
      <c r="B203" s="180"/>
      <c r="C203" s="180"/>
      <c r="D203" s="154" t="s">
        <v>232</v>
      </c>
      <c r="E203" s="151">
        <f>SUM(E204:E210)</f>
        <v>392000</v>
      </c>
      <c r="F203" s="151">
        <f>SUM(F204:F210)</f>
        <v>392000</v>
      </c>
      <c r="G203" s="151">
        <f>SUM(G204:G210)</f>
        <v>0</v>
      </c>
      <c r="H203" s="151">
        <f>SUM(H204:H210)</f>
        <v>392000</v>
      </c>
      <c r="I203" s="151">
        <f>SUM(I204:I210)</f>
        <v>392000</v>
      </c>
      <c r="J203" s="151"/>
      <c r="K203" s="151"/>
      <c r="L203" s="151"/>
      <c r="M203" s="195"/>
    </row>
    <row r="204" spans="1:13" ht="12" customHeight="1">
      <c r="A204" s="158">
        <v>127</v>
      </c>
      <c r="B204" s="187">
        <v>92605</v>
      </c>
      <c r="C204" s="158">
        <v>6050</v>
      </c>
      <c r="D204" s="159" t="s">
        <v>270</v>
      </c>
      <c r="E204" s="218">
        <v>40000</v>
      </c>
      <c r="F204" s="218">
        <v>40000</v>
      </c>
      <c r="G204" s="218"/>
      <c r="H204" s="175">
        <f aca="true" t="shared" si="18" ref="H204:H210">I204</f>
        <v>40000</v>
      </c>
      <c r="I204" s="182">
        <v>40000</v>
      </c>
      <c r="J204" s="163"/>
      <c r="K204" s="271"/>
      <c r="L204" s="272" t="s">
        <v>185</v>
      </c>
      <c r="M204" s="211"/>
    </row>
    <row r="205" spans="1:13" ht="11.25" customHeight="1">
      <c r="A205" s="158">
        <v>128</v>
      </c>
      <c r="B205" s="187">
        <v>92605</v>
      </c>
      <c r="C205" s="158">
        <v>6050</v>
      </c>
      <c r="D205" s="159" t="s">
        <v>271</v>
      </c>
      <c r="E205" s="175">
        <v>20000</v>
      </c>
      <c r="F205" s="175">
        <v>20000</v>
      </c>
      <c r="G205" s="175"/>
      <c r="H205" s="175">
        <f t="shared" si="18"/>
        <v>20000</v>
      </c>
      <c r="I205" s="182">
        <v>20000</v>
      </c>
      <c r="J205" s="163"/>
      <c r="K205" s="271"/>
      <c r="L205" s="272" t="s">
        <v>185</v>
      </c>
      <c r="M205" s="211"/>
    </row>
    <row r="206" spans="1:13" ht="19.5" customHeight="1">
      <c r="A206" s="158">
        <v>129</v>
      </c>
      <c r="B206" s="187">
        <v>92605</v>
      </c>
      <c r="C206" s="158">
        <v>6050</v>
      </c>
      <c r="D206" s="159" t="s">
        <v>321</v>
      </c>
      <c r="E206" s="175">
        <v>58000</v>
      </c>
      <c r="F206" s="175">
        <v>58000</v>
      </c>
      <c r="G206" s="175"/>
      <c r="H206" s="175">
        <f t="shared" si="18"/>
        <v>58000</v>
      </c>
      <c r="I206" s="182">
        <v>58000</v>
      </c>
      <c r="J206" s="163"/>
      <c r="K206" s="271"/>
      <c r="L206" s="272" t="s">
        <v>185</v>
      </c>
      <c r="M206" s="211"/>
    </row>
    <row r="207" spans="1:13" ht="18" customHeight="1">
      <c r="A207" s="158">
        <v>130</v>
      </c>
      <c r="B207" s="187">
        <v>92605</v>
      </c>
      <c r="C207" s="158">
        <v>6050</v>
      </c>
      <c r="D207" s="159" t="s">
        <v>335</v>
      </c>
      <c r="E207" s="218">
        <v>100000</v>
      </c>
      <c r="F207" s="218">
        <v>100000</v>
      </c>
      <c r="G207" s="218"/>
      <c r="H207" s="172">
        <f t="shared" si="18"/>
        <v>100000</v>
      </c>
      <c r="I207" s="176">
        <v>100000</v>
      </c>
      <c r="J207" s="167"/>
      <c r="K207" s="214"/>
      <c r="L207" s="272" t="s">
        <v>185</v>
      </c>
      <c r="M207" s="211"/>
    </row>
    <row r="208" spans="1:14" ht="12" customHeight="1">
      <c r="A208" s="158">
        <v>131</v>
      </c>
      <c r="B208" s="158">
        <v>92605</v>
      </c>
      <c r="C208" s="158">
        <v>6050</v>
      </c>
      <c r="D208" s="159" t="s">
        <v>264</v>
      </c>
      <c r="E208" s="175">
        <v>68000</v>
      </c>
      <c r="F208" s="175">
        <v>68000</v>
      </c>
      <c r="G208" s="175"/>
      <c r="H208" s="175">
        <f t="shared" si="18"/>
        <v>68000</v>
      </c>
      <c r="I208" s="182">
        <v>68000</v>
      </c>
      <c r="J208" s="163"/>
      <c r="K208" s="271"/>
      <c r="L208" s="272" t="s">
        <v>185</v>
      </c>
      <c r="M208" s="338">
        <f>F211+G211</f>
        <v>74525954</v>
      </c>
      <c r="N208" s="339"/>
    </row>
    <row r="209" spans="1:14" ht="12" customHeight="1">
      <c r="A209" s="158">
        <v>132</v>
      </c>
      <c r="B209" s="168">
        <v>92605</v>
      </c>
      <c r="C209" s="158">
        <v>6050</v>
      </c>
      <c r="D209" s="159" t="s">
        <v>318</v>
      </c>
      <c r="E209" s="175">
        <v>36000</v>
      </c>
      <c r="F209" s="175">
        <v>36000</v>
      </c>
      <c r="G209" s="175"/>
      <c r="H209" s="175">
        <f t="shared" si="18"/>
        <v>36000</v>
      </c>
      <c r="I209" s="176">
        <v>36000</v>
      </c>
      <c r="J209" s="167"/>
      <c r="K209" s="214"/>
      <c r="L209" s="272" t="s">
        <v>185</v>
      </c>
      <c r="M209" s="300"/>
      <c r="N209" s="301"/>
    </row>
    <row r="210" spans="1:14" ht="11.25" customHeight="1">
      <c r="A210" s="158">
        <v>133</v>
      </c>
      <c r="B210" s="160">
        <v>92605</v>
      </c>
      <c r="C210" s="160">
        <v>6050</v>
      </c>
      <c r="D210" s="299" t="s">
        <v>307</v>
      </c>
      <c r="E210" s="266">
        <v>70000</v>
      </c>
      <c r="F210" s="266">
        <v>70000</v>
      </c>
      <c r="G210" s="266"/>
      <c r="H210" s="266">
        <f t="shared" si="18"/>
        <v>70000</v>
      </c>
      <c r="I210" s="177">
        <v>70000</v>
      </c>
      <c r="J210" s="162"/>
      <c r="K210" s="254"/>
      <c r="L210" s="272" t="s">
        <v>185</v>
      </c>
      <c r="M210" s="300">
        <f>F211+G211</f>
        <v>74525954</v>
      </c>
      <c r="N210" s="347">
        <f>M210-M211</f>
        <v>0</v>
      </c>
    </row>
    <row r="211" spans="1:16" ht="17.25" customHeight="1">
      <c r="A211" s="361" t="s">
        <v>170</v>
      </c>
      <c r="B211" s="362"/>
      <c r="C211" s="362"/>
      <c r="D211" s="363"/>
      <c r="E211" s="201">
        <f aca="true" t="shared" si="19" ref="E211:K211">E183+E164+E150+E132+E124+E112+E104+E36+E13+E203</f>
        <v>247513417</v>
      </c>
      <c r="F211" s="201">
        <f t="shared" si="19"/>
        <v>79633068</v>
      </c>
      <c r="G211" s="201">
        <f t="shared" si="19"/>
        <v>-5107114</v>
      </c>
      <c r="H211" s="201">
        <f t="shared" si="19"/>
        <v>74525954</v>
      </c>
      <c r="I211" s="201">
        <f t="shared" si="19"/>
        <v>45317454</v>
      </c>
      <c r="J211" s="201">
        <f t="shared" si="19"/>
        <v>15100000</v>
      </c>
      <c r="K211" s="201">
        <f t="shared" si="19"/>
        <v>14108500</v>
      </c>
      <c r="L211" s="200"/>
      <c r="M211" s="336">
        <f>K211+J211+I211</f>
        <v>74525954</v>
      </c>
      <c r="N211" s="337"/>
      <c r="O211" s="199"/>
      <c r="P211" s="179"/>
    </row>
    <row r="212" spans="1:16" ht="7.5" customHeight="1">
      <c r="A212" s="297"/>
      <c r="B212" s="297"/>
      <c r="C212" s="297"/>
      <c r="D212" s="297"/>
      <c r="E212" s="199"/>
      <c r="F212" s="199"/>
      <c r="G212" s="199"/>
      <c r="H212" s="199"/>
      <c r="I212" s="199"/>
      <c r="J212" s="199"/>
      <c r="K212" s="199"/>
      <c r="L212" s="297"/>
      <c r="M212" s="199"/>
      <c r="N212" s="199"/>
      <c r="O212" s="199"/>
      <c r="P212" s="179"/>
    </row>
    <row r="213" spans="1:13" s="16" customFormat="1" ht="18" customHeight="1">
      <c r="A213" s="190"/>
      <c r="B213" s="152"/>
      <c r="C213" s="153"/>
      <c r="D213" s="189" t="s">
        <v>174</v>
      </c>
      <c r="E213" s="151">
        <f>SUM(E214:E221)</f>
        <v>3440000</v>
      </c>
      <c r="F213" s="151">
        <f>SUM(F214:F221)</f>
        <v>3440000</v>
      </c>
      <c r="G213" s="151">
        <f>SUM(G214:G221)</f>
        <v>0</v>
      </c>
      <c r="H213" s="151">
        <f>SUM(H214:H221)</f>
        <v>3440000</v>
      </c>
      <c r="I213" s="151">
        <f>SUM(I214:I221)</f>
        <v>3440000</v>
      </c>
      <c r="J213" s="151"/>
      <c r="K213" s="151"/>
      <c r="L213" s="152"/>
      <c r="M213" s="198">
        <f>F213+G213</f>
        <v>3440000</v>
      </c>
    </row>
    <row r="214" spans="1:13" s="16" customFormat="1" ht="19.5" customHeight="1">
      <c r="A214" s="223">
        <v>134</v>
      </c>
      <c r="B214" s="224" t="s">
        <v>234</v>
      </c>
      <c r="C214" s="225">
        <v>6300</v>
      </c>
      <c r="D214" s="318" t="s">
        <v>235</v>
      </c>
      <c r="E214" s="222">
        <v>50000</v>
      </c>
      <c r="F214" s="222">
        <v>50000</v>
      </c>
      <c r="G214" s="222"/>
      <c r="H214" s="316">
        <v>50000</v>
      </c>
      <c r="I214" s="222">
        <v>50000</v>
      </c>
      <c r="J214" s="222"/>
      <c r="K214" s="222"/>
      <c r="L214" s="223"/>
      <c r="M214" s="216"/>
    </row>
    <row r="215" spans="1:13" s="16" customFormat="1" ht="21.75" customHeight="1">
      <c r="A215" s="265">
        <v>135</v>
      </c>
      <c r="B215" s="227" t="s">
        <v>234</v>
      </c>
      <c r="C215" s="229">
        <v>6300</v>
      </c>
      <c r="D215" s="319" t="s">
        <v>236</v>
      </c>
      <c r="E215" s="228">
        <v>100000</v>
      </c>
      <c r="F215" s="228">
        <v>100000</v>
      </c>
      <c r="G215" s="228"/>
      <c r="H215" s="317">
        <v>100000</v>
      </c>
      <c r="I215" s="228">
        <v>100000</v>
      </c>
      <c r="J215" s="228"/>
      <c r="K215" s="228"/>
      <c r="L215" s="226"/>
      <c r="M215" s="216"/>
    </row>
    <row r="216" spans="1:13" s="16" customFormat="1" ht="15" customHeight="1">
      <c r="A216" s="265">
        <v>136</v>
      </c>
      <c r="B216" s="187">
        <v>60013</v>
      </c>
      <c r="C216" s="187">
        <v>6300</v>
      </c>
      <c r="D216" s="217" t="s">
        <v>330</v>
      </c>
      <c r="E216" s="218">
        <v>120000</v>
      </c>
      <c r="F216" s="218">
        <v>120000</v>
      </c>
      <c r="G216" s="218"/>
      <c r="H216" s="219">
        <f aca="true" t="shared" si="20" ref="H216:H221">I216</f>
        <v>120000</v>
      </c>
      <c r="I216" s="220">
        <v>120000</v>
      </c>
      <c r="J216" s="221"/>
      <c r="K216" s="221"/>
      <c r="L216" s="194"/>
      <c r="M216" s="191"/>
    </row>
    <row r="217" spans="1:13" s="16" customFormat="1" ht="15" customHeight="1">
      <c r="A217" s="265">
        <v>137</v>
      </c>
      <c r="B217" s="158">
        <v>60014</v>
      </c>
      <c r="C217" s="158">
        <v>6300</v>
      </c>
      <c r="D217" s="159" t="s">
        <v>210</v>
      </c>
      <c r="E217" s="175">
        <v>100000</v>
      </c>
      <c r="F217" s="175">
        <v>100000</v>
      </c>
      <c r="G217" s="175"/>
      <c r="H217" s="182">
        <f t="shared" si="20"/>
        <v>100000</v>
      </c>
      <c r="I217" s="163">
        <v>100000</v>
      </c>
      <c r="J217" s="214"/>
      <c r="K217" s="214"/>
      <c r="L217" s="194"/>
      <c r="M217" s="191"/>
    </row>
    <row r="218" spans="1:13" s="16" customFormat="1" ht="31.5" customHeight="1">
      <c r="A218" s="265">
        <v>138</v>
      </c>
      <c r="B218" s="165">
        <v>60014</v>
      </c>
      <c r="C218" s="158">
        <v>6300</v>
      </c>
      <c r="D218" s="159" t="s">
        <v>336</v>
      </c>
      <c r="E218" s="175">
        <f>H218</f>
        <v>2150000</v>
      </c>
      <c r="F218" s="175">
        <v>2150000</v>
      </c>
      <c r="G218" s="175"/>
      <c r="H218" s="182">
        <f t="shared" si="20"/>
        <v>2150000</v>
      </c>
      <c r="I218" s="175">
        <v>2150000</v>
      </c>
      <c r="J218" s="167"/>
      <c r="K218" s="167"/>
      <c r="L218" s="194"/>
      <c r="M218" s="191"/>
    </row>
    <row r="219" spans="1:13" s="16" customFormat="1" ht="18.75" customHeight="1">
      <c r="A219" s="265">
        <v>139</v>
      </c>
      <c r="B219" s="165">
        <v>60014</v>
      </c>
      <c r="C219" s="158">
        <v>6300</v>
      </c>
      <c r="D219" s="159" t="s">
        <v>216</v>
      </c>
      <c r="E219" s="175">
        <v>70000</v>
      </c>
      <c r="F219" s="175">
        <v>70000</v>
      </c>
      <c r="G219" s="175"/>
      <c r="H219" s="182">
        <f t="shared" si="20"/>
        <v>70000</v>
      </c>
      <c r="I219" s="175">
        <v>70000</v>
      </c>
      <c r="J219" s="163"/>
      <c r="K219" s="163"/>
      <c r="L219" s="194"/>
      <c r="M219" s="191"/>
    </row>
    <row r="220" spans="1:13" s="16" customFormat="1" ht="15.75" customHeight="1">
      <c r="A220" s="265">
        <v>140</v>
      </c>
      <c r="B220" s="158">
        <v>60014</v>
      </c>
      <c r="C220" s="158">
        <v>6300</v>
      </c>
      <c r="D220" s="159" t="s">
        <v>233</v>
      </c>
      <c r="E220" s="175">
        <v>750000</v>
      </c>
      <c r="F220" s="175">
        <v>750000</v>
      </c>
      <c r="G220" s="175"/>
      <c r="H220" s="182">
        <f t="shared" si="20"/>
        <v>750000</v>
      </c>
      <c r="I220" s="175">
        <v>750000</v>
      </c>
      <c r="J220" s="167"/>
      <c r="K220" s="167"/>
      <c r="L220" s="194"/>
      <c r="M220" s="191"/>
    </row>
    <row r="221" spans="1:13" s="16" customFormat="1" ht="15.75" customHeight="1" thickBot="1">
      <c r="A221" s="265">
        <v>141</v>
      </c>
      <c r="B221" s="158">
        <v>60014</v>
      </c>
      <c r="C221" s="158">
        <v>6300</v>
      </c>
      <c r="D221" s="159" t="s">
        <v>324</v>
      </c>
      <c r="E221" s="175">
        <v>100000</v>
      </c>
      <c r="F221" s="175">
        <v>100000</v>
      </c>
      <c r="G221" s="175"/>
      <c r="H221" s="182">
        <f t="shared" si="20"/>
        <v>100000</v>
      </c>
      <c r="I221" s="175">
        <v>100000</v>
      </c>
      <c r="J221" s="167"/>
      <c r="K221" s="167"/>
      <c r="L221" s="194"/>
      <c r="M221" s="191"/>
    </row>
    <row r="222" spans="1:14" ht="19.5" customHeight="1" thickBot="1" thickTop="1">
      <c r="A222" s="371" t="s">
        <v>25</v>
      </c>
      <c r="B222" s="359"/>
      <c r="C222" s="359"/>
      <c r="D222" s="360"/>
      <c r="E222" s="202">
        <f>E211+E213</f>
        <v>250953417</v>
      </c>
      <c r="F222" s="202">
        <f>F211+F213</f>
        <v>83073068</v>
      </c>
      <c r="G222" s="202">
        <f>G211+G213</f>
        <v>-5107114</v>
      </c>
      <c r="H222" s="202">
        <f>H213+H211</f>
        <v>77965954</v>
      </c>
      <c r="I222" s="202">
        <f>I211+I213</f>
        <v>48757454</v>
      </c>
      <c r="J222" s="202">
        <f>J211+J213</f>
        <v>15100000</v>
      </c>
      <c r="K222" s="202">
        <f>K211+K213</f>
        <v>14108500</v>
      </c>
      <c r="L222" s="203"/>
      <c r="M222" s="149">
        <f>J222+I222+K222</f>
        <v>77965954</v>
      </c>
      <c r="N222" s="149">
        <f>F222+G222</f>
        <v>77965954</v>
      </c>
    </row>
    <row r="223" spans="11:12" ht="7.5" customHeight="1" thickTop="1">
      <c r="K223" s="36"/>
      <c r="L223" s="192"/>
    </row>
    <row r="224" spans="1:12" ht="11.25" customHeight="1">
      <c r="A224" s="188"/>
      <c r="F224" s="20"/>
      <c r="G224" s="36"/>
      <c r="H224" s="20"/>
      <c r="I224" s="20"/>
      <c r="J224" s="36"/>
      <c r="K224" s="36"/>
      <c r="L224" s="149"/>
    </row>
    <row r="225" ht="9.75">
      <c r="J225" s="149"/>
    </row>
    <row r="226" ht="9.75">
      <c r="J226" s="149"/>
    </row>
  </sheetData>
  <mergeCells count="137">
    <mergeCell ref="D142:D143"/>
    <mergeCell ref="C119:C122"/>
    <mergeCell ref="D119:D122"/>
    <mergeCell ref="E119:E122"/>
    <mergeCell ref="H119:K119"/>
    <mergeCell ref="G119:G122"/>
    <mergeCell ref="H120:K120"/>
    <mergeCell ref="H121:H122"/>
    <mergeCell ref="I121:I122"/>
    <mergeCell ref="J121:J122"/>
    <mergeCell ref="K121:K122"/>
    <mergeCell ref="L82:L85"/>
    <mergeCell ref="H83:K83"/>
    <mergeCell ref="H84:H85"/>
    <mergeCell ref="I84:I85"/>
    <mergeCell ref="J84:J85"/>
    <mergeCell ref="K84:K85"/>
    <mergeCell ref="H82:K82"/>
    <mergeCell ref="J45:J46"/>
    <mergeCell ref="K45:K46"/>
    <mergeCell ref="H43:K43"/>
    <mergeCell ref="E53:E54"/>
    <mergeCell ref="G43:G46"/>
    <mergeCell ref="F43:F46"/>
    <mergeCell ref="L76:L77"/>
    <mergeCell ref="D138:D139"/>
    <mergeCell ref="D136:D137"/>
    <mergeCell ref="E136:E137"/>
    <mergeCell ref="E138:E139"/>
    <mergeCell ref="L113:L114"/>
    <mergeCell ref="D134:D135"/>
    <mergeCell ref="E134:E135"/>
    <mergeCell ref="E113:E114"/>
    <mergeCell ref="L119:L122"/>
    <mergeCell ref="M211:N211"/>
    <mergeCell ref="M208:N208"/>
    <mergeCell ref="E142:E143"/>
    <mergeCell ref="F142:F143"/>
    <mergeCell ref="L142:L143"/>
    <mergeCell ref="E159:E162"/>
    <mergeCell ref="G159:G162"/>
    <mergeCell ref="J161:J162"/>
    <mergeCell ref="E198:E201"/>
    <mergeCell ref="F198:F201"/>
    <mergeCell ref="D43:D46"/>
    <mergeCell ref="E43:E46"/>
    <mergeCell ref="L53:L54"/>
    <mergeCell ref="L58:L59"/>
    <mergeCell ref="F53:F54"/>
    <mergeCell ref="D53:D54"/>
    <mergeCell ref="L43:L46"/>
    <mergeCell ref="H44:K44"/>
    <mergeCell ref="H45:H46"/>
    <mergeCell ref="I45:I46"/>
    <mergeCell ref="F136:F137"/>
    <mergeCell ref="F138:F139"/>
    <mergeCell ref="F113:F114"/>
    <mergeCell ref="F134:F135"/>
    <mergeCell ref="F119:F122"/>
    <mergeCell ref="A76:A77"/>
    <mergeCell ref="F76:F77"/>
    <mergeCell ref="E76:E77"/>
    <mergeCell ref="D76:D77"/>
    <mergeCell ref="A113:A114"/>
    <mergeCell ref="E82:E85"/>
    <mergeCell ref="F82:F85"/>
    <mergeCell ref="G82:G85"/>
    <mergeCell ref="A82:A85"/>
    <mergeCell ref="B82:B85"/>
    <mergeCell ref="C82:C85"/>
    <mergeCell ref="D82:D85"/>
    <mergeCell ref="A58:A59"/>
    <mergeCell ref="E58:E59"/>
    <mergeCell ref="F58:F59"/>
    <mergeCell ref="D58:D59"/>
    <mergeCell ref="B43:B46"/>
    <mergeCell ref="C43:C46"/>
    <mergeCell ref="A33:A35"/>
    <mergeCell ref="A53:A54"/>
    <mergeCell ref="A43:A46"/>
    <mergeCell ref="G8:G11"/>
    <mergeCell ref="D33:D35"/>
    <mergeCell ref="A8:A11"/>
    <mergeCell ref="B8:B11"/>
    <mergeCell ref="D8:D11"/>
    <mergeCell ref="C8:C11"/>
    <mergeCell ref="I1:K1"/>
    <mergeCell ref="I3:K3"/>
    <mergeCell ref="I4:K4"/>
    <mergeCell ref="I5:K5"/>
    <mergeCell ref="L8:L11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134:A135"/>
    <mergeCell ref="B134:B135"/>
    <mergeCell ref="A119:A122"/>
    <mergeCell ref="B119:B122"/>
    <mergeCell ref="A142:A143"/>
    <mergeCell ref="B142:B143"/>
    <mergeCell ref="B138:B139"/>
    <mergeCell ref="B136:B137"/>
    <mergeCell ref="A136:A137"/>
    <mergeCell ref="A222:D222"/>
    <mergeCell ref="A211:D211"/>
    <mergeCell ref="D113:D114"/>
    <mergeCell ref="A159:A162"/>
    <mergeCell ref="B159:B162"/>
    <mergeCell ref="A198:A201"/>
    <mergeCell ref="B198:B201"/>
    <mergeCell ref="C198:C201"/>
    <mergeCell ref="D198:D201"/>
    <mergeCell ref="A138:A139"/>
    <mergeCell ref="L138:L139"/>
    <mergeCell ref="H159:K159"/>
    <mergeCell ref="C159:C162"/>
    <mergeCell ref="D159:D162"/>
    <mergeCell ref="L159:L162"/>
    <mergeCell ref="H160:K160"/>
    <mergeCell ref="K161:K162"/>
    <mergeCell ref="F159:F162"/>
    <mergeCell ref="H161:H162"/>
    <mergeCell ref="I161:I162"/>
    <mergeCell ref="G198:G201"/>
    <mergeCell ref="H198:K198"/>
    <mergeCell ref="L198:L201"/>
    <mergeCell ref="H199:K199"/>
    <mergeCell ref="H200:H201"/>
    <mergeCell ref="I200:I201"/>
    <mergeCell ref="J200:J201"/>
    <mergeCell ref="K200:K201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55" t="s">
        <v>93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48" t="s">
        <v>1</v>
      </c>
      <c r="B10" s="370" t="s">
        <v>0</v>
      </c>
      <c r="C10" s="370" t="s">
        <v>7</v>
      </c>
      <c r="D10" s="370" t="s">
        <v>8</v>
      </c>
      <c r="E10" s="345" t="s">
        <v>9</v>
      </c>
      <c r="F10" s="372" t="s">
        <v>96</v>
      </c>
      <c r="G10" s="346" t="s">
        <v>98</v>
      </c>
      <c r="H10" s="384" t="s">
        <v>86</v>
      </c>
      <c r="I10" s="346"/>
      <c r="J10" s="346"/>
      <c r="K10" s="346"/>
      <c r="L10" s="346"/>
      <c r="M10" s="346"/>
      <c r="N10" s="346"/>
      <c r="O10" s="346"/>
      <c r="P10" s="385"/>
    </row>
    <row r="11" spans="1:16" s="2" customFormat="1" ht="12.75" customHeight="1" thickBot="1">
      <c r="A11" s="348"/>
      <c r="B11" s="370"/>
      <c r="C11" s="370"/>
      <c r="D11" s="370"/>
      <c r="E11" s="345"/>
      <c r="F11" s="373"/>
      <c r="G11" s="324"/>
      <c r="H11" s="386">
        <v>2003</v>
      </c>
      <c r="I11" s="387"/>
      <c r="J11" s="387"/>
      <c r="K11" s="387"/>
      <c r="L11" s="387"/>
      <c r="M11" s="388"/>
      <c r="N11" s="389">
        <v>2004</v>
      </c>
      <c r="O11" s="390"/>
      <c r="P11" s="5">
        <v>2005</v>
      </c>
    </row>
    <row r="12" spans="1:16" s="2" customFormat="1" ht="9.75" customHeight="1" thickTop="1">
      <c r="A12" s="348"/>
      <c r="B12" s="370"/>
      <c r="C12" s="370"/>
      <c r="D12" s="370"/>
      <c r="E12" s="345"/>
      <c r="F12" s="373"/>
      <c r="G12" s="324"/>
      <c r="H12" s="391" t="s">
        <v>95</v>
      </c>
      <c r="I12" s="393" t="s">
        <v>13</v>
      </c>
      <c r="J12" s="325"/>
      <c r="K12" s="325"/>
      <c r="L12" s="325"/>
      <c r="M12" s="394"/>
      <c r="N12" s="346" t="s">
        <v>16</v>
      </c>
      <c r="O12" s="395"/>
      <c r="P12" s="370" t="s">
        <v>16</v>
      </c>
    </row>
    <row r="13" spans="1:16" s="2" customFormat="1" ht="9.75" customHeight="1">
      <c r="A13" s="348"/>
      <c r="B13" s="370"/>
      <c r="C13" s="370"/>
      <c r="D13" s="370"/>
      <c r="E13" s="345"/>
      <c r="F13" s="373"/>
      <c r="G13" s="324"/>
      <c r="H13" s="392"/>
      <c r="I13" s="398" t="s">
        <v>14</v>
      </c>
      <c r="J13" s="345" t="s">
        <v>12</v>
      </c>
      <c r="K13" s="399"/>
      <c r="L13" s="399"/>
      <c r="M13" s="400"/>
      <c r="N13" s="324"/>
      <c r="O13" s="396"/>
      <c r="P13" s="370"/>
    </row>
    <row r="14" spans="1:16" s="2" customFormat="1" ht="29.25">
      <c r="A14" s="348"/>
      <c r="B14" s="370"/>
      <c r="C14" s="370"/>
      <c r="D14" s="370"/>
      <c r="E14" s="345"/>
      <c r="F14" s="374"/>
      <c r="G14" s="325"/>
      <c r="H14" s="392"/>
      <c r="I14" s="382"/>
      <c r="J14" s="34" t="s">
        <v>10</v>
      </c>
      <c r="K14" s="34" t="s">
        <v>11</v>
      </c>
      <c r="L14" s="345" t="s">
        <v>15</v>
      </c>
      <c r="M14" s="400"/>
      <c r="N14" s="325"/>
      <c r="O14" s="397"/>
      <c r="P14" s="370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1">
        <v>12</v>
      </c>
      <c r="M15" s="402"/>
      <c r="N15" s="403">
        <v>13</v>
      </c>
      <c r="O15" s="404"/>
      <c r="P15" s="48">
        <v>14</v>
      </c>
    </row>
    <row r="16" spans="1:16" ht="10.5" hidden="1" thickTop="1">
      <c r="A16" s="405">
        <v>1</v>
      </c>
      <c r="B16" s="405" t="s">
        <v>26</v>
      </c>
      <c r="C16" s="407" t="s">
        <v>27</v>
      </c>
      <c r="D16" s="40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06"/>
      <c r="B17" s="406"/>
      <c r="C17" s="365"/>
      <c r="D17" s="40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08">
        <v>2</v>
      </c>
      <c r="B18" s="408" t="s">
        <v>6</v>
      </c>
      <c r="C18" s="364" t="s">
        <v>105</v>
      </c>
      <c r="D18" s="40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06"/>
      <c r="B19" s="406"/>
      <c r="C19" s="365"/>
      <c r="D19" s="40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08">
        <v>3</v>
      </c>
      <c r="B20" s="408" t="s">
        <v>81</v>
      </c>
      <c r="C20" s="364" t="s">
        <v>107</v>
      </c>
      <c r="D20" s="40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06"/>
      <c r="B21" s="406"/>
      <c r="C21" s="365"/>
      <c r="D21" s="40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08">
        <v>4</v>
      </c>
      <c r="B22" s="408" t="s">
        <v>26</v>
      </c>
      <c r="C22" s="364" t="s">
        <v>28</v>
      </c>
      <c r="D22" s="40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06"/>
      <c r="B23" s="406"/>
      <c r="C23" s="365"/>
      <c r="D23" s="40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08">
        <v>5</v>
      </c>
      <c r="B24" s="405" t="s">
        <v>26</v>
      </c>
      <c r="C24" s="407" t="s">
        <v>104</v>
      </c>
      <c r="D24" s="40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06"/>
      <c r="B25" s="406"/>
      <c r="C25" s="365"/>
      <c r="D25" s="40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08">
        <v>6</v>
      </c>
      <c r="B26" s="405" t="s">
        <v>26</v>
      </c>
      <c r="C26" s="407" t="s">
        <v>29</v>
      </c>
      <c r="D26" s="40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06"/>
      <c r="B27" s="406"/>
      <c r="C27" s="365"/>
      <c r="D27" s="40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08">
        <v>7</v>
      </c>
      <c r="B28" s="405" t="s">
        <v>6</v>
      </c>
      <c r="C28" s="407" t="s">
        <v>130</v>
      </c>
      <c r="D28" s="40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06"/>
      <c r="B29" s="406"/>
      <c r="C29" s="365"/>
      <c r="D29" s="40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08">
        <v>8</v>
      </c>
      <c r="B30" s="405" t="s">
        <v>26</v>
      </c>
      <c r="C30" s="407" t="s">
        <v>31</v>
      </c>
      <c r="D30" s="40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05"/>
      <c r="B31" s="405"/>
      <c r="C31" s="407"/>
      <c r="D31" s="40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06"/>
      <c r="B32" s="406"/>
      <c r="C32" s="365"/>
      <c r="D32" s="40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08">
        <v>9</v>
      </c>
      <c r="B33" s="408" t="s">
        <v>6</v>
      </c>
      <c r="C33" s="364" t="s">
        <v>30</v>
      </c>
      <c r="D33" s="40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06"/>
      <c r="B34" s="409"/>
      <c r="C34" s="409"/>
      <c r="D34" s="409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08">
        <v>10</v>
      </c>
      <c r="B35" s="405" t="s">
        <v>26</v>
      </c>
      <c r="C35" s="407" t="s">
        <v>33</v>
      </c>
      <c r="D35" s="40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06"/>
      <c r="B36" s="406"/>
      <c r="C36" s="365"/>
      <c r="D36" s="40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08">
        <v>11</v>
      </c>
      <c r="B37" s="405" t="s">
        <v>26</v>
      </c>
      <c r="C37" s="407" t="s">
        <v>88</v>
      </c>
      <c r="D37" s="40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06"/>
      <c r="B38" s="406"/>
      <c r="C38" s="365"/>
      <c r="D38" s="40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08">
        <v>12</v>
      </c>
      <c r="B39" s="405" t="s">
        <v>26</v>
      </c>
      <c r="C39" s="407" t="s">
        <v>3</v>
      </c>
      <c r="D39" s="40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06"/>
      <c r="B40" s="406"/>
      <c r="C40" s="365"/>
      <c r="D40" s="40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08">
        <v>13</v>
      </c>
      <c r="B41" s="405" t="s">
        <v>26</v>
      </c>
      <c r="C41" s="407" t="s">
        <v>34</v>
      </c>
      <c r="D41" s="40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06"/>
      <c r="B42" s="406"/>
      <c r="C42" s="365"/>
      <c r="D42" s="40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08">
        <v>14</v>
      </c>
      <c r="B43" s="405" t="s">
        <v>26</v>
      </c>
      <c r="C43" s="407" t="s">
        <v>62</v>
      </c>
      <c r="D43" s="40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06"/>
      <c r="B44" s="406"/>
      <c r="C44" s="365"/>
      <c r="D44" s="40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08">
        <v>15</v>
      </c>
      <c r="B45" s="405" t="s">
        <v>26</v>
      </c>
      <c r="C45" s="407" t="s">
        <v>35</v>
      </c>
      <c r="D45" s="40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06"/>
      <c r="B46" s="406"/>
      <c r="C46" s="365"/>
      <c r="D46" s="40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08">
        <v>16</v>
      </c>
      <c r="B47" s="405" t="s">
        <v>26</v>
      </c>
      <c r="C47" s="407" t="s">
        <v>4</v>
      </c>
      <c r="D47" s="40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05"/>
      <c r="B48" s="405"/>
      <c r="C48" s="407"/>
      <c r="D48" s="40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05" t="s">
        <v>1</v>
      </c>
      <c r="B52" s="373" t="s">
        <v>0</v>
      </c>
      <c r="C52" s="373" t="s">
        <v>7</v>
      </c>
      <c r="D52" s="373" t="s">
        <v>8</v>
      </c>
      <c r="E52" s="410" t="s">
        <v>9</v>
      </c>
      <c r="F52" s="373" t="s">
        <v>96</v>
      </c>
      <c r="G52" s="324" t="s">
        <v>98</v>
      </c>
      <c r="H52" s="410" t="s">
        <v>86</v>
      </c>
      <c r="I52" s="324"/>
      <c r="J52" s="324"/>
      <c r="K52" s="324"/>
      <c r="L52" s="324"/>
      <c r="M52" s="324"/>
      <c r="N52" s="324"/>
      <c r="O52" s="324"/>
      <c r="P52" s="411"/>
    </row>
    <row r="53" spans="1:16" s="2" customFormat="1" ht="12.75" customHeight="1" hidden="1" thickBot="1">
      <c r="A53" s="405"/>
      <c r="B53" s="373"/>
      <c r="C53" s="373"/>
      <c r="D53" s="373"/>
      <c r="E53" s="410"/>
      <c r="F53" s="373"/>
      <c r="G53" s="324"/>
      <c r="H53" s="386">
        <v>2003</v>
      </c>
      <c r="I53" s="387"/>
      <c r="J53" s="387"/>
      <c r="K53" s="387"/>
      <c r="L53" s="387"/>
      <c r="M53" s="388"/>
      <c r="N53" s="412">
        <v>2004</v>
      </c>
      <c r="O53" s="390"/>
      <c r="P53" s="5">
        <v>2005</v>
      </c>
    </row>
    <row r="54" spans="1:16" s="2" customFormat="1" ht="9.75" customHeight="1" hidden="1" thickTop="1">
      <c r="A54" s="405"/>
      <c r="B54" s="373"/>
      <c r="C54" s="373"/>
      <c r="D54" s="373"/>
      <c r="E54" s="410"/>
      <c r="F54" s="373"/>
      <c r="G54" s="324"/>
      <c r="H54" s="391" t="s">
        <v>95</v>
      </c>
      <c r="I54" s="413" t="s">
        <v>13</v>
      </c>
      <c r="J54" s="414"/>
      <c r="K54" s="414"/>
      <c r="L54" s="414"/>
      <c r="M54" s="415"/>
      <c r="N54" s="416" t="s">
        <v>16</v>
      </c>
      <c r="O54" s="385"/>
      <c r="P54" s="372" t="s">
        <v>16</v>
      </c>
    </row>
    <row r="55" spans="1:16" s="2" customFormat="1" ht="9.75" customHeight="1" hidden="1">
      <c r="A55" s="405"/>
      <c r="B55" s="373"/>
      <c r="C55" s="373"/>
      <c r="D55" s="373"/>
      <c r="E55" s="410"/>
      <c r="F55" s="373"/>
      <c r="G55" s="324"/>
      <c r="H55" s="392"/>
      <c r="I55" s="398" t="s">
        <v>14</v>
      </c>
      <c r="J55" s="345" t="s">
        <v>12</v>
      </c>
      <c r="K55" s="399"/>
      <c r="L55" s="399"/>
      <c r="M55" s="400"/>
      <c r="N55" s="417"/>
      <c r="O55" s="411"/>
      <c r="P55" s="373"/>
    </row>
    <row r="56" spans="1:16" s="2" customFormat="1" ht="29.25" hidden="1">
      <c r="A56" s="406"/>
      <c r="B56" s="374"/>
      <c r="C56" s="374"/>
      <c r="D56" s="374"/>
      <c r="E56" s="393"/>
      <c r="F56" s="374"/>
      <c r="G56" s="325"/>
      <c r="H56" s="392"/>
      <c r="I56" s="382"/>
      <c r="J56" s="34" t="s">
        <v>10</v>
      </c>
      <c r="K56" s="34" t="s">
        <v>11</v>
      </c>
      <c r="L56" s="345" t="s">
        <v>15</v>
      </c>
      <c r="M56" s="400"/>
      <c r="N56" s="418"/>
      <c r="O56" s="419"/>
      <c r="P56" s="37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1">
        <v>12</v>
      </c>
      <c r="M57" s="402"/>
      <c r="N57" s="403">
        <v>13</v>
      </c>
      <c r="O57" s="404"/>
      <c r="P57" s="48">
        <v>14</v>
      </c>
    </row>
    <row r="58" spans="1:16" ht="10.5" hidden="1" thickTop="1">
      <c r="A58" s="405">
        <v>17</v>
      </c>
      <c r="B58" s="405" t="s">
        <v>26</v>
      </c>
      <c r="C58" s="407" t="s">
        <v>5</v>
      </c>
      <c r="D58" s="40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06"/>
      <c r="B59" s="406"/>
      <c r="C59" s="365"/>
      <c r="D59" s="40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08">
        <v>18</v>
      </c>
      <c r="B60" s="408" t="s">
        <v>6</v>
      </c>
      <c r="C60" s="364" t="s">
        <v>36</v>
      </c>
      <c r="D60" s="40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06"/>
      <c r="B61" s="406"/>
      <c r="C61" s="365"/>
      <c r="D61" s="40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05">
        <v>19</v>
      </c>
      <c r="B62" s="405" t="s">
        <v>6</v>
      </c>
      <c r="C62" s="407" t="s">
        <v>91</v>
      </c>
      <c r="D62" s="40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05"/>
      <c r="B63" s="405"/>
      <c r="C63" s="407"/>
      <c r="D63" s="40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72" t="s">
        <v>131</v>
      </c>
      <c r="B64" s="473"/>
      <c r="C64" s="42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74"/>
      <c r="B65" s="475"/>
      <c r="C65" s="42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76" t="s">
        <v>133</v>
      </c>
      <c r="B66" s="477"/>
      <c r="C66" s="48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0">
        <f t="shared" si="0"/>
        <v>1699278</v>
      </c>
      <c r="M66" s="421"/>
      <c r="N66" s="422">
        <f>SUM(N16,N18,N20,N22,N24,N26,N28,N30,N33,N35,N37,N39,N41,N43,N45,N47,N58,N60,N62)</f>
        <v>4004000</v>
      </c>
      <c r="O66" s="423"/>
      <c r="P66" s="148">
        <f>SUM(P16,P18,P20,P22,P24,P26,P28,P30,P33,P35,P37,P39,P41,P43,P45,P47,P58,P60,P62)</f>
        <v>300000</v>
      </c>
    </row>
    <row r="67" spans="1:16" ht="9.75" customHeight="1" thickBot="1">
      <c r="A67" s="478"/>
      <c r="B67" s="479"/>
      <c r="C67" s="44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24">
        <f>SUM(N17,N19,N21,N23,N25,N27,N29,N31,N32,N34,N36,N38,N40,N42,N44,N46,N48,N59,N61,N63)</f>
        <v>10620000</v>
      </c>
      <c r="O67" s="425"/>
      <c r="P67" s="87">
        <f>SUM(P17,P19,P21,P23,P25,P27,P29,P31,P32,P34,P36,P38,P40,P42,P44,P46,P48,P59,P61,P63)</f>
        <v>1400000</v>
      </c>
    </row>
    <row r="68" spans="1:16" ht="9.75" hidden="1">
      <c r="A68" s="408">
        <v>20</v>
      </c>
      <c r="B68" s="408" t="s">
        <v>2</v>
      </c>
      <c r="C68" s="364" t="s">
        <v>37</v>
      </c>
      <c r="D68" s="40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06"/>
      <c r="B69" s="406"/>
      <c r="C69" s="365"/>
      <c r="D69" s="40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08">
        <v>21</v>
      </c>
      <c r="B70" s="408" t="s">
        <v>2</v>
      </c>
      <c r="C70" s="364" t="s">
        <v>38</v>
      </c>
      <c r="D70" s="40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06"/>
      <c r="B71" s="406"/>
      <c r="C71" s="365"/>
      <c r="D71" s="40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08">
        <v>22</v>
      </c>
      <c r="B72" s="405" t="s">
        <v>2</v>
      </c>
      <c r="C72" s="364" t="s">
        <v>39</v>
      </c>
      <c r="D72" s="40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06"/>
      <c r="B73" s="406"/>
      <c r="C73" s="365"/>
      <c r="D73" s="40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08">
        <v>23</v>
      </c>
      <c r="B74" s="405" t="s">
        <v>2</v>
      </c>
      <c r="C74" s="364" t="s">
        <v>19</v>
      </c>
      <c r="D74" s="40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06"/>
      <c r="B75" s="406"/>
      <c r="C75" s="365"/>
      <c r="D75" s="40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08">
        <v>24</v>
      </c>
      <c r="B76" s="405" t="s">
        <v>2</v>
      </c>
      <c r="C76" s="364" t="s">
        <v>40</v>
      </c>
      <c r="D76" s="40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06"/>
      <c r="B77" s="406"/>
      <c r="C77" s="365"/>
      <c r="D77" s="40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08">
        <v>25</v>
      </c>
      <c r="B78" s="405" t="s">
        <v>2</v>
      </c>
      <c r="C78" s="364" t="s">
        <v>63</v>
      </c>
      <c r="D78" s="40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06"/>
      <c r="B79" s="406"/>
      <c r="C79" s="365"/>
      <c r="D79" s="40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08">
        <v>26</v>
      </c>
      <c r="B80" s="405" t="s">
        <v>6</v>
      </c>
      <c r="C80" s="407" t="s">
        <v>41</v>
      </c>
      <c r="D80" s="40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06"/>
      <c r="B81" s="406"/>
      <c r="C81" s="365"/>
      <c r="D81" s="40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08">
        <v>27</v>
      </c>
      <c r="B82" s="405" t="s">
        <v>6</v>
      </c>
      <c r="C82" s="407" t="s">
        <v>42</v>
      </c>
      <c r="D82" s="40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06"/>
      <c r="B83" s="406"/>
      <c r="C83" s="365"/>
      <c r="D83" s="40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08">
        <v>28</v>
      </c>
      <c r="B84" s="405" t="s">
        <v>6</v>
      </c>
      <c r="C84" s="407" t="s">
        <v>43</v>
      </c>
      <c r="D84" s="40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06"/>
      <c r="B85" s="406"/>
      <c r="C85" s="365"/>
      <c r="D85" s="40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08">
        <v>29</v>
      </c>
      <c r="B86" s="405" t="s">
        <v>6</v>
      </c>
      <c r="C86" s="407" t="s">
        <v>109</v>
      </c>
      <c r="D86" s="40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06"/>
      <c r="B87" s="406"/>
      <c r="C87" s="365"/>
      <c r="D87" s="40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08">
        <v>30</v>
      </c>
      <c r="B88" s="408" t="s">
        <v>6</v>
      </c>
      <c r="C88" s="364" t="s">
        <v>44</v>
      </c>
      <c r="D88" s="40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06"/>
      <c r="B89" s="406"/>
      <c r="C89" s="365"/>
      <c r="D89" s="40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08">
        <v>31</v>
      </c>
      <c r="B90" s="408" t="s">
        <v>6</v>
      </c>
      <c r="C90" s="364" t="s">
        <v>46</v>
      </c>
      <c r="D90" s="40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06"/>
      <c r="B91" s="406"/>
      <c r="C91" s="365"/>
      <c r="D91" s="40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08">
        <v>32</v>
      </c>
      <c r="B92" s="408" t="s">
        <v>6</v>
      </c>
      <c r="C92" s="364" t="s">
        <v>64</v>
      </c>
      <c r="D92" s="40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06"/>
      <c r="B93" s="406"/>
      <c r="C93" s="365"/>
      <c r="D93" s="40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08">
        <v>33</v>
      </c>
      <c r="B94" s="408" t="s">
        <v>6</v>
      </c>
      <c r="C94" s="364" t="s">
        <v>65</v>
      </c>
      <c r="D94" s="40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06"/>
      <c r="B95" s="406"/>
      <c r="C95" s="365"/>
      <c r="D95" s="40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08">
        <v>34</v>
      </c>
      <c r="B96" s="405" t="s">
        <v>6</v>
      </c>
      <c r="C96" s="364" t="s">
        <v>49</v>
      </c>
      <c r="D96" s="40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06"/>
      <c r="B97" s="406"/>
      <c r="C97" s="409"/>
      <c r="D97" s="409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08">
        <v>35</v>
      </c>
      <c r="B98" s="405" t="s">
        <v>6</v>
      </c>
      <c r="C98" s="364" t="s">
        <v>51</v>
      </c>
      <c r="D98" s="40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06"/>
      <c r="B99" s="406"/>
      <c r="C99" s="409"/>
      <c r="D99" s="409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08">
        <v>36</v>
      </c>
      <c r="B100" s="408" t="s">
        <v>6</v>
      </c>
      <c r="C100" s="364" t="s">
        <v>66</v>
      </c>
      <c r="D100" s="40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05"/>
      <c r="B101" s="405"/>
      <c r="C101" s="407"/>
      <c r="D101" s="40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05" t="s">
        <v>1</v>
      </c>
      <c r="B105" s="373" t="s">
        <v>0</v>
      </c>
      <c r="C105" s="373" t="s">
        <v>7</v>
      </c>
      <c r="D105" s="373" t="s">
        <v>8</v>
      </c>
      <c r="E105" s="410" t="s">
        <v>9</v>
      </c>
      <c r="F105" s="373" t="s">
        <v>96</v>
      </c>
      <c r="G105" s="324" t="s">
        <v>98</v>
      </c>
      <c r="H105" s="410" t="s">
        <v>86</v>
      </c>
      <c r="I105" s="324"/>
      <c r="J105" s="324"/>
      <c r="K105" s="324"/>
      <c r="L105" s="324"/>
      <c r="M105" s="324"/>
      <c r="N105" s="324"/>
      <c r="O105" s="324"/>
      <c r="P105" s="411"/>
    </row>
    <row r="106" spans="1:16" s="2" customFormat="1" ht="12.75" customHeight="1" hidden="1" thickBot="1">
      <c r="A106" s="405"/>
      <c r="B106" s="373"/>
      <c r="C106" s="373"/>
      <c r="D106" s="373"/>
      <c r="E106" s="410"/>
      <c r="F106" s="373"/>
      <c r="G106" s="324"/>
      <c r="H106" s="386">
        <v>2003</v>
      </c>
      <c r="I106" s="387"/>
      <c r="J106" s="387"/>
      <c r="K106" s="387"/>
      <c r="L106" s="387"/>
      <c r="M106" s="388"/>
      <c r="N106" s="412">
        <v>2004</v>
      </c>
      <c r="O106" s="390"/>
      <c r="P106" s="5">
        <v>2005</v>
      </c>
    </row>
    <row r="107" spans="1:16" s="2" customFormat="1" ht="9.75" customHeight="1" hidden="1" thickTop="1">
      <c r="A107" s="405"/>
      <c r="B107" s="373"/>
      <c r="C107" s="373"/>
      <c r="D107" s="373"/>
      <c r="E107" s="410"/>
      <c r="F107" s="373"/>
      <c r="G107" s="324"/>
      <c r="H107" s="391" t="s">
        <v>95</v>
      </c>
      <c r="I107" s="413" t="s">
        <v>13</v>
      </c>
      <c r="J107" s="414"/>
      <c r="K107" s="414"/>
      <c r="L107" s="414"/>
      <c r="M107" s="415"/>
      <c r="N107" s="416" t="s">
        <v>16</v>
      </c>
      <c r="O107" s="385"/>
      <c r="P107" s="372" t="s">
        <v>16</v>
      </c>
    </row>
    <row r="108" spans="1:16" s="2" customFormat="1" ht="9.75" customHeight="1" hidden="1">
      <c r="A108" s="405"/>
      <c r="B108" s="373"/>
      <c r="C108" s="373"/>
      <c r="D108" s="373"/>
      <c r="E108" s="410"/>
      <c r="F108" s="373"/>
      <c r="G108" s="324"/>
      <c r="H108" s="392"/>
      <c r="I108" s="398" t="s">
        <v>14</v>
      </c>
      <c r="J108" s="345" t="s">
        <v>12</v>
      </c>
      <c r="K108" s="399"/>
      <c r="L108" s="399"/>
      <c r="M108" s="400"/>
      <c r="N108" s="417"/>
      <c r="O108" s="411"/>
      <c r="P108" s="373"/>
    </row>
    <row r="109" spans="1:16" s="2" customFormat="1" ht="29.25" hidden="1">
      <c r="A109" s="406"/>
      <c r="B109" s="374"/>
      <c r="C109" s="374"/>
      <c r="D109" s="374"/>
      <c r="E109" s="393"/>
      <c r="F109" s="374"/>
      <c r="G109" s="325"/>
      <c r="H109" s="392"/>
      <c r="I109" s="382"/>
      <c r="J109" s="34" t="s">
        <v>10</v>
      </c>
      <c r="K109" s="34" t="s">
        <v>11</v>
      </c>
      <c r="L109" s="345" t="s">
        <v>15</v>
      </c>
      <c r="M109" s="400"/>
      <c r="N109" s="418"/>
      <c r="O109" s="419"/>
      <c r="P109" s="37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1">
        <v>12</v>
      </c>
      <c r="M110" s="402"/>
      <c r="N110" s="403">
        <v>13</v>
      </c>
      <c r="O110" s="404"/>
      <c r="P110" s="48">
        <v>14</v>
      </c>
    </row>
    <row r="111" spans="1:16" ht="9.75" customHeight="1" hidden="1" thickTop="1">
      <c r="A111" s="405">
        <v>37</v>
      </c>
      <c r="B111" s="405" t="s">
        <v>6</v>
      </c>
      <c r="C111" s="407" t="s">
        <v>47</v>
      </c>
      <c r="D111" s="40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06"/>
      <c r="B112" s="406"/>
      <c r="C112" s="365"/>
      <c r="D112" s="40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08">
        <v>38</v>
      </c>
      <c r="B113" s="408" t="s">
        <v>6</v>
      </c>
      <c r="C113" s="364" t="s">
        <v>48</v>
      </c>
      <c r="D113" s="40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06"/>
      <c r="B114" s="406"/>
      <c r="C114" s="365"/>
      <c r="D114" s="40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08">
        <v>39</v>
      </c>
      <c r="B115" s="405" t="s">
        <v>6</v>
      </c>
      <c r="C115" s="364" t="s">
        <v>50</v>
      </c>
      <c r="D115" s="40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06"/>
      <c r="B116" s="406"/>
      <c r="C116" s="409"/>
      <c r="D116" s="409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08">
        <v>40</v>
      </c>
      <c r="B117" s="405" t="s">
        <v>6</v>
      </c>
      <c r="C117" s="407" t="s">
        <v>68</v>
      </c>
      <c r="D117" s="40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06"/>
      <c r="B118" s="405"/>
      <c r="C118" s="407"/>
      <c r="D118" s="40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08">
        <v>41</v>
      </c>
      <c r="B119" s="408" t="s">
        <v>81</v>
      </c>
      <c r="C119" s="364" t="s">
        <v>82</v>
      </c>
      <c r="D119" s="40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06"/>
      <c r="B120" s="406"/>
      <c r="C120" s="365"/>
      <c r="D120" s="40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08">
        <v>42</v>
      </c>
      <c r="B121" s="405" t="s">
        <v>6</v>
      </c>
      <c r="C121" s="407" t="s">
        <v>67</v>
      </c>
      <c r="D121" s="40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06"/>
      <c r="B122" s="406"/>
      <c r="C122" s="365"/>
      <c r="D122" s="40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6" t="s">
        <v>135</v>
      </c>
      <c r="B123" s="427"/>
      <c r="C123" s="43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8"/>
      <c r="B124" s="429"/>
      <c r="C124" s="43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34" t="s">
        <v>136</v>
      </c>
      <c r="B125" s="435"/>
      <c r="C125" s="432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0">
        <f t="shared" si="1"/>
        <v>0</v>
      </c>
      <c r="M125" s="421"/>
      <c r="N125" s="423">
        <f>SUM(N68,N70,N72,N74,N76,N78,N80,N82,N84,N86,N88,N90,N92,N94,N96,N98,N100,N111,N113,N115,N117,N119,N121)</f>
        <v>4399000</v>
      </c>
      <c r="O125" s="43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36"/>
      <c r="B126" s="437"/>
      <c r="C126" s="433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39">
        <f>SUM(N69,N71,N73,N75,N77,N79,N81,N83,N85,N87,N89,N91,N93,N95,N97,N99,N101,N112,N114,N116,N118,N120,N122)</f>
        <v>0</v>
      </c>
      <c r="O126" s="440"/>
      <c r="P126" s="119">
        <f>SUM(P69,P71,P73,P75,P77,P79,P81,P83,P85,P87,P89,P91,P93,P95,P97,P99,P101,P112,P114,P116,P118,P120,P122)</f>
        <v>0</v>
      </c>
    </row>
    <row r="127" spans="1:16" ht="9.75" hidden="1">
      <c r="A127" s="405">
        <v>43</v>
      </c>
      <c r="B127" s="405" t="s">
        <v>2</v>
      </c>
      <c r="C127" s="407" t="s">
        <v>89</v>
      </c>
      <c r="D127" s="40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06"/>
      <c r="B128" s="406"/>
      <c r="C128" s="365"/>
      <c r="D128" s="40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05">
        <v>44</v>
      </c>
      <c r="B129" s="405" t="s">
        <v>6</v>
      </c>
      <c r="C129" s="407" t="s">
        <v>75</v>
      </c>
      <c r="D129" s="40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06"/>
      <c r="B130" s="406"/>
      <c r="C130" s="365"/>
      <c r="D130" s="40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6" t="s">
        <v>139</v>
      </c>
      <c r="B131" s="427"/>
      <c r="C131" s="44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8"/>
      <c r="B132" s="429"/>
      <c r="C132" s="44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34" t="s">
        <v>141</v>
      </c>
      <c r="B133" s="435"/>
      <c r="C133" s="44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45">
        <f t="shared" si="2"/>
        <v>0</v>
      </c>
      <c r="M133" s="446"/>
      <c r="N133" s="423">
        <f>SUM(N127,N129)</f>
        <v>429000</v>
      </c>
      <c r="O133" s="438"/>
      <c r="P133" s="148">
        <f>SUM(P127,P129)</f>
        <v>5700000</v>
      </c>
    </row>
    <row r="134" spans="1:16" ht="9.75" customHeight="1" thickBot="1">
      <c r="A134" s="436"/>
      <c r="B134" s="437"/>
      <c r="C134" s="44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7">
        <f>SUM(N128,N130)</f>
        <v>0</v>
      </c>
      <c r="O134" s="448"/>
      <c r="P134" s="87">
        <f>SUM(P128,P130)</f>
        <v>0</v>
      </c>
    </row>
    <row r="135" spans="1:16" ht="9.75" hidden="1">
      <c r="A135" s="405">
        <v>45</v>
      </c>
      <c r="B135" s="405" t="s">
        <v>6</v>
      </c>
      <c r="C135" s="407" t="s">
        <v>99</v>
      </c>
      <c r="D135" s="40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06"/>
      <c r="B136" s="406"/>
      <c r="C136" s="365"/>
      <c r="D136" s="40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05">
        <v>46</v>
      </c>
      <c r="B137" s="405" t="s">
        <v>6</v>
      </c>
      <c r="C137" s="407" t="s">
        <v>77</v>
      </c>
      <c r="D137" s="40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06"/>
      <c r="B138" s="406"/>
      <c r="C138" s="365"/>
      <c r="D138" s="40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6" t="s">
        <v>143</v>
      </c>
      <c r="B139" s="427"/>
      <c r="C139" s="44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8"/>
      <c r="B140" s="429"/>
      <c r="C140" s="44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34" t="s">
        <v>145</v>
      </c>
      <c r="B141" s="435"/>
      <c r="C141" s="44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0">
        <f t="shared" si="3"/>
        <v>0</v>
      </c>
      <c r="M141" s="421"/>
      <c r="N141" s="449">
        <f>SUM(N135,N137)</f>
        <v>100000</v>
      </c>
      <c r="O141" s="450"/>
      <c r="P141" s="78">
        <f>SUM(P135,P137)</f>
        <v>0</v>
      </c>
    </row>
    <row r="142" spans="1:16" ht="9.75" customHeight="1" thickBot="1">
      <c r="A142" s="436"/>
      <c r="B142" s="437"/>
      <c r="C142" s="44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7">
        <f>SUM(N136,N138)</f>
        <v>0</v>
      </c>
      <c r="O142" s="448"/>
      <c r="P142" s="87">
        <f>SUM(P136,P138)</f>
        <v>0</v>
      </c>
    </row>
    <row r="143" spans="1:16" ht="9.75" hidden="1">
      <c r="A143" s="405">
        <v>47</v>
      </c>
      <c r="B143" s="405" t="s">
        <v>6</v>
      </c>
      <c r="C143" s="407" t="s">
        <v>92</v>
      </c>
      <c r="D143" s="40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06"/>
      <c r="B144" s="406"/>
      <c r="C144" s="365"/>
      <c r="D144" s="40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05">
        <v>48</v>
      </c>
      <c r="B145" s="405" t="s">
        <v>6</v>
      </c>
      <c r="C145" s="407" t="s">
        <v>100</v>
      </c>
      <c r="D145" s="40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06"/>
      <c r="B146" s="406"/>
      <c r="C146" s="365"/>
      <c r="D146" s="40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6" t="s">
        <v>147</v>
      </c>
      <c r="B147" s="427"/>
      <c r="C147" s="44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8"/>
      <c r="B148" s="429"/>
      <c r="C148" s="44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34" t="s">
        <v>148</v>
      </c>
      <c r="B149" s="435"/>
      <c r="C149" s="44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0">
        <f t="shared" si="4"/>
        <v>0</v>
      </c>
      <c r="M149" s="421"/>
      <c r="N149" s="449">
        <f>SUM(N143,N145)</f>
        <v>0</v>
      </c>
      <c r="O149" s="450"/>
      <c r="P149" s="78">
        <f>SUM(P143,P145)</f>
        <v>0</v>
      </c>
    </row>
    <row r="150" spans="1:16" ht="9.75" customHeight="1" thickBot="1">
      <c r="A150" s="436"/>
      <c r="B150" s="437"/>
      <c r="C150" s="44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7">
        <f>SUM(N144,N146)</f>
        <v>0</v>
      </c>
      <c r="O150" s="448"/>
      <c r="P150" s="87">
        <f>SUM(P144,P146)</f>
        <v>0</v>
      </c>
    </row>
    <row r="151" spans="1:16" ht="9.75" hidden="1">
      <c r="A151" s="408">
        <v>49</v>
      </c>
      <c r="B151" s="408" t="s">
        <v>6</v>
      </c>
      <c r="C151" s="364" t="s">
        <v>69</v>
      </c>
      <c r="D151" s="40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06"/>
      <c r="B152" s="406"/>
      <c r="C152" s="365"/>
      <c r="D152" s="40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08">
        <v>50</v>
      </c>
      <c r="B153" s="408" t="s">
        <v>2</v>
      </c>
      <c r="C153" s="364" t="s">
        <v>20</v>
      </c>
      <c r="D153" s="40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06"/>
      <c r="B154" s="406"/>
      <c r="C154" s="365"/>
      <c r="D154" s="40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08">
        <v>51</v>
      </c>
      <c r="B155" s="405" t="s">
        <v>2</v>
      </c>
      <c r="C155" s="407" t="s">
        <v>53</v>
      </c>
      <c r="D155" s="40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06"/>
      <c r="B156" s="406"/>
      <c r="C156" s="365"/>
      <c r="D156" s="40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08">
        <v>52</v>
      </c>
      <c r="B157" s="405" t="s">
        <v>2</v>
      </c>
      <c r="C157" s="407" t="s">
        <v>21</v>
      </c>
      <c r="D157" s="40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06"/>
      <c r="B158" s="406"/>
      <c r="C158" s="365"/>
      <c r="D158" s="40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08">
        <v>53</v>
      </c>
      <c r="B159" s="408" t="s">
        <v>2</v>
      </c>
      <c r="C159" s="364" t="s">
        <v>70</v>
      </c>
      <c r="D159" s="40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06"/>
      <c r="B160" s="406"/>
      <c r="C160" s="365"/>
      <c r="D160" s="40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05" t="s">
        <v>1</v>
      </c>
      <c r="B164" s="373" t="s">
        <v>0</v>
      </c>
      <c r="C164" s="373" t="s">
        <v>7</v>
      </c>
      <c r="D164" s="373" t="s">
        <v>8</v>
      </c>
      <c r="E164" s="410" t="s">
        <v>9</v>
      </c>
      <c r="F164" s="373" t="s">
        <v>96</v>
      </c>
      <c r="G164" s="324" t="s">
        <v>98</v>
      </c>
      <c r="H164" s="410" t="s">
        <v>86</v>
      </c>
      <c r="I164" s="324"/>
      <c r="J164" s="324"/>
      <c r="K164" s="324"/>
      <c r="L164" s="324"/>
      <c r="M164" s="324"/>
      <c r="N164" s="324"/>
      <c r="O164" s="324"/>
      <c r="P164" s="411"/>
    </row>
    <row r="165" spans="1:16" s="2" customFormat="1" ht="12.75" customHeight="1" hidden="1" thickBot="1">
      <c r="A165" s="405"/>
      <c r="B165" s="373"/>
      <c r="C165" s="373"/>
      <c r="D165" s="373"/>
      <c r="E165" s="410"/>
      <c r="F165" s="373"/>
      <c r="G165" s="324"/>
      <c r="H165" s="386">
        <v>2003</v>
      </c>
      <c r="I165" s="387"/>
      <c r="J165" s="387"/>
      <c r="K165" s="387"/>
      <c r="L165" s="387"/>
      <c r="M165" s="388"/>
      <c r="N165" s="412">
        <v>2004</v>
      </c>
      <c r="O165" s="390"/>
      <c r="P165" s="5">
        <v>2005</v>
      </c>
    </row>
    <row r="166" spans="1:16" s="2" customFormat="1" ht="9.75" customHeight="1" hidden="1" thickTop="1">
      <c r="A166" s="405"/>
      <c r="B166" s="373"/>
      <c r="C166" s="373"/>
      <c r="D166" s="373"/>
      <c r="E166" s="410"/>
      <c r="F166" s="373"/>
      <c r="G166" s="324"/>
      <c r="H166" s="391" t="s">
        <v>95</v>
      </c>
      <c r="I166" s="413" t="s">
        <v>13</v>
      </c>
      <c r="J166" s="414"/>
      <c r="K166" s="414"/>
      <c r="L166" s="414"/>
      <c r="M166" s="415"/>
      <c r="N166" s="416" t="s">
        <v>16</v>
      </c>
      <c r="O166" s="385"/>
      <c r="P166" s="372" t="s">
        <v>16</v>
      </c>
    </row>
    <row r="167" spans="1:16" s="2" customFormat="1" ht="9.75" customHeight="1" hidden="1">
      <c r="A167" s="405"/>
      <c r="B167" s="373"/>
      <c r="C167" s="373"/>
      <c r="D167" s="373"/>
      <c r="E167" s="410"/>
      <c r="F167" s="373"/>
      <c r="G167" s="324"/>
      <c r="H167" s="392"/>
      <c r="I167" s="398" t="s">
        <v>14</v>
      </c>
      <c r="J167" s="345" t="s">
        <v>12</v>
      </c>
      <c r="K167" s="399"/>
      <c r="L167" s="399"/>
      <c r="M167" s="400"/>
      <c r="N167" s="417"/>
      <c r="O167" s="411"/>
      <c r="P167" s="373"/>
    </row>
    <row r="168" spans="1:16" s="2" customFormat="1" ht="29.25" hidden="1">
      <c r="A168" s="406"/>
      <c r="B168" s="374"/>
      <c r="C168" s="374"/>
      <c r="D168" s="374"/>
      <c r="E168" s="393"/>
      <c r="F168" s="374"/>
      <c r="G168" s="325"/>
      <c r="H168" s="392"/>
      <c r="I168" s="382"/>
      <c r="J168" s="34" t="s">
        <v>10</v>
      </c>
      <c r="K168" s="34" t="s">
        <v>11</v>
      </c>
      <c r="L168" s="345" t="s">
        <v>15</v>
      </c>
      <c r="M168" s="400"/>
      <c r="N168" s="418"/>
      <c r="O168" s="419"/>
      <c r="P168" s="37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1">
        <v>12</v>
      </c>
      <c r="M169" s="402"/>
      <c r="N169" s="403">
        <v>13</v>
      </c>
      <c r="O169" s="404"/>
      <c r="P169" s="48">
        <v>14</v>
      </c>
    </row>
    <row r="170" spans="1:16" ht="10.5" hidden="1" thickTop="1">
      <c r="A170" s="405">
        <v>54</v>
      </c>
      <c r="B170" s="405" t="s">
        <v>2</v>
      </c>
      <c r="C170" s="407" t="s">
        <v>83</v>
      </c>
      <c r="D170" s="40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06"/>
      <c r="B171" s="406"/>
      <c r="C171" s="365"/>
      <c r="D171" s="40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6" t="s">
        <v>150</v>
      </c>
      <c r="B172" s="427"/>
      <c r="C172" s="44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8"/>
      <c r="B173" s="429"/>
      <c r="C173" s="44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34" t="s">
        <v>152</v>
      </c>
      <c r="B174" s="435"/>
      <c r="C174" s="44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0">
        <f t="shared" si="5"/>
        <v>200000</v>
      </c>
      <c r="M174" s="421"/>
      <c r="N174" s="449">
        <f>SUM(N151,N153,N155,N157,N159,N170)</f>
        <v>7000000</v>
      </c>
      <c r="O174" s="450"/>
      <c r="P174" s="78">
        <f>SUM(P151,P153,P155,P157,P159,P170)</f>
        <v>1200000</v>
      </c>
    </row>
    <row r="175" spans="1:16" ht="9.75" customHeight="1" thickBot="1">
      <c r="A175" s="436"/>
      <c r="B175" s="437"/>
      <c r="C175" s="44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7">
        <f>SUM(N152,N154,N156,N158,N160,N171)</f>
        <v>0</v>
      </c>
      <c r="O175" s="448"/>
      <c r="P175" s="87">
        <f>SUM(P152,P154,P156,P158,P160,P171)</f>
        <v>0</v>
      </c>
    </row>
    <row r="176" spans="1:16" ht="9.75" hidden="1">
      <c r="A176" s="408">
        <v>55</v>
      </c>
      <c r="B176" s="405" t="s">
        <v>6</v>
      </c>
      <c r="C176" s="407" t="s">
        <v>102</v>
      </c>
      <c r="D176" s="40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06"/>
      <c r="B177" s="406"/>
      <c r="C177" s="365"/>
      <c r="D177" s="40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34" t="s">
        <v>154</v>
      </c>
      <c r="B178" s="435"/>
      <c r="C178" s="44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0">
        <f t="shared" si="6"/>
        <v>0</v>
      </c>
      <c r="M178" s="421"/>
      <c r="N178" s="449">
        <f>SUM(N176)</f>
        <v>0</v>
      </c>
      <c r="O178" s="450"/>
      <c r="P178" s="78">
        <f>SUM(P176)</f>
        <v>0</v>
      </c>
    </row>
    <row r="179" spans="1:16" ht="9.75" customHeight="1" thickBot="1">
      <c r="A179" s="436"/>
      <c r="B179" s="437"/>
      <c r="C179" s="44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7">
        <f>SUM(N177)</f>
        <v>0</v>
      </c>
      <c r="O179" s="448"/>
      <c r="P179" s="87">
        <f>SUM(P177)</f>
        <v>0</v>
      </c>
    </row>
    <row r="180" spans="1:16" ht="9.75">
      <c r="A180" s="405">
        <v>56</v>
      </c>
      <c r="B180" s="405" t="s">
        <v>2</v>
      </c>
      <c r="C180" s="407" t="s">
        <v>101</v>
      </c>
      <c r="D180" s="40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06"/>
      <c r="B181" s="406"/>
      <c r="C181" s="365"/>
      <c r="D181" s="40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6" t="s">
        <v>156</v>
      </c>
      <c r="B182" s="427"/>
      <c r="C182" s="43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8"/>
      <c r="B183" s="429"/>
      <c r="C183" s="43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0">
        <f t="shared" si="7"/>
        <v>0</v>
      </c>
      <c r="M184" s="421"/>
      <c r="N184" s="449">
        <f>SUM(N180)</f>
        <v>0</v>
      </c>
      <c r="O184" s="45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7">
        <f>SUM(N181)</f>
        <v>0</v>
      </c>
      <c r="O185" s="448"/>
      <c r="P185" s="87">
        <f>SUM(P181)</f>
        <v>0</v>
      </c>
    </row>
    <row r="186" spans="1:16" ht="9.75">
      <c r="A186" s="405">
        <v>57</v>
      </c>
      <c r="B186" s="405" t="s">
        <v>6</v>
      </c>
      <c r="C186" s="407" t="s">
        <v>110</v>
      </c>
      <c r="D186" s="40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06"/>
      <c r="B187" s="406"/>
      <c r="C187" s="365"/>
      <c r="D187" s="40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6" t="s">
        <v>150</v>
      </c>
      <c r="B188" s="427"/>
      <c r="C188" s="44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8"/>
      <c r="B189" s="429"/>
      <c r="C189" s="44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1" t="s">
        <v>111</v>
      </c>
      <c r="B190" s="452"/>
      <c r="C190" s="453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0">
        <f t="shared" si="8"/>
        <v>0</v>
      </c>
      <c r="M190" s="421"/>
      <c r="N190" s="449">
        <f>SUM(N186)</f>
        <v>0</v>
      </c>
      <c r="O190" s="450"/>
      <c r="P190" s="78">
        <f>SUM(P186)</f>
        <v>0</v>
      </c>
    </row>
    <row r="191" spans="1:16" ht="9.75" customHeight="1" thickBot="1">
      <c r="A191" s="454"/>
      <c r="B191" s="455"/>
      <c r="C191" s="44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7">
        <f>SUM(N187)</f>
        <v>0</v>
      </c>
      <c r="O191" s="448"/>
      <c r="P191" s="87">
        <f>SUM(P187)</f>
        <v>0</v>
      </c>
    </row>
    <row r="192" spans="1:16" ht="9.75">
      <c r="A192" s="405">
        <v>58</v>
      </c>
      <c r="B192" s="405" t="s">
        <v>2</v>
      </c>
      <c r="C192" s="407" t="s">
        <v>90</v>
      </c>
      <c r="D192" s="40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06"/>
      <c r="B193" s="406"/>
      <c r="C193" s="365"/>
      <c r="D193" s="40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6" t="s">
        <v>150</v>
      </c>
      <c r="B194" s="427"/>
      <c r="C194" s="44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8"/>
      <c r="B195" s="429"/>
      <c r="C195" s="44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1" t="s">
        <v>22</v>
      </c>
      <c r="B196" s="452"/>
      <c r="C196" s="453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0">
        <v>0</v>
      </c>
      <c r="M196" s="421"/>
      <c r="N196" s="449">
        <f>N192</f>
        <v>3000000</v>
      </c>
      <c r="O196" s="450"/>
      <c r="P196" s="78">
        <f>SUM(P192)</f>
        <v>0</v>
      </c>
    </row>
    <row r="197" spans="1:16" ht="9.75" customHeight="1" thickBot="1">
      <c r="A197" s="454"/>
      <c r="B197" s="455"/>
      <c r="C197" s="44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39">
        <f>N193</f>
        <v>0</v>
      </c>
      <c r="O197" s="440"/>
      <c r="P197" s="119">
        <f>SUM(P193)</f>
        <v>0</v>
      </c>
    </row>
    <row r="198" spans="1:16" ht="9.75">
      <c r="A198" s="405">
        <v>59</v>
      </c>
      <c r="B198" s="405" t="s">
        <v>6</v>
      </c>
      <c r="C198" s="407" t="s">
        <v>71</v>
      </c>
      <c r="D198" s="40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06"/>
      <c r="B199" s="406"/>
      <c r="C199" s="365"/>
      <c r="D199" s="40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08">
        <v>60</v>
      </c>
      <c r="B200" s="405" t="s">
        <v>6</v>
      </c>
      <c r="C200" s="407" t="s">
        <v>57</v>
      </c>
      <c r="D200" s="40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06"/>
      <c r="B201" s="406"/>
      <c r="C201" s="365"/>
      <c r="D201" s="40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05">
        <v>61</v>
      </c>
      <c r="B202" s="405" t="s">
        <v>6</v>
      </c>
      <c r="C202" s="407" t="s">
        <v>72</v>
      </c>
      <c r="D202" s="40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06"/>
      <c r="B203" s="406"/>
      <c r="C203" s="365"/>
      <c r="D203" s="40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08">
        <v>62</v>
      </c>
      <c r="B204" s="405" t="s">
        <v>6</v>
      </c>
      <c r="C204" s="407" t="s">
        <v>58</v>
      </c>
      <c r="D204" s="40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06"/>
      <c r="B205" s="406"/>
      <c r="C205" s="365"/>
      <c r="D205" s="40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05">
        <v>63</v>
      </c>
      <c r="B206" s="405" t="s">
        <v>6</v>
      </c>
      <c r="C206" s="407" t="s">
        <v>59</v>
      </c>
      <c r="D206" s="40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06"/>
      <c r="B207" s="406"/>
      <c r="C207" s="365"/>
      <c r="D207" s="40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08">
        <v>64</v>
      </c>
      <c r="B208" s="408" t="s">
        <v>6</v>
      </c>
      <c r="C208" s="364" t="s">
        <v>87</v>
      </c>
      <c r="D208" s="40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06"/>
      <c r="B209" s="406"/>
      <c r="C209" s="365"/>
      <c r="D209" s="40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05">
        <v>65</v>
      </c>
      <c r="B210" s="405" t="s">
        <v>6</v>
      </c>
      <c r="C210" s="407" t="s">
        <v>73</v>
      </c>
      <c r="D210" s="40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06"/>
      <c r="B211" s="406"/>
      <c r="C211" s="365"/>
      <c r="D211" s="40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08">
        <v>66</v>
      </c>
      <c r="B212" s="405" t="s">
        <v>6</v>
      </c>
      <c r="C212" s="407" t="s">
        <v>74</v>
      </c>
      <c r="D212" s="40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06"/>
      <c r="B213" s="406"/>
      <c r="C213" s="365"/>
      <c r="D213" s="40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05">
        <v>67</v>
      </c>
      <c r="B214" s="405" t="s">
        <v>6</v>
      </c>
      <c r="C214" s="407" t="s">
        <v>60</v>
      </c>
      <c r="D214" s="40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06"/>
      <c r="B215" s="406"/>
      <c r="C215" s="365"/>
      <c r="D215" s="40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08">
        <v>68</v>
      </c>
      <c r="B216" s="405" t="s">
        <v>6</v>
      </c>
      <c r="C216" s="407" t="s">
        <v>61</v>
      </c>
      <c r="D216" s="40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06"/>
      <c r="B217" s="406"/>
      <c r="C217" s="365"/>
      <c r="D217" s="40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05">
        <v>69</v>
      </c>
      <c r="B218" s="405" t="s">
        <v>6</v>
      </c>
      <c r="C218" s="407" t="s">
        <v>55</v>
      </c>
      <c r="D218" s="40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05"/>
      <c r="B219" s="405"/>
      <c r="C219" s="407"/>
      <c r="D219" s="40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05" t="s">
        <v>1</v>
      </c>
      <c r="B223" s="373" t="s">
        <v>0</v>
      </c>
      <c r="C223" s="373" t="s">
        <v>7</v>
      </c>
      <c r="D223" s="373" t="s">
        <v>8</v>
      </c>
      <c r="E223" s="410" t="s">
        <v>9</v>
      </c>
      <c r="F223" s="373" t="s">
        <v>96</v>
      </c>
      <c r="G223" s="324" t="s">
        <v>98</v>
      </c>
      <c r="H223" s="410" t="s">
        <v>86</v>
      </c>
      <c r="I223" s="324"/>
      <c r="J223" s="324"/>
      <c r="K223" s="324"/>
      <c r="L223" s="324"/>
      <c r="M223" s="324"/>
      <c r="N223" s="324"/>
      <c r="O223" s="324"/>
      <c r="P223" s="411"/>
    </row>
    <row r="224" spans="1:16" s="2" customFormat="1" ht="12.75" customHeight="1" thickBot="1">
      <c r="A224" s="405"/>
      <c r="B224" s="373"/>
      <c r="C224" s="373"/>
      <c r="D224" s="373"/>
      <c r="E224" s="410"/>
      <c r="F224" s="373"/>
      <c r="G224" s="324"/>
      <c r="H224" s="386">
        <v>2003</v>
      </c>
      <c r="I224" s="387"/>
      <c r="J224" s="387"/>
      <c r="K224" s="387"/>
      <c r="L224" s="387"/>
      <c r="M224" s="388"/>
      <c r="N224" s="412">
        <v>2004</v>
      </c>
      <c r="O224" s="390"/>
      <c r="P224" s="5">
        <v>2005</v>
      </c>
    </row>
    <row r="225" spans="1:16" s="2" customFormat="1" ht="9.75" customHeight="1" thickTop="1">
      <c r="A225" s="405"/>
      <c r="B225" s="373"/>
      <c r="C225" s="373"/>
      <c r="D225" s="373"/>
      <c r="E225" s="410"/>
      <c r="F225" s="373"/>
      <c r="G225" s="324"/>
      <c r="H225" s="391" t="s">
        <v>95</v>
      </c>
      <c r="I225" s="413" t="s">
        <v>13</v>
      </c>
      <c r="J225" s="414"/>
      <c r="K225" s="414"/>
      <c r="L225" s="414"/>
      <c r="M225" s="415"/>
      <c r="N225" s="416" t="s">
        <v>16</v>
      </c>
      <c r="O225" s="385"/>
      <c r="P225" s="372" t="s">
        <v>16</v>
      </c>
    </row>
    <row r="226" spans="1:16" s="2" customFormat="1" ht="9.75" customHeight="1">
      <c r="A226" s="405"/>
      <c r="B226" s="373"/>
      <c r="C226" s="373"/>
      <c r="D226" s="373"/>
      <c r="E226" s="410"/>
      <c r="F226" s="373"/>
      <c r="G226" s="324"/>
      <c r="H226" s="392"/>
      <c r="I226" s="398" t="s">
        <v>14</v>
      </c>
      <c r="J226" s="345" t="s">
        <v>12</v>
      </c>
      <c r="K226" s="399"/>
      <c r="L226" s="399"/>
      <c r="M226" s="400"/>
      <c r="N226" s="417"/>
      <c r="O226" s="411"/>
      <c r="P226" s="373"/>
    </row>
    <row r="227" spans="1:16" s="2" customFormat="1" ht="29.25">
      <c r="A227" s="406"/>
      <c r="B227" s="374"/>
      <c r="C227" s="374"/>
      <c r="D227" s="374"/>
      <c r="E227" s="393"/>
      <c r="F227" s="374"/>
      <c r="G227" s="325"/>
      <c r="H227" s="392"/>
      <c r="I227" s="382"/>
      <c r="J227" s="34" t="s">
        <v>10</v>
      </c>
      <c r="K227" s="34" t="s">
        <v>11</v>
      </c>
      <c r="L227" s="345" t="s">
        <v>15</v>
      </c>
      <c r="M227" s="400"/>
      <c r="N227" s="418"/>
      <c r="O227" s="419"/>
      <c r="P227" s="37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1">
        <v>12</v>
      </c>
      <c r="M228" s="402"/>
      <c r="N228" s="403">
        <v>13</v>
      </c>
      <c r="O228" s="404"/>
      <c r="P228" s="48">
        <v>14</v>
      </c>
    </row>
    <row r="229" spans="1:16" ht="10.5" thickTop="1">
      <c r="A229" s="405">
        <v>70</v>
      </c>
      <c r="B229" s="405" t="s">
        <v>6</v>
      </c>
      <c r="C229" s="407" t="s">
        <v>56</v>
      </c>
      <c r="D229" s="40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06"/>
      <c r="B230" s="406"/>
      <c r="C230" s="365"/>
      <c r="D230" s="40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05">
        <v>71</v>
      </c>
      <c r="B231" s="405" t="s">
        <v>6</v>
      </c>
      <c r="C231" s="407" t="s">
        <v>103</v>
      </c>
      <c r="D231" s="40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06"/>
      <c r="B232" s="406"/>
      <c r="C232" s="365"/>
      <c r="D232" s="40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1" t="s">
        <v>23</v>
      </c>
      <c r="B233" s="452"/>
      <c r="C233" s="453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0">
        <f t="shared" si="10"/>
        <v>40000</v>
      </c>
      <c r="M233" s="421"/>
      <c r="N233" s="449">
        <f>SUM(N198,N200,N202,N204,N206,N208,N210,N212,N214,N216,N218,N229,N231)</f>
        <v>583000</v>
      </c>
      <c r="O233" s="450"/>
      <c r="P233" s="78">
        <f>SUM(P198,P200,P202,P204,P206,P208,P210,P212,P214,P216,P218,P229,P231)</f>
        <v>0</v>
      </c>
    </row>
    <row r="234" spans="1:16" ht="9.75" customHeight="1" thickBot="1">
      <c r="A234" s="454"/>
      <c r="B234" s="455"/>
      <c r="C234" s="44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7">
        <f>SUM(N199,N201,N203,N205,N207,N209,N211,N213,N215,N217,N219,N230,N232)</f>
        <v>0</v>
      </c>
      <c r="O234" s="448"/>
      <c r="P234" s="87">
        <f>SUM(P199,P201,P203,P205,P207,P209,P211,P213,P215,P217,P219,P230,P232)</f>
        <v>0</v>
      </c>
    </row>
    <row r="235" spans="1:16" ht="9.75">
      <c r="A235" s="408">
        <v>72</v>
      </c>
      <c r="B235" s="405" t="s">
        <v>6</v>
      </c>
      <c r="C235" s="407" t="s">
        <v>84</v>
      </c>
      <c r="D235" s="40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06"/>
      <c r="B236" s="406"/>
      <c r="C236" s="365"/>
      <c r="D236" s="40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05">
        <v>73</v>
      </c>
      <c r="B237" s="405" t="s">
        <v>6</v>
      </c>
      <c r="C237" s="407" t="s">
        <v>106</v>
      </c>
      <c r="D237" s="40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06"/>
      <c r="B238" s="406"/>
      <c r="C238" s="365"/>
      <c r="D238" s="40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1" t="s">
        <v>85</v>
      </c>
      <c r="B239" s="452"/>
      <c r="C239" s="453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0">
        <f t="shared" si="11"/>
        <v>0</v>
      </c>
      <c r="M239" s="421"/>
      <c r="N239" s="449">
        <f>SUM(N235,N237)</f>
        <v>40000</v>
      </c>
      <c r="O239" s="450"/>
      <c r="P239" s="78">
        <f>SUM(P235,P237)</f>
        <v>0</v>
      </c>
    </row>
    <row r="240" spans="1:16" ht="9.75" customHeight="1" thickBot="1">
      <c r="A240" s="456"/>
      <c r="B240" s="457"/>
      <c r="C240" s="458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59">
        <f>SUM(N236,N238)</f>
        <v>0</v>
      </c>
      <c r="O240" s="458"/>
      <c r="P240" s="133">
        <f>SUM(P236,P238)</f>
        <v>0</v>
      </c>
    </row>
    <row r="241" spans="1:16" ht="13.5" customHeight="1" thickTop="1">
      <c r="A241" s="460" t="s">
        <v>25</v>
      </c>
      <c r="B241" s="461"/>
      <c r="C241" s="46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66">
        <f>SUM(L190,L66,L125,L133,L141,L149,L174,L178,L184,L196,L233,L239)</f>
        <v>1939278</v>
      </c>
      <c r="M241" s="467"/>
      <c r="N241" s="468">
        <f>SUM(N190,N66,N125,N133,N141,N149,N174,N178,N184,N196,N233,N239)</f>
        <v>19555000</v>
      </c>
      <c r="O241" s="469"/>
      <c r="P241" s="56">
        <f>SUM(P66,P125,P190,P133,P141,P149,P174,P178,P184,P196,P233,P239)</f>
        <v>8200000</v>
      </c>
    </row>
    <row r="242" spans="1:16" ht="13.5" customHeight="1" thickBot="1">
      <c r="A242" s="463"/>
      <c r="B242" s="464"/>
      <c r="C242" s="46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70">
        <f>SUM(N67,N126,N134,N142,N191,N150,N175,N179,N185,N197,N234,N240)</f>
        <v>10620000</v>
      </c>
      <c r="O242" s="47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2008-07-24T09:46:54Z</cp:lastPrinted>
  <dcterms:created xsi:type="dcterms:W3CDTF">2002-08-13T10:14:59Z</dcterms:created>
  <dcterms:modified xsi:type="dcterms:W3CDTF">2008-07-24T10:04:37Z</dcterms:modified>
  <cp:category/>
  <cp:version/>
  <cp:contentType/>
  <cp:contentStatus/>
</cp:coreProperties>
</file>