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<sst xmlns="http://schemas.openxmlformats.org/spreadsheetml/2006/main" count="103" uniqueCount="67">
  <si>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</si>
  <si>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</si>
  <si>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</si>
  <si>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</si>
  <si>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</si>
  <si>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</si>
  <si>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</si>
  <si>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</si>
  <si>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</si>
  <si>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</si>
  <si>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</si>
  <si>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</si>
  <si>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</si>
  <si>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</si>
  <si>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</si>
  <si>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</si>
  <si>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</si>
  <si>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</si>
  <si>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</si>
  <si>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</si>
  <si>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</si>
  <si>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</si>
  <si>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</si>
  <si>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</si>
  <si>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</si>
  <si>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</si>
  <si>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</si>
  <si>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</si>
  <si>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9.</t>
  </si>
  <si>
    <t>Kanalizacja Garbatka - Jastrzębiec</t>
  </si>
  <si>
    <t>planowane limity wydatków  w poszczególnych latach</t>
  </si>
  <si>
    <t>Rady Gminy Lesznowola</t>
  </si>
  <si>
    <t>Rozbudowa oczyszczalni "Łazy" do przepustowości 861m3/d wraz z przebudową rowu R-25</t>
  </si>
  <si>
    <t>Budowa oczyszczalni "Łoziska" o przepustowości I etap 3000m3/d wraz z infrastrukturą tow. (zbiornik retencyjny, kanał tłoczny, stacja trafo, suszarnia osadów itd.)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</si>
  <si>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</si>
  <si>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</si>
  <si>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</si>
  <si>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</si>
  <si>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</si>
  <si>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</si>
  <si>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</si>
  <si>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</si>
  <si>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>nakłady poniesione do końca roku 2008</t>
  </si>
  <si>
    <t xml:space="preserve">§ 6050            </t>
  </si>
  <si>
    <t>W tym zakup gruntów 507.122,-  RAZEM</t>
  </si>
  <si>
    <t>Załącznik nr 2a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</si>
  <si>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</si>
  <si>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</si>
  <si>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</si>
  <si>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</si>
  <si>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</si>
  <si>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 xml:space="preserve">Plan limitów inwestycyjnych na lata 2009 - 2011 dla poszczególnych zadań składających się na program inwestycyjny pn:                                                "Kompleksowy program gospodarki ściekowej gminy Lesznowola"  - 2009 rok - po zmianach                                                                                          </t>
  </si>
  <si>
    <t>RAZEM  PROGRAM GOSPDARKI ŚCIEKOWEJ</t>
  </si>
  <si>
    <t>RAZEM z 2012r.  1)</t>
  </si>
  <si>
    <t xml:space="preserve">RAZEM </t>
  </si>
  <si>
    <r>
      <t xml:space="preserve">1) Budowa oczyszczalni "Łoziska" o przepustowości I etap 3000m3/d wraz z infrastrukturą tow. (zbiornik retencyjny, kanał tłoczny, stacja trafo, suszarnia osadów itd.) - 2012r.  </t>
    </r>
    <r>
      <rPr>
        <b/>
        <sz val="10"/>
        <rFont val="Arial"/>
        <family val="0"/>
      </rPr>
      <t xml:space="preserve">§ 6058  3.740.000,-zł i § 6059 - 118.760,-zł </t>
    </r>
  </si>
  <si>
    <t>do Uchwały Nr 467/XXXV/2009</t>
  </si>
  <si>
    <t>z dnia 17 grudnia 2009r.</t>
  </si>
  <si>
    <t>7.</t>
  </si>
  <si>
    <t>7.1</t>
  </si>
  <si>
    <t>7.3</t>
  </si>
  <si>
    <t>8.</t>
  </si>
  <si>
    <t>8.1</t>
  </si>
  <si>
    <t>8.2</t>
  </si>
  <si>
    <t>8.3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</si>
  <si>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(I etap) wraz z wymianą sieci wodociągowej</t>
    </r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</si>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</sst>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 quotePrefix="1">
      <alignment horizontal="center"/>
    </xf>
    <xf numFmtId="4" fontId="19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SheetLayoutView="100" workbookViewId="0" topLeftCell="B55">
      <selection activeCell="D53" sqref="D53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5.75390625" style="0" customWidth="1"/>
    <col min="5" max="5" width="0.74609375" style="0" customWidth="1"/>
    <col min="6" max="6" width="14.375" style="0" customWidth="1"/>
    <col min="7" max="7" width="14.75390625" style="0" customWidth="1"/>
    <col min="8" max="8" width="14.25390625" style="0" customWidth="1"/>
    <col min="9" max="9" width="15.375" style="0" customWidth="1"/>
    <col min="10" max="10" width="11.75390625" style="0" customWidth="1"/>
    <col min="11" max="11" width="15.75390625" style="0" customWidth="1"/>
  </cols>
  <sheetData>
    <row r="1" spans="6:8" ht="11.25" customHeight="1">
      <c r="F1" s="4" t="s">
        <v>45</v>
      </c>
      <c r="G1" s="4"/>
      <c r="H1" s="4"/>
    </row>
    <row r="2" spans="5:8" ht="11.25" customHeight="1">
      <c r="E2" s="4"/>
      <c r="F2" s="4" t="s">
        <v>56</v>
      </c>
      <c r="G2" s="4"/>
      <c r="H2" s="4"/>
    </row>
    <row r="3" spans="5:8" ht="10.5" customHeight="1">
      <c r="E3" s="4"/>
      <c r="F3" s="4" t="s">
        <v>31</v>
      </c>
      <c r="G3" s="4"/>
      <c r="H3" s="4"/>
    </row>
    <row r="4" spans="5:8" ht="12.75">
      <c r="E4" s="4"/>
      <c r="F4" s="4" t="s">
        <v>57</v>
      </c>
      <c r="G4" s="4"/>
      <c r="H4" s="4"/>
    </row>
    <row r="5" spans="2:9" ht="12.75">
      <c r="B5" s="91" t="s">
        <v>51</v>
      </c>
      <c r="C5" s="91"/>
      <c r="D5" s="91"/>
      <c r="E5" s="91"/>
      <c r="F5" s="91"/>
      <c r="G5" s="91"/>
      <c r="H5" s="91"/>
      <c r="I5" s="91"/>
    </row>
    <row r="6" spans="2:9" ht="12.75">
      <c r="B6" s="91"/>
      <c r="C6" s="91"/>
      <c r="D6" s="91"/>
      <c r="E6" s="91"/>
      <c r="F6" s="91"/>
      <c r="G6" s="91"/>
      <c r="H6" s="91"/>
      <c r="I6" s="91"/>
    </row>
    <row r="7" spans="2:9" ht="3" customHeight="1">
      <c r="B7" s="91"/>
      <c r="C7" s="91"/>
      <c r="D7" s="91"/>
      <c r="E7" s="91"/>
      <c r="F7" s="91"/>
      <c r="G7" s="91"/>
      <c r="H7" s="91"/>
      <c r="I7" s="91"/>
    </row>
    <row r="8" ht="5.25" customHeight="1"/>
    <row r="9" spans="2:9" ht="36" customHeight="1">
      <c r="B9" s="22" t="s">
        <v>0</v>
      </c>
      <c r="C9" s="22" t="s">
        <v>1</v>
      </c>
      <c r="D9" s="60" t="s">
        <v>42</v>
      </c>
      <c r="E9" s="108" t="s">
        <v>30</v>
      </c>
      <c r="F9" s="109"/>
      <c r="G9" s="109"/>
      <c r="H9" s="110"/>
      <c r="I9" s="23" t="s">
        <v>3</v>
      </c>
    </row>
    <row r="10" spans="2:11" ht="24.75" customHeight="1">
      <c r="B10" s="31" t="s">
        <v>4</v>
      </c>
      <c r="C10" s="66" t="s">
        <v>47</v>
      </c>
      <c r="D10" s="23"/>
      <c r="E10" s="46">
        <v>2008</v>
      </c>
      <c r="F10" s="53">
        <v>2009</v>
      </c>
      <c r="G10" s="67">
        <v>2010</v>
      </c>
      <c r="H10" s="67">
        <v>2011</v>
      </c>
      <c r="I10" s="30" t="s">
        <v>2</v>
      </c>
      <c r="K10" s="9"/>
    </row>
    <row r="11" spans="2:11" ht="11.25" customHeight="1">
      <c r="B11" s="1" t="s">
        <v>5</v>
      </c>
      <c r="C11" s="32" t="s">
        <v>35</v>
      </c>
      <c r="D11" s="68">
        <v>32190.72</v>
      </c>
      <c r="E11" s="69"/>
      <c r="F11" s="70">
        <v>10000</v>
      </c>
      <c r="G11" s="71">
        <v>100000</v>
      </c>
      <c r="H11" s="72"/>
      <c r="I11" s="71">
        <f>SUM(D11:H11)</f>
        <v>142190.72</v>
      </c>
      <c r="J11" s="26">
        <f>D11+E11</f>
        <v>32190.72</v>
      </c>
      <c r="K11" s="9"/>
    </row>
    <row r="12" spans="2:11" ht="12" customHeight="1">
      <c r="B12" s="1" t="s">
        <v>6</v>
      </c>
      <c r="C12" s="32" t="s">
        <v>36</v>
      </c>
      <c r="D12" s="72">
        <v>0</v>
      </c>
      <c r="E12" s="69"/>
      <c r="F12" s="70">
        <v>0</v>
      </c>
      <c r="G12" s="71"/>
      <c r="H12" s="71">
        <v>425000</v>
      </c>
      <c r="I12" s="71">
        <f>SUM(D12:H12)</f>
        <v>425000</v>
      </c>
      <c r="K12" s="9"/>
    </row>
    <row r="13" spans="2:11" ht="12" customHeight="1">
      <c r="B13" s="1" t="s">
        <v>7</v>
      </c>
      <c r="C13" s="32" t="s">
        <v>37</v>
      </c>
      <c r="D13" s="71">
        <v>0</v>
      </c>
      <c r="E13" s="69">
        <v>0</v>
      </c>
      <c r="F13" s="70"/>
      <c r="G13" s="71"/>
      <c r="H13" s="71">
        <v>750000</v>
      </c>
      <c r="I13" s="71">
        <f>SUM(D13:H13)</f>
        <v>750000</v>
      </c>
      <c r="K13" s="9"/>
    </row>
    <row r="14" spans="2:11" ht="12.75">
      <c r="B14" s="2"/>
      <c r="C14" s="3" t="s">
        <v>2</v>
      </c>
      <c r="D14" s="7">
        <f>SUM(D11:D13)</f>
        <v>32190.72</v>
      </c>
      <c r="E14" s="48">
        <f>SUM(E11:E13)</f>
        <v>0</v>
      </c>
      <c r="F14" s="55">
        <f>SUM(F11:F13)</f>
        <v>10000</v>
      </c>
      <c r="G14" s="7">
        <f>SUM(G11:G13)</f>
        <v>100000</v>
      </c>
      <c r="H14" s="7">
        <f>SUM(H11:H13)</f>
        <v>1175000</v>
      </c>
      <c r="I14" s="5">
        <f>SUM(D14:H14)</f>
        <v>1317190.72</v>
      </c>
      <c r="J14" s="8">
        <f>SUM(D14:H14)</f>
        <v>1317190.72</v>
      </c>
      <c r="K14" s="9"/>
    </row>
    <row r="15" spans="2:11" ht="6" customHeight="1">
      <c r="B15" s="2"/>
      <c r="C15" s="25"/>
      <c r="D15" s="7"/>
      <c r="E15" s="48"/>
      <c r="F15" s="55"/>
      <c r="G15" s="24"/>
      <c r="H15" s="24"/>
      <c r="I15" s="16"/>
      <c r="K15" s="9"/>
    </row>
    <row r="16" spans="2:11" ht="12.75" customHeight="1">
      <c r="B16" s="31" t="s">
        <v>8</v>
      </c>
      <c r="C16" s="29" t="s">
        <v>48</v>
      </c>
      <c r="D16" s="27"/>
      <c r="E16" s="46">
        <v>2008</v>
      </c>
      <c r="F16" s="53">
        <v>2009</v>
      </c>
      <c r="G16" s="67">
        <v>2010</v>
      </c>
      <c r="H16" s="67">
        <v>2011</v>
      </c>
      <c r="I16" s="30" t="s">
        <v>2</v>
      </c>
      <c r="K16" s="9"/>
    </row>
    <row r="17" spans="2:11" ht="12.75">
      <c r="B17" s="1" t="s">
        <v>9</v>
      </c>
      <c r="C17" s="32" t="s">
        <v>35</v>
      </c>
      <c r="D17" s="68">
        <v>110911.2</v>
      </c>
      <c r="E17" s="69"/>
      <c r="F17" s="70">
        <v>148000</v>
      </c>
      <c r="G17" s="71">
        <v>76000</v>
      </c>
      <c r="H17" s="72"/>
      <c r="I17" s="71">
        <f>D17+E17+F17+G17</f>
        <v>334911.2</v>
      </c>
      <c r="J17" s="26">
        <f>D17+E17</f>
        <v>110911.2</v>
      </c>
      <c r="K17" s="9"/>
    </row>
    <row r="18" spans="2:11" ht="12.75">
      <c r="B18" s="1" t="s">
        <v>10</v>
      </c>
      <c r="C18" s="32" t="s">
        <v>36</v>
      </c>
      <c r="D18" s="68">
        <v>0</v>
      </c>
      <c r="E18" s="69">
        <v>0</v>
      </c>
      <c r="F18" s="70"/>
      <c r="G18" s="71"/>
      <c r="H18" s="71">
        <v>4250000</v>
      </c>
      <c r="I18" s="71">
        <f>H18</f>
        <v>4250000</v>
      </c>
      <c r="K18" s="9"/>
    </row>
    <row r="19" spans="2:11" ht="12.75">
      <c r="B19" s="1" t="s">
        <v>11</v>
      </c>
      <c r="C19" s="32" t="s">
        <v>37</v>
      </c>
      <c r="D19" s="68">
        <v>0</v>
      </c>
      <c r="E19" s="69">
        <v>0</v>
      </c>
      <c r="F19" s="70"/>
      <c r="G19" s="71"/>
      <c r="H19" s="71">
        <v>750000</v>
      </c>
      <c r="I19" s="71">
        <f>H19</f>
        <v>750000</v>
      </c>
      <c r="K19" s="9"/>
    </row>
    <row r="20" spans="2:11" ht="12.75">
      <c r="B20" s="2"/>
      <c r="C20" s="3" t="s">
        <v>2</v>
      </c>
      <c r="D20" s="77">
        <f>SUM(D17:D19)</f>
        <v>110911.2</v>
      </c>
      <c r="E20" s="78">
        <f>SUM(E17:E19)</f>
        <v>0</v>
      </c>
      <c r="F20" s="79">
        <f>F17</f>
        <v>148000</v>
      </c>
      <c r="G20" s="16">
        <f>G17</f>
        <v>76000</v>
      </c>
      <c r="H20" s="16">
        <f>H18+H19</f>
        <v>5000000</v>
      </c>
      <c r="I20" s="16">
        <f>SUM(I17:I19)</f>
        <v>5334911.2</v>
      </c>
      <c r="J20" s="81">
        <f>SUM(D20:H20)</f>
        <v>5334911.2</v>
      </c>
      <c r="K20" s="9"/>
    </row>
    <row r="21" spans="2:11" ht="6" customHeight="1">
      <c r="B21" s="2"/>
      <c r="C21" s="25"/>
      <c r="D21" s="7"/>
      <c r="E21" s="48"/>
      <c r="F21" s="55"/>
      <c r="G21" s="24"/>
      <c r="H21" s="24"/>
      <c r="I21" s="16"/>
      <c r="K21" s="9"/>
    </row>
    <row r="22" spans="2:11" ht="26.25" customHeight="1">
      <c r="B22" s="31" t="s">
        <v>12</v>
      </c>
      <c r="C22" s="39" t="s">
        <v>46</v>
      </c>
      <c r="D22" s="27"/>
      <c r="E22" s="46">
        <v>2008</v>
      </c>
      <c r="F22" s="53">
        <v>2009</v>
      </c>
      <c r="G22" s="28">
        <v>2010</v>
      </c>
      <c r="H22" s="28">
        <v>2011</v>
      </c>
      <c r="I22" s="30" t="s">
        <v>2</v>
      </c>
      <c r="K22" s="9"/>
    </row>
    <row r="23" spans="2:11" ht="12" customHeight="1">
      <c r="B23" s="1" t="s">
        <v>13</v>
      </c>
      <c r="C23" s="32" t="s">
        <v>35</v>
      </c>
      <c r="D23" s="68">
        <v>53118.75</v>
      </c>
      <c r="E23" s="69"/>
      <c r="F23" s="70">
        <v>1000</v>
      </c>
      <c r="G23" s="71">
        <v>10000</v>
      </c>
      <c r="H23" s="72"/>
      <c r="I23" s="71">
        <f>SUM(D23:H23)</f>
        <v>64118.75</v>
      </c>
      <c r="J23" s="26"/>
      <c r="K23" s="9"/>
    </row>
    <row r="24" spans="2:11" ht="12" customHeight="1">
      <c r="B24" s="1" t="s">
        <v>14</v>
      </c>
      <c r="C24" s="32" t="s">
        <v>36</v>
      </c>
      <c r="D24" s="68">
        <v>0</v>
      </c>
      <c r="E24" s="69">
        <v>0</v>
      </c>
      <c r="F24" s="70">
        <v>0</v>
      </c>
      <c r="G24" s="71"/>
      <c r="H24" s="71">
        <v>1020000</v>
      </c>
      <c r="I24" s="71">
        <f>SUM(D24:H24)</f>
        <v>1020000</v>
      </c>
      <c r="K24" s="9"/>
    </row>
    <row r="25" spans="2:11" ht="12.75">
      <c r="B25" s="1" t="s">
        <v>15</v>
      </c>
      <c r="C25" s="32" t="s">
        <v>37</v>
      </c>
      <c r="D25" s="68">
        <v>0</v>
      </c>
      <c r="E25" s="69">
        <v>0</v>
      </c>
      <c r="F25" s="70">
        <v>0</v>
      </c>
      <c r="G25" s="71"/>
      <c r="H25" s="71">
        <v>180000</v>
      </c>
      <c r="I25" s="71">
        <f>SUM(D25:H25)</f>
        <v>180000</v>
      </c>
      <c r="K25" s="9"/>
    </row>
    <row r="26" spans="2:11" ht="12.75">
      <c r="B26" s="2"/>
      <c r="C26" s="3" t="s">
        <v>2</v>
      </c>
      <c r="D26" s="62">
        <f>SUM(D23:D25)</f>
        <v>53118.75</v>
      </c>
      <c r="E26" s="49">
        <f>SUM(E23:E25)</f>
        <v>0</v>
      </c>
      <c r="F26" s="56">
        <f>SUM(F23:F25)</f>
        <v>1000</v>
      </c>
      <c r="G26" s="6">
        <f>G24+G25+G23</f>
        <v>10000</v>
      </c>
      <c r="H26" s="6">
        <f>H24+H25</f>
        <v>1200000</v>
      </c>
      <c r="I26" s="71">
        <f>SUM(D26:H26)</f>
        <v>1264118.75</v>
      </c>
      <c r="J26" s="26">
        <f>SUM(D26:H26)</f>
        <v>1264118.75</v>
      </c>
      <c r="K26" s="9"/>
    </row>
    <row r="27" spans="2:11" ht="5.25" customHeight="1">
      <c r="B27" s="2"/>
      <c r="C27" s="3"/>
      <c r="D27" s="6"/>
      <c r="E27" s="49"/>
      <c r="F27" s="56"/>
      <c r="G27" s="6"/>
      <c r="H27" s="6"/>
      <c r="I27" s="16"/>
      <c r="K27" s="9"/>
    </row>
    <row r="28" spans="2:11" ht="12.75">
      <c r="B28" s="31" t="s">
        <v>16</v>
      </c>
      <c r="C28" s="31" t="s">
        <v>29</v>
      </c>
      <c r="D28" s="27"/>
      <c r="E28" s="46">
        <v>2008</v>
      </c>
      <c r="F28" s="53">
        <v>2009</v>
      </c>
      <c r="G28" s="28">
        <v>2010</v>
      </c>
      <c r="H28" s="28">
        <v>2011</v>
      </c>
      <c r="I28" s="30" t="s">
        <v>2</v>
      </c>
      <c r="K28" s="9"/>
    </row>
    <row r="29" spans="2:11" ht="12" customHeight="1">
      <c r="B29" s="1" t="s">
        <v>17</v>
      </c>
      <c r="C29" s="32" t="s">
        <v>35</v>
      </c>
      <c r="D29" s="68">
        <v>1984.52</v>
      </c>
      <c r="E29" s="69">
        <v>0</v>
      </c>
      <c r="F29" s="70">
        <v>1000</v>
      </c>
      <c r="G29" s="71">
        <v>42290</v>
      </c>
      <c r="H29" s="71">
        <v>80000</v>
      </c>
      <c r="I29" s="71">
        <f>SUM(D29:H29)</f>
        <v>125274.51999999999</v>
      </c>
      <c r="K29" s="9"/>
    </row>
    <row r="30" spans="2:11" ht="12" customHeight="1">
      <c r="B30" s="31" t="s">
        <v>18</v>
      </c>
      <c r="C30" s="32" t="s">
        <v>36</v>
      </c>
      <c r="D30" s="68">
        <v>0</v>
      </c>
      <c r="E30" s="69">
        <v>0</v>
      </c>
      <c r="F30" s="70">
        <v>0</v>
      </c>
      <c r="G30" s="71"/>
      <c r="H30" s="71">
        <v>2380000</v>
      </c>
      <c r="I30" s="71">
        <f>SUM(D30:H30)</f>
        <v>2380000</v>
      </c>
      <c r="K30" s="9"/>
    </row>
    <row r="31" spans="2:11" ht="12.75">
      <c r="B31" s="1" t="s">
        <v>19</v>
      </c>
      <c r="C31" s="32" t="s">
        <v>37</v>
      </c>
      <c r="D31" s="68">
        <v>0</v>
      </c>
      <c r="E31" s="69">
        <v>0</v>
      </c>
      <c r="F31" s="70">
        <v>0</v>
      </c>
      <c r="G31" s="71"/>
      <c r="H31" s="71">
        <v>420000</v>
      </c>
      <c r="I31" s="71">
        <f>SUM(D31:H31)</f>
        <v>420000</v>
      </c>
      <c r="K31" s="9"/>
    </row>
    <row r="32" spans="2:11" ht="12" customHeight="1">
      <c r="B32" s="2"/>
      <c r="C32" s="3" t="s">
        <v>2</v>
      </c>
      <c r="D32" s="62">
        <f aca="true" t="shared" si="0" ref="D32:I32">SUM(D29:D31)</f>
        <v>1984.52</v>
      </c>
      <c r="E32" s="48">
        <f t="shared" si="0"/>
        <v>0</v>
      </c>
      <c r="F32" s="55">
        <f t="shared" si="0"/>
        <v>1000</v>
      </c>
      <c r="G32" s="6">
        <f t="shared" si="0"/>
        <v>42290</v>
      </c>
      <c r="H32" s="6">
        <f t="shared" si="0"/>
        <v>2880000</v>
      </c>
      <c r="I32" s="16">
        <f t="shared" si="0"/>
        <v>2925274.52</v>
      </c>
      <c r="J32" s="81">
        <f>SUM(D32:H32)</f>
        <v>2925274.52</v>
      </c>
      <c r="K32" s="9"/>
    </row>
    <row r="33" spans="2:11" ht="5.25" customHeight="1">
      <c r="B33" s="31"/>
      <c r="C33" s="29"/>
      <c r="D33" s="27"/>
      <c r="E33" s="46"/>
      <c r="F33" s="53"/>
      <c r="G33" s="28"/>
      <c r="H33" s="28"/>
      <c r="I33" s="30"/>
      <c r="K33" s="9"/>
    </row>
    <row r="34" spans="2:11" ht="39.75" customHeight="1">
      <c r="B34" s="31" t="s">
        <v>20</v>
      </c>
      <c r="C34" s="76" t="s">
        <v>33</v>
      </c>
      <c r="D34" s="27"/>
      <c r="E34" s="46">
        <v>2008</v>
      </c>
      <c r="F34" s="53">
        <v>2009</v>
      </c>
      <c r="G34" s="28">
        <v>2010</v>
      </c>
      <c r="H34" s="28">
        <v>2011</v>
      </c>
      <c r="I34" s="85" t="s">
        <v>53</v>
      </c>
      <c r="K34" s="9"/>
    </row>
    <row r="35" spans="2:11" ht="12.75" customHeight="1">
      <c r="B35" s="1" t="s">
        <v>21</v>
      </c>
      <c r="C35" s="32" t="s">
        <v>35</v>
      </c>
      <c r="D35" s="68">
        <v>33439.9</v>
      </c>
      <c r="E35" s="69"/>
      <c r="F35" s="70">
        <v>7320</v>
      </c>
      <c r="G35" s="71">
        <v>10000</v>
      </c>
      <c r="H35" s="71">
        <v>280000</v>
      </c>
      <c r="I35" s="71">
        <f>F35+E35+D35+G35+H35</f>
        <v>330759.9</v>
      </c>
      <c r="J35" s="26">
        <f>D35+E35</f>
        <v>33439.9</v>
      </c>
      <c r="K35" s="9"/>
    </row>
    <row r="36" spans="2:11" ht="12.75" customHeight="1">
      <c r="B36" s="31" t="s">
        <v>22</v>
      </c>
      <c r="C36" s="32" t="s">
        <v>36</v>
      </c>
      <c r="D36" s="68">
        <v>0</v>
      </c>
      <c r="E36" s="69">
        <v>0</v>
      </c>
      <c r="F36" s="70">
        <v>0</v>
      </c>
      <c r="G36" s="71">
        <v>92501</v>
      </c>
      <c r="H36" s="71">
        <v>2990000</v>
      </c>
      <c r="I36" s="71">
        <v>6822501</v>
      </c>
      <c r="K36" s="9"/>
    </row>
    <row r="37" spans="2:11" ht="12.75" customHeight="1">
      <c r="B37" s="1" t="s">
        <v>23</v>
      </c>
      <c r="C37" s="32" t="s">
        <v>37</v>
      </c>
      <c r="D37" s="68">
        <v>0</v>
      </c>
      <c r="E37" s="69">
        <v>0</v>
      </c>
      <c r="F37" s="70">
        <v>0</v>
      </c>
      <c r="G37" s="71">
        <v>450000</v>
      </c>
      <c r="H37" s="71">
        <v>510000</v>
      </c>
      <c r="I37" s="71">
        <v>1078760</v>
      </c>
      <c r="K37" s="9"/>
    </row>
    <row r="38" spans="2:11" ht="12.75" customHeight="1">
      <c r="B38" s="2"/>
      <c r="C38" s="3" t="s">
        <v>2</v>
      </c>
      <c r="D38" s="62">
        <f aca="true" t="shared" si="1" ref="D38:I38">SUM(D35:D37)</f>
        <v>33439.9</v>
      </c>
      <c r="E38" s="49">
        <f t="shared" si="1"/>
        <v>0</v>
      </c>
      <c r="F38" s="56">
        <f t="shared" si="1"/>
        <v>7320</v>
      </c>
      <c r="G38" s="6">
        <f t="shared" si="1"/>
        <v>552501</v>
      </c>
      <c r="H38" s="6">
        <f t="shared" si="1"/>
        <v>3780000</v>
      </c>
      <c r="I38" s="16">
        <f t="shared" si="1"/>
        <v>8232020.9</v>
      </c>
      <c r="J38" s="26">
        <f>D38+E38+F38+G38+H38</f>
        <v>4373260.9</v>
      </c>
      <c r="K38" s="9"/>
    </row>
    <row r="39" spans="2:11" ht="5.25" customHeight="1">
      <c r="B39" s="37"/>
      <c r="C39" s="29"/>
      <c r="D39" s="27"/>
      <c r="E39" s="46"/>
      <c r="F39" s="53"/>
      <c r="G39" s="28"/>
      <c r="H39" s="28"/>
      <c r="I39" s="30"/>
      <c r="K39" s="9"/>
    </row>
    <row r="40" spans="2:11" ht="24" customHeight="1">
      <c r="B40" s="31" t="s">
        <v>24</v>
      </c>
      <c r="C40" s="29" t="s">
        <v>32</v>
      </c>
      <c r="D40" s="27"/>
      <c r="E40" s="46">
        <v>2008</v>
      </c>
      <c r="F40" s="53">
        <v>2009</v>
      </c>
      <c r="G40" s="28">
        <v>2010</v>
      </c>
      <c r="H40" s="28">
        <v>2011</v>
      </c>
      <c r="I40" s="30" t="s">
        <v>2</v>
      </c>
      <c r="K40" s="9"/>
    </row>
    <row r="41" spans="2:11" ht="12.75">
      <c r="B41" s="1" t="s">
        <v>25</v>
      </c>
      <c r="C41" s="32" t="s">
        <v>35</v>
      </c>
      <c r="D41" s="68">
        <v>87902</v>
      </c>
      <c r="E41" s="69">
        <v>0</v>
      </c>
      <c r="F41" s="70">
        <v>9577</v>
      </c>
      <c r="G41" s="71">
        <v>10000</v>
      </c>
      <c r="H41" s="71">
        <v>3910000</v>
      </c>
      <c r="I41" s="71">
        <f>SUM(D41:H41)</f>
        <v>4017479</v>
      </c>
      <c r="K41" s="9"/>
    </row>
    <row r="42" spans="2:11" ht="12.75">
      <c r="B42" s="1" t="s">
        <v>26</v>
      </c>
      <c r="C42" s="32" t="s">
        <v>36</v>
      </c>
      <c r="D42" s="68">
        <v>0</v>
      </c>
      <c r="E42" s="69">
        <v>0</v>
      </c>
      <c r="F42" s="70"/>
      <c r="G42" s="71"/>
      <c r="H42" s="71">
        <v>4200000</v>
      </c>
      <c r="I42" s="71">
        <f>SUM(D42:H42)</f>
        <v>4200000</v>
      </c>
      <c r="K42" s="9"/>
    </row>
    <row r="43" spans="2:11" ht="12.75">
      <c r="B43" s="1" t="s">
        <v>27</v>
      </c>
      <c r="C43" s="32" t="s">
        <v>37</v>
      </c>
      <c r="D43" s="68">
        <v>0</v>
      </c>
      <c r="E43" s="69">
        <v>0</v>
      </c>
      <c r="F43" s="70"/>
      <c r="G43" s="71"/>
      <c r="H43" s="71">
        <v>690000</v>
      </c>
      <c r="I43" s="71">
        <f>SUM(D43:H43)</f>
        <v>690000</v>
      </c>
      <c r="K43" s="9"/>
    </row>
    <row r="44" spans="2:11" ht="12.75">
      <c r="B44" s="1"/>
      <c r="C44" s="3" t="s">
        <v>2</v>
      </c>
      <c r="D44" s="62">
        <f aca="true" t="shared" si="2" ref="D44:I44">SUM(D41:D43)</f>
        <v>87902</v>
      </c>
      <c r="E44" s="48">
        <f t="shared" si="2"/>
        <v>0</v>
      </c>
      <c r="F44" s="55">
        <f t="shared" si="2"/>
        <v>9577</v>
      </c>
      <c r="G44" s="7">
        <f t="shared" si="2"/>
        <v>10000</v>
      </c>
      <c r="H44" s="6">
        <f t="shared" si="2"/>
        <v>8800000</v>
      </c>
      <c r="I44" s="16">
        <f t="shared" si="2"/>
        <v>8907479</v>
      </c>
      <c r="J44" s="81">
        <f>SUM(D44:H44)</f>
        <v>8907479</v>
      </c>
      <c r="K44" s="9"/>
    </row>
    <row r="45" spans="2:11" ht="6" customHeight="1">
      <c r="B45" s="2"/>
      <c r="C45" s="25"/>
      <c r="D45" s="7"/>
      <c r="E45" s="48"/>
      <c r="F45" s="55"/>
      <c r="G45" s="24"/>
      <c r="H45" s="24"/>
      <c r="I45" s="16"/>
      <c r="K45" s="9"/>
    </row>
    <row r="46" spans="2:11" ht="12.75">
      <c r="B46" s="92" t="s">
        <v>58</v>
      </c>
      <c r="C46" s="94" t="s">
        <v>66</v>
      </c>
      <c r="D46" s="96"/>
      <c r="E46" s="98">
        <v>2008</v>
      </c>
      <c r="F46" s="100">
        <v>2009</v>
      </c>
      <c r="G46" s="102">
        <v>2010</v>
      </c>
      <c r="H46" s="28"/>
      <c r="I46" s="104" t="s">
        <v>2</v>
      </c>
      <c r="K46" s="9"/>
    </row>
    <row r="47" spans="2:11" ht="12.75">
      <c r="B47" s="93"/>
      <c r="C47" s="95"/>
      <c r="D47" s="97"/>
      <c r="E47" s="99"/>
      <c r="F47" s="101"/>
      <c r="G47" s="103"/>
      <c r="H47" s="28">
        <v>2011</v>
      </c>
      <c r="I47" s="105"/>
      <c r="J47" s="26">
        <f>D48+E48</f>
        <v>1128269.34</v>
      </c>
      <c r="K47" s="9"/>
    </row>
    <row r="48" spans="2:11" ht="12.75">
      <c r="B48" s="1" t="s">
        <v>59</v>
      </c>
      <c r="C48" s="32" t="s">
        <v>43</v>
      </c>
      <c r="D48" s="68">
        <v>1128269.34</v>
      </c>
      <c r="E48" s="69"/>
      <c r="F48" s="70">
        <v>1000</v>
      </c>
      <c r="G48" s="71">
        <v>10000</v>
      </c>
      <c r="H48" s="71">
        <v>200000</v>
      </c>
      <c r="I48" s="71">
        <f>F48+E48+D48+G48+H48</f>
        <v>1339269.34</v>
      </c>
      <c r="K48" s="9"/>
    </row>
    <row r="49" spans="2:11" ht="12.75">
      <c r="B49" s="1" t="s">
        <v>59</v>
      </c>
      <c r="C49" s="32" t="s">
        <v>36</v>
      </c>
      <c r="D49" s="71"/>
      <c r="E49" s="69">
        <v>0</v>
      </c>
      <c r="F49" s="70">
        <v>0</v>
      </c>
      <c r="G49" s="71"/>
      <c r="H49" s="71"/>
      <c r="I49" s="71">
        <f>H49</f>
        <v>0</v>
      </c>
      <c r="K49" s="9"/>
    </row>
    <row r="50" spans="2:11" ht="12.75">
      <c r="B50" s="1" t="s">
        <v>60</v>
      </c>
      <c r="C50" s="45" t="s">
        <v>37</v>
      </c>
      <c r="D50" s="72">
        <v>0</v>
      </c>
      <c r="E50" s="73">
        <v>0</v>
      </c>
      <c r="F50" s="70">
        <v>0</v>
      </c>
      <c r="G50" s="71"/>
      <c r="H50" s="71"/>
      <c r="I50" s="71">
        <f>H50</f>
        <v>0</v>
      </c>
      <c r="K50" s="9"/>
    </row>
    <row r="51" spans="2:11" ht="12.75">
      <c r="B51" s="2"/>
      <c r="C51" s="3" t="s">
        <v>44</v>
      </c>
      <c r="D51" s="7">
        <f>SUM(D48:D50)</f>
        <v>1128269.34</v>
      </c>
      <c r="E51" s="48">
        <f>SUM(E48:E50)</f>
        <v>0</v>
      </c>
      <c r="F51" s="55">
        <f>SUM(F48:F50)</f>
        <v>1000</v>
      </c>
      <c r="G51" s="6">
        <f>G48</f>
        <v>10000</v>
      </c>
      <c r="H51" s="6">
        <f>SUM(H48:H50)</f>
        <v>200000</v>
      </c>
      <c r="I51" s="16">
        <f>SUM(D51:H51)</f>
        <v>1339269.34</v>
      </c>
      <c r="J51" s="26">
        <f>SUM(I48:I50)</f>
        <v>1339269.34</v>
      </c>
      <c r="K51" s="9"/>
    </row>
    <row r="52" spans="2:11" ht="3.75" customHeight="1">
      <c r="B52" s="2"/>
      <c r="C52" s="25"/>
      <c r="D52" s="7"/>
      <c r="E52" s="48"/>
      <c r="F52" s="55"/>
      <c r="G52" s="24"/>
      <c r="H52" s="24"/>
      <c r="I52" s="16"/>
      <c r="K52" s="9"/>
    </row>
    <row r="53" spans="2:11" ht="29.25" customHeight="1">
      <c r="B53" s="37" t="s">
        <v>61</v>
      </c>
      <c r="C53" s="29" t="s">
        <v>65</v>
      </c>
      <c r="D53" s="27"/>
      <c r="E53" s="46">
        <v>2008</v>
      </c>
      <c r="F53" s="53">
        <v>2009</v>
      </c>
      <c r="G53" s="28">
        <v>2010</v>
      </c>
      <c r="H53" s="28">
        <v>2011</v>
      </c>
      <c r="I53" s="85" t="s">
        <v>54</v>
      </c>
      <c r="K53" s="9"/>
    </row>
    <row r="54" spans="2:11" ht="12.75">
      <c r="B54" s="38" t="s">
        <v>62</v>
      </c>
      <c r="C54" s="32" t="s">
        <v>43</v>
      </c>
      <c r="D54" s="68">
        <v>156667.58</v>
      </c>
      <c r="E54" s="69"/>
      <c r="F54" s="70">
        <v>3000</v>
      </c>
      <c r="G54" s="71"/>
      <c r="H54" s="71"/>
      <c r="I54" s="71">
        <v>159668</v>
      </c>
      <c r="J54" s="26">
        <f>D54+E54</f>
        <v>156667.58</v>
      </c>
      <c r="K54" s="9"/>
    </row>
    <row r="55" spans="2:11" ht="12.75" customHeight="1">
      <c r="B55" s="38" t="s">
        <v>63</v>
      </c>
      <c r="C55" s="32" t="s">
        <v>36</v>
      </c>
      <c r="D55" s="61"/>
      <c r="E55" s="47"/>
      <c r="F55" s="54"/>
      <c r="G55" s="5">
        <v>2457499</v>
      </c>
      <c r="H55" s="5"/>
      <c r="I55" s="5">
        <f>G55</f>
        <v>2457499</v>
      </c>
      <c r="K55" s="9"/>
    </row>
    <row r="56" spans="2:11" ht="12" customHeight="1">
      <c r="B56" s="38" t="s">
        <v>64</v>
      </c>
      <c r="C56" s="45" t="s">
        <v>37</v>
      </c>
      <c r="D56" s="61"/>
      <c r="E56" s="47"/>
      <c r="F56" s="54"/>
      <c r="G56" s="5"/>
      <c r="H56" s="5">
        <v>3541240</v>
      </c>
      <c r="I56" s="5">
        <f>H56</f>
        <v>3541240</v>
      </c>
      <c r="K56" s="9"/>
    </row>
    <row r="57" spans="2:11" ht="12.75">
      <c r="B57" s="1"/>
      <c r="C57" s="3" t="s">
        <v>2</v>
      </c>
      <c r="D57" s="62">
        <f>SUM(D54:D55)</f>
        <v>156667.58</v>
      </c>
      <c r="E57" s="49">
        <f>SUM(E54:E55)</f>
        <v>0</v>
      </c>
      <c r="F57" s="56">
        <f>SUM(F54:F55)</f>
        <v>3000</v>
      </c>
      <c r="G57" s="6">
        <f>SUM(G54:G56)</f>
        <v>2457499</v>
      </c>
      <c r="H57" s="6">
        <f>SUM(H54:H56)</f>
        <v>3541240</v>
      </c>
      <c r="I57" s="16">
        <f>SUM(I54:I56)</f>
        <v>6158407</v>
      </c>
      <c r="J57" s="26">
        <f>SUM(D57:H57)</f>
        <v>6158406.58</v>
      </c>
      <c r="K57" s="9"/>
    </row>
    <row r="58" spans="2:11" ht="4.5" customHeight="1">
      <c r="B58" s="40"/>
      <c r="C58" s="41"/>
      <c r="D58" s="42"/>
      <c r="E58" s="42"/>
      <c r="F58" s="42"/>
      <c r="G58" s="42"/>
      <c r="H58" s="42"/>
      <c r="I58" s="43"/>
      <c r="K58" s="9"/>
    </row>
    <row r="59" spans="2:11" ht="24" customHeight="1">
      <c r="B59" s="2"/>
      <c r="C59" s="44" t="s">
        <v>41</v>
      </c>
      <c r="D59" s="17"/>
      <c r="E59" s="50">
        <v>2008</v>
      </c>
      <c r="F59" s="57">
        <v>2009</v>
      </c>
      <c r="G59" s="17">
        <v>2010</v>
      </c>
      <c r="H59" s="28">
        <v>2011</v>
      </c>
      <c r="I59" s="18" t="s">
        <v>2</v>
      </c>
      <c r="K59" s="9"/>
    </row>
    <row r="60" spans="2:11" ht="14.25" customHeight="1">
      <c r="B60" s="2" t="s">
        <v>28</v>
      </c>
      <c r="C60" s="32" t="s">
        <v>35</v>
      </c>
      <c r="D60" s="68">
        <v>13881.78</v>
      </c>
      <c r="E60" s="73">
        <v>0</v>
      </c>
      <c r="F60" s="74">
        <v>0</v>
      </c>
      <c r="G60" s="72">
        <v>0</v>
      </c>
      <c r="H60" s="72"/>
      <c r="I60" s="75">
        <f>G60+F60+E60+D60</f>
        <v>13881.78</v>
      </c>
      <c r="K60" s="9"/>
    </row>
    <row r="61" spans="2:11" ht="14.25" customHeight="1">
      <c r="B61" s="2"/>
      <c r="C61" s="3" t="s">
        <v>2</v>
      </c>
      <c r="D61" s="19">
        <f>D60</f>
        <v>13881.78</v>
      </c>
      <c r="E61" s="51">
        <f>E60</f>
        <v>0</v>
      </c>
      <c r="F61" s="58">
        <f>F60</f>
        <v>0</v>
      </c>
      <c r="G61" s="19">
        <f>G60</f>
        <v>0</v>
      </c>
      <c r="H61" s="19"/>
      <c r="I61" s="65">
        <f>I60</f>
        <v>13881.78</v>
      </c>
      <c r="K61" s="9"/>
    </row>
    <row r="62" spans="2:11" ht="4.5" customHeight="1">
      <c r="B62" s="2"/>
      <c r="C62" s="3"/>
      <c r="D62" s="14"/>
      <c r="E62" s="52"/>
      <c r="F62" s="59"/>
      <c r="G62" s="14"/>
      <c r="H62" s="14"/>
      <c r="I62" s="14"/>
      <c r="K62" s="9"/>
    </row>
    <row r="63" spans="2:11" ht="15">
      <c r="B63" s="111" t="s">
        <v>52</v>
      </c>
      <c r="C63" s="112"/>
      <c r="D63" s="64">
        <f aca="true" t="shared" si="3" ref="D63:I63">D61+D57+D51+D44+D38+D32+D26+D20+D14</f>
        <v>1618365.79</v>
      </c>
      <c r="E63" s="64">
        <f t="shared" si="3"/>
        <v>0</v>
      </c>
      <c r="F63" s="64">
        <f t="shared" si="3"/>
        <v>180897</v>
      </c>
      <c r="G63" s="64">
        <f t="shared" si="3"/>
        <v>3258290</v>
      </c>
      <c r="H63" s="64">
        <f t="shared" si="3"/>
        <v>26576240</v>
      </c>
      <c r="I63" s="64">
        <f t="shared" si="3"/>
        <v>35492553.21</v>
      </c>
      <c r="J63" s="26">
        <f>D63+F63+G63+H63</f>
        <v>31633792.79</v>
      </c>
      <c r="K63" s="9"/>
    </row>
    <row r="64" spans="2:11" ht="11.25" customHeight="1">
      <c r="B64" s="10"/>
      <c r="C64" s="15" t="s">
        <v>34</v>
      </c>
      <c r="D64" s="63"/>
      <c r="E64" s="12"/>
      <c r="F64" s="12"/>
      <c r="G64" s="12"/>
      <c r="H64" s="12"/>
      <c r="I64" s="13"/>
      <c r="K64" s="9"/>
    </row>
    <row r="65" spans="2:11" ht="13.5" customHeight="1">
      <c r="B65" s="10"/>
      <c r="C65" s="35" t="s">
        <v>38</v>
      </c>
      <c r="D65" s="64">
        <f>D63</f>
        <v>1618365.79</v>
      </c>
      <c r="E65" s="52" t="e">
        <f>E11+E17+E23+E29+#REF!+#REF!+E35+E41+E48+E54+E60+E55</f>
        <v>#REF!</v>
      </c>
      <c r="F65" s="59">
        <f>F11+F17+F23+F29+F35+F41+F48+F54+F60+F55</f>
        <v>180897</v>
      </c>
      <c r="G65" s="59">
        <f>G11+G17+G23+G29+G35+G41+G48+G54+G60</f>
        <v>258290</v>
      </c>
      <c r="H65" s="59">
        <f>H11+H17+H23+H29+H35+H41+H48+H54+H60</f>
        <v>4470000</v>
      </c>
      <c r="I65" s="59">
        <f>I11+I17+I23+I29+I35+I41+I48+I54+I60</f>
        <v>6527553.21</v>
      </c>
      <c r="J65" s="26">
        <f>D65+F65+G65+H65</f>
        <v>6527552.79</v>
      </c>
      <c r="K65" s="9">
        <f>I65-J65</f>
        <v>0.4199999999254942</v>
      </c>
    </row>
    <row r="66" spans="2:11" ht="7.5" customHeight="1">
      <c r="B66" s="10"/>
      <c r="C66" s="35"/>
      <c r="D66" s="64"/>
      <c r="E66" s="52"/>
      <c r="F66" s="59"/>
      <c r="G66" s="59"/>
      <c r="H66" s="59"/>
      <c r="I66" s="59"/>
      <c r="J66" s="26"/>
      <c r="K66" s="9"/>
    </row>
    <row r="67" spans="2:11" ht="28.5" customHeight="1">
      <c r="B67" s="10"/>
      <c r="C67" s="36" t="s">
        <v>39</v>
      </c>
      <c r="D67" s="64"/>
      <c r="E67" s="52" t="e">
        <f>E12+E18+E24+E30+#REF!+E36+E42+E49</f>
        <v>#REF!</v>
      </c>
      <c r="F67" s="59">
        <f>F12+F18+F24+F30+F36+F42+F49</f>
        <v>0</v>
      </c>
      <c r="G67" s="59">
        <f aca="true" t="shared" si="4" ref="G67:I68">G12+G18+G24+G30+G36+G42+G49+G55</f>
        <v>2550000</v>
      </c>
      <c r="H67" s="59">
        <f t="shared" si="4"/>
        <v>15265000</v>
      </c>
      <c r="I67" s="59">
        <f t="shared" si="4"/>
        <v>21555000</v>
      </c>
      <c r="J67" s="26">
        <f>G67+H67</f>
        <v>17815000</v>
      </c>
      <c r="K67" s="9"/>
    </row>
    <row r="68" spans="2:11" ht="13.5" customHeight="1">
      <c r="B68" s="10"/>
      <c r="C68" s="35" t="s">
        <v>40</v>
      </c>
      <c r="D68" s="64"/>
      <c r="E68" s="52" t="e">
        <f>E13+E19+E25+E31+#REF!+#REF!+E37+E43+E50</f>
        <v>#REF!</v>
      </c>
      <c r="F68" s="59">
        <f>F13+F19+F25+F31+F37+F43+F50</f>
        <v>0</v>
      </c>
      <c r="G68" s="59">
        <f t="shared" si="4"/>
        <v>450000</v>
      </c>
      <c r="H68" s="59">
        <f t="shared" si="4"/>
        <v>6841240</v>
      </c>
      <c r="I68" s="59">
        <f t="shared" si="4"/>
        <v>7410000</v>
      </c>
      <c r="J68" s="26">
        <f>G68+H68</f>
        <v>7291240</v>
      </c>
      <c r="K68" s="9"/>
    </row>
    <row r="69" spans="2:11" ht="13.5" customHeight="1">
      <c r="B69" s="10"/>
      <c r="C69" s="3" t="s">
        <v>50</v>
      </c>
      <c r="D69" s="64"/>
      <c r="E69" s="52"/>
      <c r="F69" s="59"/>
      <c r="G69" s="59"/>
      <c r="H69" s="59"/>
      <c r="I69" s="59"/>
      <c r="K69" s="9"/>
    </row>
    <row r="70" spans="2:11" ht="13.5" customHeight="1">
      <c r="B70" s="10"/>
      <c r="C70" s="3" t="s">
        <v>49</v>
      </c>
      <c r="D70" s="64">
        <f>SUM(D64:D67)</f>
        <v>1618365.79</v>
      </c>
      <c r="E70" s="80" t="e">
        <f>SUM(E64:E67)</f>
        <v>#REF!</v>
      </c>
      <c r="F70" s="59">
        <f>SUM(F64:F67)</f>
        <v>180897</v>
      </c>
      <c r="G70" s="59">
        <f>SUM(G65:G68)</f>
        <v>3258290</v>
      </c>
      <c r="H70" s="59">
        <f>SUM(H65:H68)</f>
        <v>26576240</v>
      </c>
      <c r="I70" s="59">
        <f>SUM(I65:I68)</f>
        <v>35492553.21</v>
      </c>
      <c r="J70" s="84">
        <f>D70+F70+G70+H70</f>
        <v>31633792.79</v>
      </c>
      <c r="K70" s="9"/>
    </row>
    <row r="71" spans="2:11" ht="13.5" customHeight="1">
      <c r="B71" s="10"/>
      <c r="C71" s="3"/>
      <c r="D71" s="64"/>
      <c r="E71" s="80"/>
      <c r="F71" s="59"/>
      <c r="G71" s="59"/>
      <c r="H71" s="59"/>
      <c r="I71" s="59"/>
      <c r="K71" s="9"/>
    </row>
    <row r="72" spans="2:11" ht="87" customHeight="1">
      <c r="B72" s="10"/>
      <c r="C72" s="76" t="s">
        <v>55</v>
      </c>
      <c r="D72" s="83"/>
      <c r="E72" s="86"/>
      <c r="F72" s="106"/>
      <c r="G72" s="106"/>
      <c r="H72" s="106"/>
      <c r="I72" s="107"/>
      <c r="K72" s="9"/>
    </row>
    <row r="73" spans="2:11" ht="15.75" customHeight="1">
      <c r="B73" s="10"/>
      <c r="C73" s="88"/>
      <c r="D73" s="89"/>
      <c r="E73" s="89"/>
      <c r="F73" s="87"/>
      <c r="G73" s="88"/>
      <c r="H73" s="87"/>
      <c r="I73" s="87"/>
      <c r="K73" s="9"/>
    </row>
    <row r="74" spans="2:11" ht="13.5" customHeight="1">
      <c r="B74" s="10"/>
      <c r="C74" s="90"/>
      <c r="D74" s="82"/>
      <c r="E74" s="82"/>
      <c r="F74" s="34"/>
      <c r="G74" s="90"/>
      <c r="H74" s="34"/>
      <c r="I74" s="34"/>
      <c r="K74" s="9"/>
    </row>
    <row r="75" spans="2:11" ht="13.5" customHeight="1">
      <c r="B75" s="10"/>
      <c r="C75" s="90"/>
      <c r="D75" s="82"/>
      <c r="E75" s="82"/>
      <c r="F75" s="34"/>
      <c r="G75" s="90"/>
      <c r="H75" s="34"/>
      <c r="I75" s="34"/>
      <c r="K75" s="9"/>
    </row>
    <row r="76" spans="2:11" ht="13.5" customHeight="1">
      <c r="B76" s="10"/>
      <c r="C76" s="11"/>
      <c r="D76" s="82"/>
      <c r="E76" s="82"/>
      <c r="F76" s="34"/>
      <c r="G76" s="11"/>
      <c r="H76" s="34"/>
      <c r="I76" s="34"/>
      <c r="K76" s="9"/>
    </row>
    <row r="77" spans="2:11" ht="13.5" customHeight="1">
      <c r="B77" s="10"/>
      <c r="C77" s="11"/>
      <c r="D77" s="82"/>
      <c r="E77" s="82"/>
      <c r="F77" s="34"/>
      <c r="G77" s="34"/>
      <c r="H77" s="34"/>
      <c r="I77" s="34"/>
      <c r="K77" s="9"/>
    </row>
    <row r="78" spans="2:11" ht="13.5" customHeight="1">
      <c r="B78" s="10"/>
      <c r="C78" s="11"/>
      <c r="D78" s="82"/>
      <c r="E78" s="82"/>
      <c r="F78" s="34"/>
      <c r="G78" s="34"/>
      <c r="H78" s="34"/>
      <c r="I78" s="34"/>
      <c r="K78" s="9"/>
    </row>
    <row r="79" spans="2:11" ht="13.5" customHeight="1">
      <c r="B79" s="10"/>
      <c r="C79" s="11"/>
      <c r="D79" s="82"/>
      <c r="E79" s="82"/>
      <c r="F79" s="34"/>
      <c r="G79" s="34"/>
      <c r="H79" s="34"/>
      <c r="I79" s="34"/>
      <c r="K79" s="9"/>
    </row>
    <row r="80" spans="2:11" ht="13.5" customHeight="1">
      <c r="B80" s="10"/>
      <c r="C80" s="11"/>
      <c r="D80" s="82"/>
      <c r="E80" s="82"/>
      <c r="F80" s="34"/>
      <c r="G80" s="34"/>
      <c r="H80" s="34"/>
      <c r="I80" s="34"/>
      <c r="K80" s="9"/>
    </row>
    <row r="81" spans="2:11" ht="13.5" customHeight="1">
      <c r="B81" s="10"/>
      <c r="C81" s="11"/>
      <c r="D81" s="82"/>
      <c r="E81" s="34"/>
      <c r="F81" s="34"/>
      <c r="G81" s="34"/>
      <c r="H81" s="34"/>
      <c r="I81" s="34"/>
      <c r="K81" s="9"/>
    </row>
    <row r="82" spans="2:11" ht="14.25">
      <c r="B82" s="10"/>
      <c r="C82" s="33"/>
      <c r="D82" s="34"/>
      <c r="E82" s="34"/>
      <c r="F82" s="34"/>
      <c r="G82" s="34"/>
      <c r="H82" s="34"/>
      <c r="I82" s="34"/>
      <c r="J82" s="26"/>
      <c r="K82" s="9"/>
    </row>
    <row r="83" spans="2:11" ht="12.75">
      <c r="B83" s="10"/>
      <c r="C83" s="11"/>
      <c r="D83" s="21"/>
      <c r="E83" s="21"/>
      <c r="F83" s="21"/>
      <c r="G83" s="21"/>
      <c r="H83" s="21"/>
      <c r="I83" s="21"/>
      <c r="K83" s="9"/>
    </row>
    <row r="84" spans="2:11" ht="12.75">
      <c r="B84" s="10"/>
      <c r="C84" s="11"/>
      <c r="D84" s="20"/>
      <c r="E84" s="20"/>
      <c r="F84" s="20"/>
      <c r="G84" s="20"/>
      <c r="H84" s="20"/>
      <c r="I84" s="20"/>
      <c r="K84" s="9"/>
    </row>
    <row r="85" spans="2:11" ht="12.75">
      <c r="B85" s="10"/>
      <c r="C85" s="11"/>
      <c r="D85" s="12"/>
      <c r="E85" s="12"/>
      <c r="F85" s="12"/>
      <c r="G85" s="12"/>
      <c r="H85" s="12"/>
      <c r="I85" s="13"/>
      <c r="K85" s="9"/>
    </row>
    <row r="86" spans="2:11" ht="12.75">
      <c r="B86" s="10"/>
      <c r="C86" s="11"/>
      <c r="D86" s="12"/>
      <c r="E86" s="12"/>
      <c r="F86" s="12"/>
      <c r="G86" s="12"/>
      <c r="H86" s="12"/>
      <c r="I86" s="13"/>
      <c r="K86" s="9"/>
    </row>
    <row r="87" spans="2:11" ht="12.75">
      <c r="B87" s="10"/>
      <c r="C87" s="11"/>
      <c r="D87" s="12"/>
      <c r="E87" s="12"/>
      <c r="F87" s="12"/>
      <c r="G87" s="12"/>
      <c r="H87" s="12"/>
      <c r="I87" s="13"/>
      <c r="K87" s="9"/>
    </row>
    <row r="88" spans="2:11" ht="12.75">
      <c r="B88" s="10"/>
      <c r="C88" s="11"/>
      <c r="D88" s="12"/>
      <c r="E88" s="12"/>
      <c r="F88" s="12"/>
      <c r="G88" s="12"/>
      <c r="H88" s="12"/>
      <c r="I88" s="13"/>
      <c r="K88" s="9"/>
    </row>
    <row r="89" spans="2:11" ht="12.75">
      <c r="B89" s="10"/>
      <c r="C89" s="11"/>
      <c r="D89" s="12"/>
      <c r="E89" s="12"/>
      <c r="F89" s="12"/>
      <c r="G89" s="12"/>
      <c r="H89" s="12"/>
      <c r="I89" s="13"/>
      <c r="K89" s="9"/>
    </row>
  </sheetData>
  <mergeCells count="11">
    <mergeCell ref="F72:I72"/>
    <mergeCell ref="E9:H9"/>
    <mergeCell ref="B63:C63"/>
    <mergeCell ref="B5:I7"/>
    <mergeCell ref="B46:B47"/>
    <mergeCell ref="C46:C47"/>
    <mergeCell ref="D46:D47"/>
    <mergeCell ref="E46:E47"/>
    <mergeCell ref="F46:F47"/>
    <mergeCell ref="G46:G47"/>
    <mergeCell ref="I46:I47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2009-12-10T15:38:05Z</cp:lastPrinted>
  <dcterms:created xsi:type="dcterms:W3CDTF">2005-03-06T09:07:58Z</dcterms:created>
  <dcterms:modified xsi:type="dcterms:W3CDTF">2009-12-28T09:36:26Z</dcterms:modified>
  <cp:category/>
  <cp:version/>
  <cp:contentType/>
  <cp:contentStatus/>
</cp:coreProperties>
</file>