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<sst xmlns="http://schemas.openxmlformats.org/spreadsheetml/2006/main" count="108" uniqueCount="67">
  <si>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</si>
  <si>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</si>
  <si>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</si>
  <si>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</si>
  <si>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</si>
  <si>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</si>
  <si>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</si>
  <si>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</si>
  <si>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</si>
  <si>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</si>
  <si>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</si>
  <si>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</si>
  <si>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</si>
  <si>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</si>
  <si>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</si>
  <si>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</si>
  <si>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</si>
  <si>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</si>
  <si>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</si>
  <si>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</si>
  <si>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</si>
  <si>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</si>
  <si>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</si>
  <si>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</si>
  <si>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</si>
  <si>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</si>
  <si>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</si>
  <si>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</si>
  <si>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</si>
  <si>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</si>
  <si>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</si>
  <si>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</si>
  <si>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9.</t>
  </si>
  <si>
    <t>9.1</t>
  </si>
  <si>
    <t>9.3</t>
  </si>
  <si>
    <t>Kanalizacja Garbatka - Jastrzębiec</t>
  </si>
  <si>
    <t>10.</t>
  </si>
  <si>
    <t>10.1</t>
  </si>
  <si>
    <t>Budowa oczyszczalni "Janczewice" o przepustowości 250m3/d</t>
  </si>
  <si>
    <t>planowane limity wydatków  w poszczególnych latach</t>
  </si>
  <si>
    <t>Rady Gminy Lesznowola</t>
  </si>
  <si>
    <t>Kanalizajca Kolejowa - Fabryczna -Stara Iwiczna</t>
  </si>
  <si>
    <t>Rozbudowa oczyszczalni "Łazy" do przepustowości 861m3/d wraz z przebudową rowu R-25</t>
  </si>
  <si>
    <t>Budowa oczyszczalni "Zamienie" o przepustowości 650m3/d (I etap) wraz ze zbiornikiem retencyjnym i kolektorem zrzutowym</t>
  </si>
  <si>
    <t>Budowa oczyszczalni "Łoziska" o przepustowości I etap 3000m3/d wraz z infrastrukturą tow. (zbiornik retencyjny, kanał tłoczny, stacja trafo, suszarnia osadów itd.)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</si>
  <si>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</si>
  <si>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</si>
  <si>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</si>
  <si>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</si>
  <si>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</si>
  <si>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</si>
  <si>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</si>
  <si>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11.</t>
  </si>
  <si>
    <t xml:space="preserve"> Pozostałe koszty: ocena oddziaływania na środowisko, i inne koszty</t>
  </si>
  <si>
    <t>OGÓŁEM  PROGRAM GOSPDARKI ŚCIEKOWEJ</t>
  </si>
  <si>
    <t>nakłady poniesione do końca roku 2008</t>
  </si>
  <si>
    <t xml:space="preserve">§ 6050            </t>
  </si>
  <si>
    <t>W tym zakup gruntów 507.122,-  RAZEM</t>
  </si>
  <si>
    <t>Załącznik nr 2a</t>
  </si>
  <si>
    <t xml:space="preserve">do Uchwały Nr </t>
  </si>
  <si>
    <t xml:space="preserve">z dnia </t>
  </si>
  <si>
    <t xml:space="preserve">Kanalizacja Zamienie oraz kolektor tłoczny Zgorzała - Zamienie, Nowa Wola, Lesznowola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</si>
  <si>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</si>
  <si>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</si>
  <si>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</si>
  <si>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 xml:space="preserve">W tym zakup gruntów    507.122,-     </t>
  </si>
  <si>
    <t xml:space="preserve">Plan limitów inwestycyjnych na lata 2009 - 2011 dla poszczególnych zadań składających się na program inwestycyjny pn:                                                "Kompleksowy program gospodarki ściekowej gminy Lesznowola"  - 2009 rok - po zmianach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</si>
</sst>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4"/>
  <sheetViews>
    <sheetView tabSelected="1" view="pageBreakPreview" zoomScaleSheetLayoutView="100" workbookViewId="0" topLeftCell="B1">
      <selection activeCell="J3" sqref="J3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5.75390625" style="0" customWidth="1"/>
    <col min="5" max="5" width="0.74609375" style="0" customWidth="1"/>
    <col min="6" max="6" width="14.375" style="0" customWidth="1"/>
    <col min="7" max="7" width="14.75390625" style="0" customWidth="1"/>
    <col min="8" max="8" width="14.25390625" style="0" customWidth="1"/>
    <col min="9" max="9" width="15.375" style="0" customWidth="1"/>
    <col min="10" max="10" width="11.75390625" style="0" customWidth="1"/>
    <col min="11" max="11" width="15.75390625" style="0" customWidth="1"/>
  </cols>
  <sheetData>
    <row r="1" spans="6:8" ht="11.25" customHeight="1">
      <c r="F1" s="4" t="s">
        <v>58</v>
      </c>
      <c r="G1" s="4"/>
      <c r="H1" s="4"/>
    </row>
    <row r="2" spans="5:8" ht="11.25" customHeight="1">
      <c r="E2" s="4"/>
      <c r="F2" s="4" t="s">
        <v>59</v>
      </c>
      <c r="G2" s="4"/>
      <c r="H2" s="4"/>
    </row>
    <row r="3" spans="5:8" ht="10.5" customHeight="1">
      <c r="E3" s="4"/>
      <c r="F3" s="4" t="s">
        <v>40</v>
      </c>
      <c r="G3" s="4"/>
      <c r="H3" s="4"/>
    </row>
    <row r="4" spans="5:8" ht="12.75">
      <c r="E4" s="4"/>
      <c r="F4" s="4" t="s">
        <v>60</v>
      </c>
      <c r="G4" s="4"/>
      <c r="H4" s="4"/>
    </row>
    <row r="5" spans="2:9" ht="12.75">
      <c r="B5" s="87" t="s">
        <v>66</v>
      </c>
      <c r="C5" s="87"/>
      <c r="D5" s="87"/>
      <c r="E5" s="87"/>
      <c r="F5" s="87"/>
      <c r="G5" s="87"/>
      <c r="H5" s="87"/>
      <c r="I5" s="87"/>
    </row>
    <row r="6" spans="2:9" ht="12.75">
      <c r="B6" s="87"/>
      <c r="C6" s="87"/>
      <c r="D6" s="87"/>
      <c r="E6" s="87"/>
      <c r="F6" s="87"/>
      <c r="G6" s="87"/>
      <c r="H6" s="87"/>
      <c r="I6" s="87"/>
    </row>
    <row r="7" spans="2:9" ht="3" customHeight="1">
      <c r="B7" s="87"/>
      <c r="C7" s="87"/>
      <c r="D7" s="87"/>
      <c r="E7" s="87"/>
      <c r="F7" s="87"/>
      <c r="G7" s="87"/>
      <c r="H7" s="87"/>
      <c r="I7" s="87"/>
    </row>
    <row r="8" ht="5.25" customHeight="1"/>
    <row r="9" spans="2:9" ht="36" customHeight="1">
      <c r="B9" s="23" t="s">
        <v>0</v>
      </c>
      <c r="C9" s="23" t="s">
        <v>1</v>
      </c>
      <c r="D9" s="61" t="s">
        <v>55</v>
      </c>
      <c r="E9" s="82" t="s">
        <v>39</v>
      </c>
      <c r="F9" s="83"/>
      <c r="G9" s="83"/>
      <c r="H9" s="84"/>
      <c r="I9" s="24" t="s">
        <v>3</v>
      </c>
    </row>
    <row r="10" spans="2:11" ht="24.75" customHeight="1">
      <c r="B10" s="32" t="s">
        <v>4</v>
      </c>
      <c r="C10" s="67" t="s">
        <v>62</v>
      </c>
      <c r="D10" s="24"/>
      <c r="E10" s="47">
        <v>2008</v>
      </c>
      <c r="F10" s="54">
        <v>2009</v>
      </c>
      <c r="G10" s="68">
        <v>2010</v>
      </c>
      <c r="H10" s="68">
        <v>2011</v>
      </c>
      <c r="I10" s="31" t="s">
        <v>2</v>
      </c>
      <c r="K10" s="10"/>
    </row>
    <row r="11" spans="2:11" ht="11.25" customHeight="1">
      <c r="B11" s="1" t="s">
        <v>5</v>
      </c>
      <c r="C11" s="33" t="s">
        <v>46</v>
      </c>
      <c r="D11" s="69">
        <v>32190.72</v>
      </c>
      <c r="E11" s="70"/>
      <c r="F11" s="71">
        <v>60000</v>
      </c>
      <c r="G11" s="72">
        <v>590000</v>
      </c>
      <c r="H11" s="73"/>
      <c r="I11" s="72">
        <f>SUM(D11:H11)</f>
        <v>682190.72</v>
      </c>
      <c r="J11" s="27">
        <f>D11+E11</f>
        <v>32190.72</v>
      </c>
      <c r="K11" s="10"/>
    </row>
    <row r="12" spans="2:11" ht="12" customHeight="1">
      <c r="B12" s="1" t="s">
        <v>6</v>
      </c>
      <c r="C12" s="33" t="s">
        <v>47</v>
      </c>
      <c r="D12" s="73">
        <v>0</v>
      </c>
      <c r="E12" s="70"/>
      <c r="F12" s="71">
        <v>0</v>
      </c>
      <c r="G12" s="72"/>
      <c r="H12" s="72">
        <v>4500000</v>
      </c>
      <c r="I12" s="72">
        <f>SUM(D12:H12)</f>
        <v>4500000</v>
      </c>
      <c r="K12" s="10"/>
    </row>
    <row r="13" spans="2:11" ht="12" customHeight="1">
      <c r="B13" s="1" t="s">
        <v>7</v>
      </c>
      <c r="C13" s="33" t="s">
        <v>48</v>
      </c>
      <c r="D13" s="72">
        <v>0</v>
      </c>
      <c r="E13" s="70">
        <v>0</v>
      </c>
      <c r="F13" s="71"/>
      <c r="G13" s="72"/>
      <c r="H13" s="72">
        <v>500000</v>
      </c>
      <c r="I13" s="72">
        <f>SUM(D13:H13)</f>
        <v>500000</v>
      </c>
      <c r="K13" s="10"/>
    </row>
    <row r="14" spans="2:11" ht="12.75">
      <c r="B14" s="2"/>
      <c r="C14" s="3" t="s">
        <v>2</v>
      </c>
      <c r="D14" s="8">
        <f>SUM(D11:D13)</f>
        <v>32190.72</v>
      </c>
      <c r="E14" s="49">
        <f>SUM(E11:E13)</f>
        <v>0</v>
      </c>
      <c r="F14" s="56">
        <f>SUM(F11:F13)</f>
        <v>60000</v>
      </c>
      <c r="G14" s="8">
        <f>SUM(G11:G13)</f>
        <v>590000</v>
      </c>
      <c r="H14" s="8">
        <f>SUM(H11:H13)</f>
        <v>5000000</v>
      </c>
      <c r="I14" s="5">
        <f>SUM(D14:H14)</f>
        <v>5682190.72</v>
      </c>
      <c r="J14" s="9">
        <f>SUM(D14:G14)</f>
        <v>682190.72</v>
      </c>
      <c r="K14" s="10"/>
    </row>
    <row r="15" spans="2:11" ht="6" customHeight="1">
      <c r="B15" s="2"/>
      <c r="C15" s="26"/>
      <c r="D15" s="8"/>
      <c r="E15" s="49"/>
      <c r="F15" s="56"/>
      <c r="G15" s="25"/>
      <c r="H15" s="25"/>
      <c r="I15" s="17"/>
      <c r="K15" s="10"/>
    </row>
    <row r="16" spans="2:11" ht="24" customHeight="1">
      <c r="B16" s="32" t="s">
        <v>8</v>
      </c>
      <c r="C16" s="30" t="s">
        <v>63</v>
      </c>
      <c r="D16" s="28"/>
      <c r="E16" s="47">
        <v>2008</v>
      </c>
      <c r="F16" s="54">
        <v>2009</v>
      </c>
      <c r="G16" s="68">
        <v>2010</v>
      </c>
      <c r="H16" s="68">
        <v>2011</v>
      </c>
      <c r="I16" s="31" t="s">
        <v>2</v>
      </c>
      <c r="K16" s="10"/>
    </row>
    <row r="17" spans="2:11" ht="12.75">
      <c r="B17" s="1" t="s">
        <v>9</v>
      </c>
      <c r="C17" s="33" t="s">
        <v>46</v>
      </c>
      <c r="D17" s="69">
        <v>110911.2</v>
      </c>
      <c r="E17" s="70"/>
      <c r="F17" s="71">
        <v>148000</v>
      </c>
      <c r="G17" s="72">
        <v>25000</v>
      </c>
      <c r="H17" s="73"/>
      <c r="I17" s="72">
        <f>D17+E17+F17+G17</f>
        <v>283911.2</v>
      </c>
      <c r="J17" s="27">
        <f>D17+E17</f>
        <v>110911.2</v>
      </c>
      <c r="K17" s="10"/>
    </row>
    <row r="18" spans="2:11" ht="12.75">
      <c r="B18" s="1" t="s">
        <v>10</v>
      </c>
      <c r="C18" s="33" t="s">
        <v>47</v>
      </c>
      <c r="D18" s="69">
        <v>0</v>
      </c>
      <c r="E18" s="70">
        <v>0</v>
      </c>
      <c r="F18" s="71"/>
      <c r="G18" s="72"/>
      <c r="H18" s="72">
        <v>4700000</v>
      </c>
      <c r="I18" s="72">
        <f>H18</f>
        <v>4700000</v>
      </c>
      <c r="K18" s="10"/>
    </row>
    <row r="19" spans="2:11" ht="12.75">
      <c r="B19" s="1" t="s">
        <v>11</v>
      </c>
      <c r="C19" s="33" t="s">
        <v>48</v>
      </c>
      <c r="D19" s="69">
        <v>0</v>
      </c>
      <c r="E19" s="70">
        <v>0</v>
      </c>
      <c r="F19" s="71"/>
      <c r="G19" s="72"/>
      <c r="H19" s="72">
        <v>300000</v>
      </c>
      <c r="I19" s="72">
        <f>H19</f>
        <v>300000</v>
      </c>
      <c r="K19" s="10"/>
    </row>
    <row r="20" spans="2:11" ht="12.75">
      <c r="B20" s="2"/>
      <c r="C20" s="3" t="s">
        <v>2</v>
      </c>
      <c r="D20" s="78">
        <f>SUM(D17:D19)</f>
        <v>110911.2</v>
      </c>
      <c r="E20" s="79">
        <f>SUM(E17:E19)</f>
        <v>0</v>
      </c>
      <c r="F20" s="80">
        <f>F17</f>
        <v>148000</v>
      </c>
      <c r="G20" s="17">
        <f>G17</f>
        <v>25000</v>
      </c>
      <c r="H20" s="17">
        <f>H18+H19</f>
        <v>5000000</v>
      </c>
      <c r="I20" s="17">
        <f>SUM(I17:I19)</f>
        <v>5283911.2</v>
      </c>
      <c r="J20" s="9">
        <f>SUM(D20:G20)</f>
        <v>283911.2</v>
      </c>
      <c r="K20" s="10"/>
    </row>
    <row r="21" spans="2:11" ht="6" customHeight="1">
      <c r="B21" s="2"/>
      <c r="C21" s="26"/>
      <c r="D21" s="8"/>
      <c r="E21" s="49"/>
      <c r="F21" s="56"/>
      <c r="G21" s="25"/>
      <c r="H21" s="25"/>
      <c r="I21" s="17"/>
      <c r="K21" s="10"/>
    </row>
    <row r="22" spans="2:11" ht="26.25" customHeight="1">
      <c r="B22" s="32" t="s">
        <v>12</v>
      </c>
      <c r="C22" s="40" t="s">
        <v>61</v>
      </c>
      <c r="D22" s="28"/>
      <c r="E22" s="47">
        <v>2008</v>
      </c>
      <c r="F22" s="54">
        <v>2009</v>
      </c>
      <c r="G22" s="29">
        <v>2010</v>
      </c>
      <c r="H22" s="29">
        <v>2011</v>
      </c>
      <c r="I22" s="31" t="s">
        <v>2</v>
      </c>
      <c r="K22" s="10"/>
    </row>
    <row r="23" spans="2:11" ht="12" customHeight="1">
      <c r="B23" s="1" t="s">
        <v>13</v>
      </c>
      <c r="C23" s="33" t="s">
        <v>46</v>
      </c>
      <c r="D23" s="69">
        <v>53118.75</v>
      </c>
      <c r="E23" s="70"/>
      <c r="F23" s="71">
        <v>1000</v>
      </c>
      <c r="G23" s="72">
        <v>60000</v>
      </c>
      <c r="H23" s="73"/>
      <c r="I23" s="72">
        <f>SUM(D23:H23)</f>
        <v>114118.75</v>
      </c>
      <c r="J23" s="27"/>
      <c r="K23" s="10"/>
    </row>
    <row r="24" spans="2:11" ht="12" customHeight="1">
      <c r="B24" s="1" t="s">
        <v>14</v>
      </c>
      <c r="C24" s="33" t="s">
        <v>47</v>
      </c>
      <c r="D24" s="69">
        <v>0</v>
      </c>
      <c r="E24" s="70">
        <v>0</v>
      </c>
      <c r="F24" s="71">
        <v>0</v>
      </c>
      <c r="G24" s="72">
        <v>1100000</v>
      </c>
      <c r="H24" s="72"/>
      <c r="I24" s="72">
        <f>D24+E24+F24+G24</f>
        <v>1100000</v>
      </c>
      <c r="K24" s="10"/>
    </row>
    <row r="25" spans="2:11" ht="12.75">
      <c r="B25" s="1" t="s">
        <v>15</v>
      </c>
      <c r="C25" s="33" t="s">
        <v>48</v>
      </c>
      <c r="D25" s="69">
        <v>0</v>
      </c>
      <c r="E25" s="70">
        <v>0</v>
      </c>
      <c r="F25" s="71">
        <v>0</v>
      </c>
      <c r="G25" s="72">
        <v>100000</v>
      </c>
      <c r="H25" s="72"/>
      <c r="I25" s="72">
        <f>D25+E25+F25+G25</f>
        <v>100000</v>
      </c>
      <c r="K25" s="10"/>
    </row>
    <row r="26" spans="2:11" ht="12.75">
      <c r="B26" s="2"/>
      <c r="C26" s="3" t="s">
        <v>2</v>
      </c>
      <c r="D26" s="63">
        <f>SUM(D23:D25)</f>
        <v>53118.75</v>
      </c>
      <c r="E26" s="50">
        <f>SUM(E23:E25)</f>
        <v>0</v>
      </c>
      <c r="F26" s="57">
        <f>SUM(F23:F25)</f>
        <v>1000</v>
      </c>
      <c r="G26" s="7">
        <f>G24+G25+G23</f>
        <v>1260000</v>
      </c>
      <c r="H26" s="7"/>
      <c r="I26" s="17">
        <f>SUM(I23:I25)</f>
        <v>1314118.75</v>
      </c>
      <c r="J26" s="27">
        <f>SUM(D26:G26)</f>
        <v>1314118.75</v>
      </c>
      <c r="K26" s="10"/>
    </row>
    <row r="27" spans="2:11" ht="5.25" customHeight="1">
      <c r="B27" s="2"/>
      <c r="C27" s="3"/>
      <c r="D27" s="7"/>
      <c r="E27" s="50"/>
      <c r="F27" s="57"/>
      <c r="G27" s="7"/>
      <c r="H27" s="7"/>
      <c r="I27" s="17"/>
      <c r="K27" s="10"/>
    </row>
    <row r="28" spans="2:11" ht="12.75">
      <c r="B28" s="32" t="s">
        <v>16</v>
      </c>
      <c r="C28" s="32" t="s">
        <v>35</v>
      </c>
      <c r="D28" s="28"/>
      <c r="E28" s="47">
        <v>2008</v>
      </c>
      <c r="F28" s="54">
        <v>2009</v>
      </c>
      <c r="G28" s="29">
        <v>2010</v>
      </c>
      <c r="H28" s="29">
        <v>2011</v>
      </c>
      <c r="I28" s="31" t="s">
        <v>2</v>
      </c>
      <c r="K28" s="10"/>
    </row>
    <row r="29" spans="2:11" ht="12" customHeight="1">
      <c r="B29" s="1" t="s">
        <v>17</v>
      </c>
      <c r="C29" s="33" t="s">
        <v>46</v>
      </c>
      <c r="D29" s="69">
        <v>1984.52</v>
      </c>
      <c r="E29" s="70">
        <v>0</v>
      </c>
      <c r="F29" s="71">
        <v>1000</v>
      </c>
      <c r="G29" s="72">
        <v>100000</v>
      </c>
      <c r="H29" s="73"/>
      <c r="I29" s="72">
        <f>SUM(D29:H29)</f>
        <v>102984.52</v>
      </c>
      <c r="K29" s="10"/>
    </row>
    <row r="30" spans="2:11" ht="12" customHeight="1">
      <c r="B30" s="32" t="s">
        <v>18</v>
      </c>
      <c r="C30" s="33" t="s">
        <v>47</v>
      </c>
      <c r="D30" s="69">
        <v>0</v>
      </c>
      <c r="E30" s="70">
        <v>0</v>
      </c>
      <c r="F30" s="71">
        <v>0</v>
      </c>
      <c r="G30" s="72"/>
      <c r="H30" s="72">
        <v>2650000</v>
      </c>
      <c r="I30" s="72">
        <f>SUM(D30:H30)</f>
        <v>2650000</v>
      </c>
      <c r="K30" s="10"/>
    </row>
    <row r="31" spans="2:11" ht="12.75">
      <c r="B31" s="1" t="s">
        <v>19</v>
      </c>
      <c r="C31" s="33" t="s">
        <v>48</v>
      </c>
      <c r="D31" s="69">
        <v>0</v>
      </c>
      <c r="E31" s="70">
        <v>0</v>
      </c>
      <c r="F31" s="71">
        <v>0</v>
      </c>
      <c r="G31" s="72"/>
      <c r="H31" s="72">
        <v>100000</v>
      </c>
      <c r="I31" s="72">
        <f>SUM(D31:H31)</f>
        <v>100000</v>
      </c>
      <c r="K31" s="10"/>
    </row>
    <row r="32" spans="2:11" ht="12" customHeight="1">
      <c r="B32" s="2"/>
      <c r="C32" s="3" t="s">
        <v>2</v>
      </c>
      <c r="D32" s="63">
        <f aca="true" t="shared" si="0" ref="D32:I32">SUM(D29:D31)</f>
        <v>1984.52</v>
      </c>
      <c r="E32" s="49">
        <f t="shared" si="0"/>
        <v>0</v>
      </c>
      <c r="F32" s="56">
        <f t="shared" si="0"/>
        <v>1000</v>
      </c>
      <c r="G32" s="7">
        <f t="shared" si="0"/>
        <v>100000</v>
      </c>
      <c r="H32" s="7">
        <f t="shared" si="0"/>
        <v>2750000</v>
      </c>
      <c r="I32" s="17">
        <f t="shared" si="0"/>
        <v>2852984.52</v>
      </c>
      <c r="J32" s="9">
        <f>SUM(D32:G32)</f>
        <v>102984.52</v>
      </c>
      <c r="K32" s="10"/>
    </row>
    <row r="33" spans="2:11" ht="6" customHeight="1">
      <c r="B33" s="2"/>
      <c r="C33" s="26"/>
      <c r="D33" s="8"/>
      <c r="E33" s="49"/>
      <c r="F33" s="56"/>
      <c r="G33" s="25"/>
      <c r="H33" s="25"/>
      <c r="I33" s="17"/>
      <c r="K33" s="10"/>
    </row>
    <row r="34" spans="2:11" ht="12.75">
      <c r="B34" s="32" t="s">
        <v>20</v>
      </c>
      <c r="C34" s="30" t="s">
        <v>41</v>
      </c>
      <c r="D34" s="28"/>
      <c r="E34" s="47">
        <v>2008</v>
      </c>
      <c r="F34" s="54">
        <v>2009</v>
      </c>
      <c r="G34" s="29">
        <v>2010</v>
      </c>
      <c r="H34" s="29">
        <v>2011</v>
      </c>
      <c r="I34" s="31" t="s">
        <v>2</v>
      </c>
      <c r="K34" s="10"/>
    </row>
    <row r="35" spans="2:11" ht="12" customHeight="1">
      <c r="B35" s="1" t="s">
        <v>21</v>
      </c>
      <c r="C35" s="33" t="s">
        <v>46</v>
      </c>
      <c r="D35" s="72">
        <v>0</v>
      </c>
      <c r="E35" s="70">
        <v>0</v>
      </c>
      <c r="F35" s="71">
        <v>1000</v>
      </c>
      <c r="G35" s="72">
        <v>70000</v>
      </c>
      <c r="H35" s="73"/>
      <c r="I35" s="72">
        <f>F35+E35+D35+G35</f>
        <v>71000</v>
      </c>
      <c r="K35" s="10"/>
    </row>
    <row r="36" spans="2:11" ht="12.75">
      <c r="B36" s="32" t="s">
        <v>22</v>
      </c>
      <c r="C36" s="33" t="s">
        <v>47</v>
      </c>
      <c r="D36" s="72">
        <v>0</v>
      </c>
      <c r="E36" s="70">
        <v>0</v>
      </c>
      <c r="F36" s="71"/>
      <c r="G36" s="72"/>
      <c r="H36" s="72">
        <v>2550000</v>
      </c>
      <c r="I36" s="72">
        <f>H36</f>
        <v>2550000</v>
      </c>
      <c r="K36" s="10"/>
    </row>
    <row r="37" spans="2:11" ht="12.75">
      <c r="B37" s="1" t="s">
        <v>23</v>
      </c>
      <c r="C37" s="33" t="s">
        <v>48</v>
      </c>
      <c r="D37" s="72">
        <v>0</v>
      </c>
      <c r="E37" s="70">
        <v>0</v>
      </c>
      <c r="F37" s="71"/>
      <c r="G37" s="72"/>
      <c r="H37" s="72">
        <v>200000</v>
      </c>
      <c r="I37" s="72">
        <f>H37</f>
        <v>200000</v>
      </c>
      <c r="K37" s="10"/>
    </row>
    <row r="38" spans="2:11" ht="12.75">
      <c r="B38" s="2"/>
      <c r="C38" s="3" t="s">
        <v>2</v>
      </c>
      <c r="D38" s="7">
        <f aca="true" t="shared" si="1" ref="D38:I38">SUM(D35:D37)</f>
        <v>0</v>
      </c>
      <c r="E38" s="50">
        <f t="shared" si="1"/>
        <v>0</v>
      </c>
      <c r="F38" s="57">
        <f t="shared" si="1"/>
        <v>1000</v>
      </c>
      <c r="G38" s="7">
        <f t="shared" si="1"/>
        <v>70000</v>
      </c>
      <c r="H38" s="7">
        <f t="shared" si="1"/>
        <v>2750000</v>
      </c>
      <c r="I38" s="7">
        <f t="shared" si="1"/>
        <v>2821000</v>
      </c>
      <c r="J38" s="27">
        <f>SUM(D38:G38)</f>
        <v>71000</v>
      </c>
      <c r="K38" s="10"/>
    </row>
    <row r="39" spans="2:11" ht="5.25" customHeight="1">
      <c r="B39" s="32"/>
      <c r="C39" s="30"/>
      <c r="D39" s="28"/>
      <c r="E39" s="47"/>
      <c r="F39" s="54"/>
      <c r="G39" s="29"/>
      <c r="H39" s="29"/>
      <c r="I39" s="31"/>
      <c r="K39" s="10"/>
    </row>
    <row r="40" spans="2:11" ht="39.75" customHeight="1">
      <c r="B40" s="32" t="s">
        <v>24</v>
      </c>
      <c r="C40" s="77" t="s">
        <v>44</v>
      </c>
      <c r="D40" s="28"/>
      <c r="E40" s="47">
        <v>2008</v>
      </c>
      <c r="F40" s="54">
        <v>2009</v>
      </c>
      <c r="G40" s="29">
        <v>2010</v>
      </c>
      <c r="H40" s="29">
        <v>2011</v>
      </c>
      <c r="I40" s="31" t="s">
        <v>2</v>
      </c>
      <c r="K40" s="10"/>
    </row>
    <row r="41" spans="2:11" ht="12.75" customHeight="1">
      <c r="B41" s="1" t="s">
        <v>25</v>
      </c>
      <c r="C41" s="33" t="s">
        <v>46</v>
      </c>
      <c r="D41" s="69">
        <v>33439.9</v>
      </c>
      <c r="E41" s="70"/>
      <c r="F41" s="71">
        <v>7320</v>
      </c>
      <c r="G41" s="72">
        <v>290000</v>
      </c>
      <c r="H41" s="72"/>
      <c r="I41" s="72">
        <f>F41+E41+D41+G41</f>
        <v>330759.9</v>
      </c>
      <c r="J41" s="27">
        <f>D41+E41</f>
        <v>33439.9</v>
      </c>
      <c r="K41" s="10"/>
    </row>
    <row r="42" spans="2:11" ht="12.75" customHeight="1">
      <c r="B42" s="1" t="s">
        <v>26</v>
      </c>
      <c r="C42" s="33" t="s">
        <v>47</v>
      </c>
      <c r="D42" s="69">
        <v>0</v>
      </c>
      <c r="E42" s="70">
        <v>0</v>
      </c>
      <c r="F42" s="71">
        <v>0</v>
      </c>
      <c r="G42" s="72"/>
      <c r="H42" s="72">
        <v>3130000</v>
      </c>
      <c r="I42" s="72">
        <f>F42+E42+D42+G42+H42</f>
        <v>3130000</v>
      </c>
      <c r="K42" s="10"/>
    </row>
    <row r="43" spans="2:11" ht="12.75" customHeight="1">
      <c r="B43" s="1" t="s">
        <v>27</v>
      </c>
      <c r="C43" s="33" t="s">
        <v>48</v>
      </c>
      <c r="D43" s="69">
        <v>0</v>
      </c>
      <c r="E43" s="70">
        <v>0</v>
      </c>
      <c r="F43" s="71">
        <v>0</v>
      </c>
      <c r="G43" s="72"/>
      <c r="H43" s="72">
        <v>200000</v>
      </c>
      <c r="I43" s="72">
        <f>F43+E43+D43+G43+H43</f>
        <v>200000</v>
      </c>
      <c r="K43" s="10"/>
    </row>
    <row r="44" spans="2:11" ht="12.75" customHeight="1">
      <c r="B44" s="2"/>
      <c r="C44" s="3" t="s">
        <v>2</v>
      </c>
      <c r="D44" s="63">
        <f aca="true" t="shared" si="2" ref="D44:I44">SUM(D41:D43)</f>
        <v>33439.9</v>
      </c>
      <c r="E44" s="50">
        <f t="shared" si="2"/>
        <v>0</v>
      </c>
      <c r="F44" s="57">
        <f t="shared" si="2"/>
        <v>7320</v>
      </c>
      <c r="G44" s="7">
        <f t="shared" si="2"/>
        <v>290000</v>
      </c>
      <c r="H44" s="7">
        <f t="shared" si="2"/>
        <v>3330000</v>
      </c>
      <c r="I44" s="17">
        <f t="shared" si="2"/>
        <v>3660759.9</v>
      </c>
      <c r="J44" s="27">
        <f>D44+E44+F44+G44</f>
        <v>330759.9</v>
      </c>
      <c r="K44" s="10"/>
    </row>
    <row r="45" spans="2:11" ht="5.25" customHeight="1">
      <c r="B45" s="38"/>
      <c r="C45" s="30"/>
      <c r="D45" s="28"/>
      <c r="E45" s="47"/>
      <c r="F45" s="54"/>
      <c r="G45" s="29"/>
      <c r="H45" s="29"/>
      <c r="I45" s="31"/>
      <c r="K45" s="10"/>
    </row>
    <row r="46" spans="2:11" ht="24" customHeight="1">
      <c r="B46" s="32" t="s">
        <v>28</v>
      </c>
      <c r="C46" s="30" t="s">
        <v>42</v>
      </c>
      <c r="D46" s="28"/>
      <c r="E46" s="47">
        <v>2008</v>
      </c>
      <c r="F46" s="54">
        <v>2009</v>
      </c>
      <c r="G46" s="29">
        <v>2010</v>
      </c>
      <c r="H46" s="29">
        <v>2011</v>
      </c>
      <c r="I46" s="31" t="s">
        <v>2</v>
      </c>
      <c r="K46" s="10"/>
    </row>
    <row r="47" spans="2:11" ht="12.75">
      <c r="B47" s="1" t="s">
        <v>29</v>
      </c>
      <c r="C47" s="33" t="s">
        <v>46</v>
      </c>
      <c r="D47" s="69">
        <v>87902</v>
      </c>
      <c r="E47" s="70">
        <v>0</v>
      </c>
      <c r="F47" s="71">
        <v>9577</v>
      </c>
      <c r="G47" s="73">
        <v>0</v>
      </c>
      <c r="H47" s="73"/>
      <c r="I47" s="72">
        <f>F47+E47+D47+G47</f>
        <v>97479</v>
      </c>
      <c r="K47" s="10"/>
    </row>
    <row r="48" spans="2:11" ht="12.75">
      <c r="B48" s="1" t="s">
        <v>30</v>
      </c>
      <c r="C48" s="33" t="s">
        <v>47</v>
      </c>
      <c r="D48" s="69">
        <v>0</v>
      </c>
      <c r="E48" s="70">
        <v>0</v>
      </c>
      <c r="F48" s="71"/>
      <c r="G48" s="72">
        <v>4200000</v>
      </c>
      <c r="H48" s="72"/>
      <c r="I48" s="72">
        <f>F48+E48+D48+G48</f>
        <v>4200000</v>
      </c>
      <c r="K48" s="10"/>
    </row>
    <row r="49" spans="2:11" ht="12.75">
      <c r="B49" s="1" t="s">
        <v>31</v>
      </c>
      <c r="C49" s="33" t="s">
        <v>48</v>
      </c>
      <c r="D49" s="69">
        <v>0</v>
      </c>
      <c r="E49" s="70">
        <v>0</v>
      </c>
      <c r="F49" s="71"/>
      <c r="G49" s="72">
        <v>363500</v>
      </c>
      <c r="H49" s="72"/>
      <c r="I49" s="72">
        <f>F49+E49+D49+G49</f>
        <v>363500</v>
      </c>
      <c r="K49" s="10"/>
    </row>
    <row r="50" spans="2:11" ht="12.75">
      <c r="B50" s="1"/>
      <c r="C50" s="3" t="s">
        <v>2</v>
      </c>
      <c r="D50" s="63">
        <f>SUM(D47:D49)</f>
        <v>87902</v>
      </c>
      <c r="E50" s="49">
        <f>SUM(E47:E49)</f>
        <v>0</v>
      </c>
      <c r="F50" s="56">
        <f>SUM(F47:F49)</f>
        <v>9577</v>
      </c>
      <c r="G50" s="8">
        <f>SUM(G47:G49)</f>
        <v>4563500</v>
      </c>
      <c r="H50" s="8"/>
      <c r="I50" s="17">
        <f>SUM(I47:I49)</f>
        <v>4660979</v>
      </c>
      <c r="J50" s="9">
        <f>SUM(D50:G50)</f>
        <v>4660979</v>
      </c>
      <c r="K50" s="10"/>
    </row>
    <row r="51" spans="2:11" ht="6" customHeight="1">
      <c r="B51" s="2"/>
      <c r="C51" s="26"/>
      <c r="D51" s="8"/>
      <c r="E51" s="49"/>
      <c r="F51" s="56"/>
      <c r="G51" s="25"/>
      <c r="H51" s="25"/>
      <c r="I51" s="17"/>
      <c r="K51" s="10"/>
    </row>
    <row r="52" spans="2:11" ht="12.75">
      <c r="B52" s="88" t="s">
        <v>32</v>
      </c>
      <c r="C52" s="90" t="s">
        <v>38</v>
      </c>
      <c r="D52" s="92"/>
      <c r="E52" s="94">
        <v>2008</v>
      </c>
      <c r="F52" s="96">
        <v>2009</v>
      </c>
      <c r="G52" s="98">
        <v>2010</v>
      </c>
      <c r="H52" s="29"/>
      <c r="I52" s="100" t="s">
        <v>2</v>
      </c>
      <c r="K52" s="10"/>
    </row>
    <row r="53" spans="2:11" ht="12.75">
      <c r="B53" s="89"/>
      <c r="C53" s="91"/>
      <c r="D53" s="93"/>
      <c r="E53" s="95"/>
      <c r="F53" s="97"/>
      <c r="G53" s="99"/>
      <c r="H53" s="29">
        <v>2011</v>
      </c>
      <c r="I53" s="101"/>
      <c r="J53" s="27">
        <f>D54+E54</f>
        <v>1128269.34</v>
      </c>
      <c r="K53" s="10"/>
    </row>
    <row r="54" spans="2:11" ht="12.75">
      <c r="B54" s="1" t="s">
        <v>33</v>
      </c>
      <c r="C54" s="33" t="s">
        <v>56</v>
      </c>
      <c r="D54" s="69">
        <v>1128269.34</v>
      </c>
      <c r="E54" s="70"/>
      <c r="F54" s="71">
        <v>1000</v>
      </c>
      <c r="G54" s="72">
        <v>200000</v>
      </c>
      <c r="H54" s="73"/>
      <c r="I54" s="72">
        <f>F54+E54+D54+G54</f>
        <v>1329269.34</v>
      </c>
      <c r="K54" s="10"/>
    </row>
    <row r="55" spans="2:11" ht="12.75">
      <c r="B55" s="1" t="s">
        <v>33</v>
      </c>
      <c r="C55" s="33" t="s">
        <v>47</v>
      </c>
      <c r="D55" s="72"/>
      <c r="E55" s="70">
        <v>0</v>
      </c>
      <c r="F55" s="71">
        <v>0</v>
      </c>
      <c r="G55" s="72"/>
      <c r="H55" s="72">
        <v>4200000</v>
      </c>
      <c r="I55" s="72">
        <f>H55</f>
        <v>4200000</v>
      </c>
      <c r="K55" s="10"/>
    </row>
    <row r="56" spans="2:11" ht="12.75">
      <c r="B56" s="1" t="s">
        <v>34</v>
      </c>
      <c r="C56" s="46" t="s">
        <v>48</v>
      </c>
      <c r="D56" s="73">
        <v>0</v>
      </c>
      <c r="E56" s="74">
        <v>0</v>
      </c>
      <c r="F56" s="71">
        <v>0</v>
      </c>
      <c r="G56" s="72"/>
      <c r="H56" s="72">
        <v>200000</v>
      </c>
      <c r="I56" s="72">
        <f>H56</f>
        <v>200000</v>
      </c>
      <c r="K56" s="10"/>
    </row>
    <row r="57" spans="2:11" ht="12.75">
      <c r="B57" s="2"/>
      <c r="C57" s="3" t="s">
        <v>57</v>
      </c>
      <c r="D57" s="8">
        <f>SUM(D54:D56)</f>
        <v>1128269.34</v>
      </c>
      <c r="E57" s="49">
        <f>SUM(E54:E56)</f>
        <v>0</v>
      </c>
      <c r="F57" s="56">
        <f>SUM(F54:F56)</f>
        <v>1000</v>
      </c>
      <c r="G57" s="7">
        <f>G54</f>
        <v>200000</v>
      </c>
      <c r="H57" s="7">
        <f>SUM(H54:H56)</f>
        <v>4400000</v>
      </c>
      <c r="I57" s="17">
        <f>SUM(D57:H57)</f>
        <v>5729269.34</v>
      </c>
      <c r="J57" s="27">
        <f>SUM(I54:I56)</f>
        <v>5729269.34</v>
      </c>
      <c r="K57" s="10"/>
    </row>
    <row r="58" spans="2:11" ht="3.75" customHeight="1">
      <c r="B58" s="2"/>
      <c r="C58" s="26"/>
      <c r="D58" s="8"/>
      <c r="E58" s="49"/>
      <c r="F58" s="56"/>
      <c r="G58" s="25"/>
      <c r="H58" s="25"/>
      <c r="I58" s="17"/>
      <c r="K58" s="10"/>
    </row>
    <row r="59" spans="2:11" ht="37.5" customHeight="1">
      <c r="B59" s="38" t="s">
        <v>36</v>
      </c>
      <c r="C59" s="30" t="s">
        <v>43</v>
      </c>
      <c r="D59" s="28"/>
      <c r="E59" s="47">
        <v>2008</v>
      </c>
      <c r="F59" s="54">
        <v>2009</v>
      </c>
      <c r="G59" s="29">
        <v>2010</v>
      </c>
      <c r="H59" s="29">
        <v>2011</v>
      </c>
      <c r="I59" s="31" t="s">
        <v>2</v>
      </c>
      <c r="K59" s="10"/>
    </row>
    <row r="60" spans="2:11" ht="12.75">
      <c r="B60" s="39" t="s">
        <v>37</v>
      </c>
      <c r="C60" s="33" t="s">
        <v>46</v>
      </c>
      <c r="D60" s="69">
        <v>156667.58</v>
      </c>
      <c r="E60" s="70"/>
      <c r="F60" s="71">
        <v>3000</v>
      </c>
      <c r="G60" s="72">
        <v>3000000</v>
      </c>
      <c r="H60" s="72">
        <v>3000000</v>
      </c>
      <c r="I60" s="72">
        <f>F60+E60+D60+G60+H60</f>
        <v>6159667.58</v>
      </c>
      <c r="J60" s="27">
        <f>D60+E60</f>
        <v>156667.58</v>
      </c>
      <c r="K60" s="10"/>
    </row>
    <row r="61" spans="2:11" ht="9" customHeight="1">
      <c r="B61" s="39"/>
      <c r="C61" s="33"/>
      <c r="D61" s="62"/>
      <c r="E61" s="48"/>
      <c r="F61" s="55"/>
      <c r="G61" s="6"/>
      <c r="H61" s="6"/>
      <c r="I61" s="5"/>
      <c r="K61" s="10"/>
    </row>
    <row r="62" spans="2:11" ht="12.75">
      <c r="B62" s="1"/>
      <c r="C62" s="3" t="s">
        <v>2</v>
      </c>
      <c r="D62" s="63">
        <f>SUM(D60:D61)</f>
        <v>156667.58</v>
      </c>
      <c r="E62" s="50">
        <f>SUM(E60:E61)</f>
        <v>0</v>
      </c>
      <c r="F62" s="57">
        <f>SUM(F60:F61)</f>
        <v>3000</v>
      </c>
      <c r="G62" s="7">
        <f>G60</f>
        <v>3000000</v>
      </c>
      <c r="H62" s="7">
        <f>H60</f>
        <v>3000000</v>
      </c>
      <c r="I62" s="17">
        <f>SUM(I60:I61)</f>
        <v>6159667.58</v>
      </c>
      <c r="J62" s="27">
        <f>SUM(D62:G62)</f>
        <v>3159667.58</v>
      </c>
      <c r="K62" s="10"/>
    </row>
    <row r="63" spans="2:11" ht="4.5" customHeight="1">
      <c r="B63" s="41"/>
      <c r="C63" s="42"/>
      <c r="D63" s="43"/>
      <c r="E63" s="43"/>
      <c r="F63" s="43"/>
      <c r="G63" s="43"/>
      <c r="H63" s="43"/>
      <c r="I63" s="44"/>
      <c r="K63" s="10"/>
    </row>
    <row r="64" spans="2:11" ht="24" customHeight="1">
      <c r="B64" s="2"/>
      <c r="C64" s="45" t="s">
        <v>53</v>
      </c>
      <c r="D64" s="18"/>
      <c r="E64" s="51">
        <v>2008</v>
      </c>
      <c r="F64" s="58">
        <v>2009</v>
      </c>
      <c r="G64" s="18">
        <v>2010</v>
      </c>
      <c r="H64" s="29">
        <v>2011</v>
      </c>
      <c r="I64" s="19" t="s">
        <v>2</v>
      </c>
      <c r="K64" s="10"/>
    </row>
    <row r="65" spans="2:11" ht="14.25" customHeight="1">
      <c r="B65" s="2" t="s">
        <v>52</v>
      </c>
      <c r="C65" s="33" t="s">
        <v>46</v>
      </c>
      <c r="D65" s="69">
        <v>13881.78</v>
      </c>
      <c r="E65" s="74">
        <v>0</v>
      </c>
      <c r="F65" s="75">
        <v>0</v>
      </c>
      <c r="G65" s="73">
        <v>0</v>
      </c>
      <c r="H65" s="73"/>
      <c r="I65" s="76">
        <f>G65+F65+E65+D65</f>
        <v>13881.78</v>
      </c>
      <c r="K65" s="10"/>
    </row>
    <row r="66" spans="2:11" ht="14.25" customHeight="1">
      <c r="B66" s="2"/>
      <c r="C66" s="3" t="s">
        <v>2</v>
      </c>
      <c r="D66" s="20">
        <f>D65</f>
        <v>13881.78</v>
      </c>
      <c r="E66" s="52">
        <f>E65</f>
        <v>0</v>
      </c>
      <c r="F66" s="59">
        <f>F65</f>
        <v>0</v>
      </c>
      <c r="G66" s="20">
        <f>G65</f>
        <v>0</v>
      </c>
      <c r="H66" s="20"/>
      <c r="I66" s="66">
        <f>I65</f>
        <v>13881.78</v>
      </c>
      <c r="K66" s="10"/>
    </row>
    <row r="67" spans="2:11" ht="4.5" customHeight="1">
      <c r="B67" s="2"/>
      <c r="C67" s="3"/>
      <c r="D67" s="15"/>
      <c r="E67" s="53"/>
      <c r="F67" s="60"/>
      <c r="G67" s="15"/>
      <c r="H67" s="15"/>
      <c r="I67" s="15"/>
      <c r="K67" s="10"/>
    </row>
    <row r="68" spans="2:11" ht="15">
      <c r="B68" s="85" t="s">
        <v>54</v>
      </c>
      <c r="C68" s="86"/>
      <c r="D68" s="65">
        <f aca="true" t="shared" si="3" ref="D68:I68">D66+D62+D57+D50+D44+D38+D32+D26+D20+D14</f>
        <v>1618365.79</v>
      </c>
      <c r="E68" s="81">
        <f t="shared" si="3"/>
        <v>0</v>
      </c>
      <c r="F68" s="60">
        <f t="shared" si="3"/>
        <v>231897</v>
      </c>
      <c r="G68" s="15">
        <f t="shared" si="3"/>
        <v>10098500</v>
      </c>
      <c r="H68" s="15">
        <f t="shared" si="3"/>
        <v>26230000</v>
      </c>
      <c r="I68" s="15">
        <f t="shared" si="3"/>
        <v>38178762.79</v>
      </c>
      <c r="J68" s="27">
        <f>D68+E68+F68+G68+H68</f>
        <v>38178762.79</v>
      </c>
      <c r="K68" s="10"/>
    </row>
    <row r="69" spans="2:11" ht="11.25" customHeight="1">
      <c r="B69" s="11"/>
      <c r="C69" s="16" t="s">
        <v>45</v>
      </c>
      <c r="D69" s="64"/>
      <c r="E69" s="13"/>
      <c r="F69" s="13"/>
      <c r="G69" s="13"/>
      <c r="H69" s="13"/>
      <c r="I69" s="14"/>
      <c r="K69" s="10"/>
    </row>
    <row r="70" spans="2:11" ht="13.5" customHeight="1">
      <c r="B70" s="11"/>
      <c r="C70" s="36" t="s">
        <v>49</v>
      </c>
      <c r="D70" s="65">
        <f>D68</f>
        <v>1618365.79</v>
      </c>
      <c r="E70" s="53" t="e">
        <f>E11+E17+E23+E29+E35+#REF!+E41+E47+E54+E60+E65+E61</f>
        <v>#REF!</v>
      </c>
      <c r="F70" s="60">
        <f>F11+F17+F23+F29+F35+F41+F47+F54+F60+F65+F61</f>
        <v>231897</v>
      </c>
      <c r="G70" s="60">
        <f>G11+G17+G23+G29+G35+G41+G47+G54+G60+G65+G61</f>
        <v>4335000</v>
      </c>
      <c r="H70" s="60">
        <f>H11+H17+H23+H29+H35+H41+H47+H54+H60+H65+H61</f>
        <v>3000000</v>
      </c>
      <c r="I70" s="60">
        <f>I11+I17+I23+I29+I35+I41+I47+I54+I60+I65+I61</f>
        <v>9185262.79</v>
      </c>
      <c r="J70" s="27" t="e">
        <f>D70+E70+F70+G70</f>
        <v>#REF!</v>
      </c>
      <c r="K70" s="10" t="e">
        <f>I70-J70</f>
        <v>#REF!</v>
      </c>
    </row>
    <row r="71" spans="2:11" ht="7.5" customHeight="1">
      <c r="B71" s="11"/>
      <c r="C71" s="36"/>
      <c r="D71" s="65"/>
      <c r="E71" s="53"/>
      <c r="F71" s="60"/>
      <c r="G71" s="60"/>
      <c r="H71" s="60"/>
      <c r="I71" s="60"/>
      <c r="J71" s="27"/>
      <c r="K71" s="10"/>
    </row>
    <row r="72" spans="2:11" ht="28.5" customHeight="1">
      <c r="B72" s="11"/>
      <c r="C72" s="37" t="s">
        <v>50</v>
      </c>
      <c r="D72" s="65"/>
      <c r="E72" s="53" t="e">
        <f>E12+E18+E24+E30+#REF!+E42+E48+E55</f>
        <v>#REF!</v>
      </c>
      <c r="F72" s="60">
        <f>F12+F18+F24+F30+F42+F48+F55+F36</f>
        <v>0</v>
      </c>
      <c r="G72" s="60">
        <f>G12+G18+G24+G30+G42+G48+G55+G36</f>
        <v>5300000</v>
      </c>
      <c r="H72" s="60">
        <f>H12+H18+H24+H30+H42+H48+H55+H36</f>
        <v>21730000</v>
      </c>
      <c r="I72" s="60">
        <f>I12+I18+I24+I30+I42+I48+I55+I36</f>
        <v>27030000</v>
      </c>
      <c r="K72" s="10"/>
    </row>
    <row r="73" spans="2:11" ht="13.5" customHeight="1">
      <c r="B73" s="11"/>
      <c r="C73" s="36" t="s">
        <v>51</v>
      </c>
      <c r="D73" s="65"/>
      <c r="E73" s="53" t="e">
        <f>E13+E19+E25+E31+E37+#REF!+E43+E49+E56</f>
        <v>#REF!</v>
      </c>
      <c r="F73" s="60">
        <f>F13+F19+F25+F31+F37+F43+F49+F56</f>
        <v>0</v>
      </c>
      <c r="G73" s="60">
        <f>G13+G19+G25+G31+G37+G43+G49+G56</f>
        <v>463500</v>
      </c>
      <c r="H73" s="60">
        <f>H13+H19+H25+H31+H37+H43+H49+H56</f>
        <v>1500000</v>
      </c>
      <c r="I73" s="60">
        <f>I13+I19+I25+I31+I37+I43+I49+I56</f>
        <v>1963500</v>
      </c>
      <c r="K73" s="10"/>
    </row>
    <row r="74" spans="2:11" ht="13.5" customHeight="1">
      <c r="B74" s="11"/>
      <c r="C74" s="3" t="s">
        <v>65</v>
      </c>
      <c r="D74" s="65"/>
      <c r="E74" s="53"/>
      <c r="F74" s="60"/>
      <c r="G74" s="60"/>
      <c r="H74" s="60"/>
      <c r="I74" s="60"/>
      <c r="K74" s="10"/>
    </row>
    <row r="75" spans="2:11" ht="13.5" customHeight="1">
      <c r="B75" s="11"/>
      <c r="C75" s="3" t="s">
        <v>64</v>
      </c>
      <c r="D75" s="65">
        <f>SUM(D69:D72)</f>
        <v>1618365.79</v>
      </c>
      <c r="E75" s="81" t="e">
        <f>SUM(E69:E72)</f>
        <v>#REF!</v>
      </c>
      <c r="F75" s="60">
        <f>SUM(F69:F72)</f>
        <v>231897</v>
      </c>
      <c r="G75" s="60">
        <f>SUM(G70:G73)</f>
        <v>10098500</v>
      </c>
      <c r="H75" s="60">
        <f>SUM(H70:H73)</f>
        <v>26230000</v>
      </c>
      <c r="I75" s="60">
        <f>SUM(I70:I73)</f>
        <v>38178762.79</v>
      </c>
      <c r="K75" s="10"/>
    </row>
    <row r="76" spans="2:11" ht="13.5" customHeight="1">
      <c r="B76" s="11"/>
      <c r="C76" s="3"/>
      <c r="D76" s="65"/>
      <c r="E76" s="53"/>
      <c r="F76" s="60"/>
      <c r="G76" s="60"/>
      <c r="H76" s="60"/>
      <c r="I76" s="60"/>
      <c r="K76" s="10"/>
    </row>
    <row r="77" spans="2:11" ht="14.25">
      <c r="B77" s="11"/>
      <c r="C77" s="34"/>
      <c r="D77" s="35"/>
      <c r="E77" s="35"/>
      <c r="F77" s="35"/>
      <c r="G77" s="35"/>
      <c r="H77" s="35"/>
      <c r="I77" s="35"/>
      <c r="J77" s="27"/>
      <c r="K77" s="10"/>
    </row>
    <row r="78" spans="2:11" ht="12.75">
      <c r="B78" s="11"/>
      <c r="C78" s="12"/>
      <c r="D78" s="22"/>
      <c r="E78" s="22"/>
      <c r="F78" s="22"/>
      <c r="G78" s="22"/>
      <c r="H78" s="22"/>
      <c r="I78" s="22"/>
      <c r="K78" s="10"/>
    </row>
    <row r="79" spans="2:11" ht="12.75">
      <c r="B79" s="11"/>
      <c r="C79" s="12"/>
      <c r="D79" s="21"/>
      <c r="E79" s="21"/>
      <c r="F79" s="21"/>
      <c r="G79" s="21"/>
      <c r="H79" s="21"/>
      <c r="I79" s="21"/>
      <c r="K79" s="10"/>
    </row>
    <row r="80" spans="2:11" ht="12.75">
      <c r="B80" s="11"/>
      <c r="C80" s="12"/>
      <c r="D80" s="13"/>
      <c r="E80" s="13"/>
      <c r="F80" s="13"/>
      <c r="G80" s="13"/>
      <c r="H80" s="13"/>
      <c r="I80" s="14"/>
      <c r="K80" s="10"/>
    </row>
    <row r="81" spans="2:11" ht="12.75">
      <c r="B81" s="11"/>
      <c r="C81" s="12"/>
      <c r="D81" s="13"/>
      <c r="E81" s="13"/>
      <c r="F81" s="13"/>
      <c r="G81" s="13"/>
      <c r="H81" s="13"/>
      <c r="I81" s="14"/>
      <c r="K81" s="10"/>
    </row>
    <row r="82" spans="2:11" ht="12.75">
      <c r="B82" s="11"/>
      <c r="C82" s="12"/>
      <c r="D82" s="13"/>
      <c r="E82" s="13"/>
      <c r="F82" s="13"/>
      <c r="G82" s="13"/>
      <c r="H82" s="13"/>
      <c r="I82" s="14"/>
      <c r="K82" s="10"/>
    </row>
    <row r="83" spans="2:11" ht="12.75">
      <c r="B83" s="11"/>
      <c r="C83" s="12"/>
      <c r="D83" s="13"/>
      <c r="E83" s="13"/>
      <c r="F83" s="13"/>
      <c r="G83" s="13"/>
      <c r="H83" s="13"/>
      <c r="I83" s="14"/>
      <c r="K83" s="10"/>
    </row>
    <row r="84" spans="2:11" ht="12.75">
      <c r="B84" s="11"/>
      <c r="C84" s="12"/>
      <c r="D84" s="13"/>
      <c r="E84" s="13"/>
      <c r="F84" s="13"/>
      <c r="G84" s="13"/>
      <c r="H84" s="13"/>
      <c r="I84" s="14"/>
      <c r="K84" s="10"/>
    </row>
  </sheetData>
  <mergeCells count="10">
    <mergeCell ref="E9:H9"/>
    <mergeCell ref="B68:C68"/>
    <mergeCell ref="B5:I7"/>
    <mergeCell ref="B52:B53"/>
    <mergeCell ref="C52:C53"/>
    <mergeCell ref="D52:D53"/>
    <mergeCell ref="E52:E53"/>
    <mergeCell ref="F52:F53"/>
    <mergeCell ref="G52:G53"/>
    <mergeCell ref="I52:I53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2009-10-13T12:43:31Z</cp:lastPrinted>
  <dcterms:created xsi:type="dcterms:W3CDTF">2005-03-06T09:07:58Z</dcterms:created>
  <dcterms:modified xsi:type="dcterms:W3CDTF">2009-10-22T09:24:19Z</dcterms:modified>
  <cp:category/>
  <cp:version/>
  <cp:contentType/>
  <cp:contentStatus/>
</cp:coreProperties>
</file>