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<sst xmlns="http://schemas.openxmlformats.org/spreadsheetml/2006/main" count="110" uniqueCount="74">
  <si>
    <t>poz.</t>
  </si>
  <si>
    <t>działanie inwestycyjne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</si>
  <si>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</si>
  <si>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</si>
  <si>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</si>
  <si>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</si>
  <si>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</si>
  <si>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</si>
  <si>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</si>
  <si>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</si>
  <si>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</si>
  <si>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</si>
  <si>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</si>
  <si>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</si>
  <si>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</si>
  <si>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</si>
  <si>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</si>
  <si>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</si>
  <si>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</si>
  <si>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</si>
  <si>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</si>
  <si>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</si>
  <si>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6.</t>
  </si>
  <si>
    <t>6.1</t>
  </si>
  <si>
    <t>6.2</t>
  </si>
  <si>
    <t>7.</t>
  </si>
  <si>
    <t>7.1</t>
  </si>
  <si>
    <t>8.</t>
  </si>
  <si>
    <t>8.1</t>
  </si>
  <si>
    <t>9.</t>
  </si>
  <si>
    <t>9.1</t>
  </si>
  <si>
    <t>Modernizacja  SUW "Lesznowola Pole"</t>
  </si>
  <si>
    <t>w tym:</t>
  </si>
  <si>
    <t>§ 6050</t>
  </si>
  <si>
    <t>§ 6058</t>
  </si>
  <si>
    <t>§ 6059</t>
  </si>
  <si>
    <t>Budowa SUW "Sadowa" Nowa Iwiczna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</si>
  <si>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</si>
  <si>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</si>
  <si>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</si>
  <si>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>FAZA PIERWSZA</t>
  </si>
  <si>
    <t xml:space="preserve"> Budowa SUW "Kwiatowa" - Łazy</t>
  </si>
  <si>
    <t>Budowa SUW - Marysin</t>
  </si>
  <si>
    <t>Studium wykonalności zadań - czterech SUW</t>
  </si>
  <si>
    <t>FAZA DRUGA</t>
  </si>
  <si>
    <t>RAZEM FAZA DRUGA</t>
  </si>
  <si>
    <t>RAZEM FAZA PIERWSZA</t>
  </si>
  <si>
    <t>nakłady poniesione do końca roku 2008</t>
  </si>
  <si>
    <t>10.1</t>
  </si>
  <si>
    <t xml:space="preserve">Modernizacja  SUW  Mysiadło </t>
  </si>
  <si>
    <t>Projekty i budowa systemu południowej magistrali wodociągowej - Stara Iwiczna, Łoziska, Wilcza Góra, Władysławów, Łazy, Stefanowo (ul. Urocza) i Warszawianka</t>
  </si>
  <si>
    <t>§ 6050                        256 298,50</t>
  </si>
  <si>
    <t xml:space="preserve"> w tym zakup gruntów 692.627,80     RAZEM</t>
  </si>
  <si>
    <t xml:space="preserve">§ 6050                 </t>
  </si>
  <si>
    <t>Zakup gruntów 247.500,-   RAZEM</t>
  </si>
  <si>
    <t>Promocja projektu - czterech SUW</t>
  </si>
  <si>
    <t>Rady Gminy Lesznowola</t>
  </si>
  <si>
    <t>Planowane limity wydatków  w poszczególnych latach</t>
  </si>
  <si>
    <t>Załącznik nr 2b</t>
  </si>
  <si>
    <t>Projekty i budowa  północnej magistrali wodociągowej- Mysiadło, Zgorzała, Podolszyn, Janczewice i Nowa Wola</t>
  </si>
  <si>
    <t>8.2</t>
  </si>
  <si>
    <t>8.3</t>
  </si>
  <si>
    <t>Odcinek: Mysiadło-Nowa Wola  - § 6050</t>
  </si>
  <si>
    <t>Odcinek: Nowa Wola-Zamienie/ul. Plonowa - § 6050</t>
  </si>
  <si>
    <t>Odcinek: Zamienie-Podolszyn - § 6050</t>
  </si>
  <si>
    <t xml:space="preserve">W tym zakup gruntów    940.127,80,-     </t>
  </si>
  <si>
    <t xml:space="preserve">  Razem</t>
  </si>
  <si>
    <t xml:space="preserve">Plan limitów inwestycyjnych na lata 2009 - 2011 dla poszczególnych zadań składających się na program inwestycyjny pn:                                                "Kompleksowy program gospodarki wodnej gminy Lesznowola"   - po zmianach                                                                                                 </t>
  </si>
  <si>
    <t>RAZEM  PROGRAM GOSPODARKI WODNEJ</t>
  </si>
  <si>
    <t>RAZEM z 2012r.  1)</t>
  </si>
  <si>
    <r>
      <t xml:space="preserve">1) Budowa SUW "Zamienie" wraz z wodociągiem na osiedlu "Błędna"           2012r.                                                                                       </t>
    </r>
    <r>
      <rPr>
        <b/>
        <sz val="10"/>
        <rFont val="Arial"/>
        <family val="0"/>
      </rPr>
      <t xml:space="preserve">§ 6058 5.100.000,- § 6059 - 900.000,- </t>
    </r>
  </si>
  <si>
    <r>
      <t xml:space="preserve">Budowa SUW "Zamienie" wraz z wodociągiem na osiedlu "Błędna"   </t>
    </r>
    <r>
      <rPr>
        <b/>
        <vertAlign val="superscript"/>
        <sz val="10"/>
        <rFont val="Arial CE"/>
        <family val="0"/>
      </rPr>
      <t>1)</t>
    </r>
  </si>
  <si>
    <t>do Uchwały  467/XXXV/2009</t>
  </si>
  <si>
    <t>z dnia 17 grudnia 2009r.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</si>
</sst>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0.0000"/>
  </numFmts>
  <fonts count="19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0"/>
    </font>
    <font>
      <b/>
      <sz val="10"/>
      <name val="Arial"/>
      <family val="0"/>
    </font>
    <font>
      <b/>
      <sz val="12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b/>
      <vertAlign val="superscript"/>
      <sz val="10"/>
      <name val="Arial CE"/>
      <family val="0"/>
    </font>
    <font>
      <b/>
      <sz val="9"/>
      <name val="Arial"/>
      <family val="2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3" fontId="14" fillId="0" borderId="1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3" fontId="1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3" fontId="18" fillId="0" borderId="6" xfId="0" applyNumberFormat="1" applyFont="1" applyBorder="1" applyAlignment="1" quotePrefix="1">
      <alignment horizontal="center"/>
    </xf>
    <xf numFmtId="3" fontId="8" fillId="0" borderId="9" xfId="0" applyNumberFormat="1" applyFont="1" applyBorder="1" applyAlignment="1">
      <alignment horizontal="center"/>
    </xf>
    <xf numFmtId="0" fontId="17" fillId="0" borderId="5" xfId="0" applyFont="1" applyBorder="1" applyAlignment="1">
      <alignment horizontal="right"/>
    </xf>
    <xf numFmtId="4" fontId="8" fillId="0" borderId="5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7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6"/>
  <sheetViews>
    <sheetView tabSelected="1" view="pageBreakPreview" zoomScaleSheetLayoutView="100" workbookViewId="0" topLeftCell="C62">
      <selection activeCell="I85" sqref="I85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4" width="14.875" style="0" customWidth="1"/>
    <col min="5" max="5" width="0.6171875" style="0" customWidth="1"/>
    <col min="6" max="8" width="16.25390625" style="0" customWidth="1"/>
    <col min="9" max="9" width="16.625" style="0" customWidth="1"/>
    <col min="10" max="10" width="14.25390625" style="0" customWidth="1"/>
    <col min="11" max="11" width="15.75390625" style="0" customWidth="1"/>
  </cols>
  <sheetData>
    <row r="1" spans="6:8" ht="12.75">
      <c r="F1" s="4"/>
      <c r="G1" s="4"/>
      <c r="H1" s="4" t="s">
        <v>58</v>
      </c>
    </row>
    <row r="2" spans="5:8" ht="12.75">
      <c r="E2" s="4"/>
      <c r="F2" s="4"/>
      <c r="G2" s="4"/>
      <c r="H2" s="4" t="s">
        <v>72</v>
      </c>
    </row>
    <row r="3" spans="5:8" ht="12.75">
      <c r="E3" s="4"/>
      <c r="F3" s="4"/>
      <c r="G3" s="4"/>
      <c r="H3" s="4" t="s">
        <v>56</v>
      </c>
    </row>
    <row r="4" spans="5:8" ht="11.25" customHeight="1">
      <c r="E4" s="4"/>
      <c r="F4" s="4"/>
      <c r="G4" s="4"/>
      <c r="H4" s="4" t="s">
        <v>73</v>
      </c>
    </row>
    <row r="5" ht="3.75" customHeight="1"/>
    <row r="6" spans="2:9" ht="12.75">
      <c r="B6" s="105" t="s">
        <v>67</v>
      </c>
      <c r="C6" s="105"/>
      <c r="D6" s="105"/>
      <c r="E6" s="105"/>
      <c r="F6" s="105"/>
      <c r="G6" s="105"/>
      <c r="H6" s="105"/>
      <c r="I6" s="105"/>
    </row>
    <row r="7" spans="2:9" ht="12.75">
      <c r="B7" s="105"/>
      <c r="C7" s="105"/>
      <c r="D7" s="105"/>
      <c r="E7" s="105"/>
      <c r="F7" s="105"/>
      <c r="G7" s="105"/>
      <c r="H7" s="105"/>
      <c r="I7" s="105"/>
    </row>
    <row r="8" spans="2:9" ht="3" customHeight="1">
      <c r="B8" s="105"/>
      <c r="C8" s="105"/>
      <c r="D8" s="105"/>
      <c r="E8" s="105"/>
      <c r="F8" s="105"/>
      <c r="G8" s="105"/>
      <c r="H8" s="105"/>
      <c r="I8" s="105"/>
    </row>
    <row r="9" ht="5.25" customHeight="1"/>
    <row r="10" spans="2:9" ht="35.25" customHeight="1">
      <c r="B10" s="23" t="s">
        <v>0</v>
      </c>
      <c r="C10" s="23" t="s">
        <v>1</v>
      </c>
      <c r="D10" s="77" t="s">
        <v>47</v>
      </c>
      <c r="E10" s="108" t="s">
        <v>57</v>
      </c>
      <c r="F10" s="109"/>
      <c r="G10" s="109"/>
      <c r="H10" s="110"/>
      <c r="I10" s="24" t="s">
        <v>3</v>
      </c>
    </row>
    <row r="11" spans="2:9" ht="14.25" customHeight="1">
      <c r="B11" s="23"/>
      <c r="C11" s="49" t="s">
        <v>40</v>
      </c>
      <c r="D11" s="24"/>
      <c r="E11" s="40"/>
      <c r="F11" s="73"/>
      <c r="G11" s="78"/>
      <c r="H11" s="47"/>
      <c r="I11" s="24"/>
    </row>
    <row r="12" spans="2:9" ht="12.75" customHeight="1">
      <c r="B12" s="32" t="s">
        <v>4</v>
      </c>
      <c r="C12" s="48" t="s">
        <v>41</v>
      </c>
      <c r="D12" s="28"/>
      <c r="E12" s="51">
        <v>2008</v>
      </c>
      <c r="F12" s="74">
        <v>2009</v>
      </c>
      <c r="G12" s="28">
        <v>2010</v>
      </c>
      <c r="H12" s="29">
        <v>2011</v>
      </c>
      <c r="I12" s="31" t="s">
        <v>2</v>
      </c>
    </row>
    <row r="13" spans="2:9" ht="12.75" customHeight="1">
      <c r="B13" s="1" t="s">
        <v>5</v>
      </c>
      <c r="C13" s="33" t="s">
        <v>53</v>
      </c>
      <c r="D13" s="66">
        <v>878747.67</v>
      </c>
      <c r="E13" s="52"/>
      <c r="F13" s="59">
        <v>185582</v>
      </c>
      <c r="G13" s="5">
        <v>170000</v>
      </c>
      <c r="H13" s="6"/>
      <c r="I13" s="5">
        <f>SUM(D13:H13)</f>
        <v>1234329.67</v>
      </c>
    </row>
    <row r="14" spans="2:9" ht="12.75" customHeight="1">
      <c r="B14" s="1" t="s">
        <v>6</v>
      </c>
      <c r="C14" s="33" t="s">
        <v>34</v>
      </c>
      <c r="D14" s="66"/>
      <c r="E14" s="52"/>
      <c r="F14" s="59"/>
      <c r="G14" s="5"/>
      <c r="H14" s="5">
        <v>3400000</v>
      </c>
      <c r="I14" s="5">
        <f>SUM(D14:H14)</f>
        <v>3400000</v>
      </c>
    </row>
    <row r="15" spans="2:9" ht="12.75" customHeight="1">
      <c r="B15" s="1" t="s">
        <v>7</v>
      </c>
      <c r="C15" s="33" t="s">
        <v>35</v>
      </c>
      <c r="D15" s="66"/>
      <c r="E15" s="52"/>
      <c r="F15" s="59"/>
      <c r="G15" s="5"/>
      <c r="H15" s="5">
        <v>600000</v>
      </c>
      <c r="I15" s="5">
        <f>SUM(D15:H15)</f>
        <v>600000</v>
      </c>
    </row>
    <row r="16" spans="2:10" ht="12" customHeight="1">
      <c r="B16" s="2"/>
      <c r="C16" s="3" t="s">
        <v>52</v>
      </c>
      <c r="D16" s="67">
        <f>SUM(D13:D15)</f>
        <v>878747.67</v>
      </c>
      <c r="E16" s="53">
        <f>SUM(E13:E15)</f>
        <v>0</v>
      </c>
      <c r="F16" s="60">
        <f>SUM(F13:F15)</f>
        <v>185582</v>
      </c>
      <c r="G16" s="60">
        <f>SUM(G13:G15)</f>
        <v>170000</v>
      </c>
      <c r="H16" s="8">
        <f>SUM(H13:H15)</f>
        <v>4000000</v>
      </c>
      <c r="I16" s="19">
        <f>SUM(D16:H16)</f>
        <v>5234329.67</v>
      </c>
      <c r="J16" s="75">
        <f>SUM(D16:H16)</f>
        <v>5234329.67</v>
      </c>
    </row>
    <row r="17" spans="2:9" ht="3.75" customHeight="1">
      <c r="B17" s="2"/>
      <c r="C17" s="26"/>
      <c r="D17" s="8"/>
      <c r="E17" s="53"/>
      <c r="F17" s="60"/>
      <c r="G17" s="15"/>
      <c r="H17" s="15"/>
      <c r="I17" s="19"/>
    </row>
    <row r="18" spans="2:9" ht="12.75" customHeight="1">
      <c r="B18" s="32" t="s">
        <v>8</v>
      </c>
      <c r="C18" s="48" t="s">
        <v>42</v>
      </c>
      <c r="D18" s="28"/>
      <c r="E18" s="51">
        <v>2008</v>
      </c>
      <c r="F18" s="58">
        <v>2009</v>
      </c>
      <c r="G18" s="29">
        <v>2010</v>
      </c>
      <c r="H18" s="29">
        <v>2011</v>
      </c>
      <c r="I18" s="31" t="s">
        <v>2</v>
      </c>
    </row>
    <row r="19" spans="2:9" ht="12" customHeight="1">
      <c r="B19" s="1" t="s">
        <v>9</v>
      </c>
      <c r="C19" s="33" t="s">
        <v>51</v>
      </c>
      <c r="D19" s="66">
        <v>451005.58</v>
      </c>
      <c r="E19" s="52"/>
      <c r="F19" s="59">
        <v>197788</v>
      </c>
      <c r="G19" s="5">
        <v>190000</v>
      </c>
      <c r="H19" s="6"/>
      <c r="I19" s="5">
        <f>SUM(D19:G19)</f>
        <v>838793.5800000001</v>
      </c>
    </row>
    <row r="20" spans="2:10" ht="12" customHeight="1">
      <c r="B20" s="1" t="s">
        <v>10</v>
      </c>
      <c r="C20" s="33" t="s">
        <v>34</v>
      </c>
      <c r="D20" s="66"/>
      <c r="E20" s="52"/>
      <c r="F20" s="59"/>
      <c r="G20" s="5"/>
      <c r="H20" s="5">
        <v>3570000</v>
      </c>
      <c r="I20" s="5">
        <f>H20</f>
        <v>3570000</v>
      </c>
      <c r="J20" s="27"/>
    </row>
    <row r="21" spans="2:9" ht="12" customHeight="1">
      <c r="B21" s="1" t="s">
        <v>11</v>
      </c>
      <c r="C21" s="33" t="s">
        <v>35</v>
      </c>
      <c r="D21" s="66"/>
      <c r="E21" s="52"/>
      <c r="F21" s="59"/>
      <c r="G21" s="5"/>
      <c r="H21" s="5">
        <v>630000</v>
      </c>
      <c r="I21" s="5">
        <f>H21</f>
        <v>630000</v>
      </c>
    </row>
    <row r="22" spans="2:10" ht="13.5" customHeight="1">
      <c r="B22" s="2"/>
      <c r="C22" s="3" t="s">
        <v>54</v>
      </c>
      <c r="D22" s="67">
        <f>SUM(D19:D21)</f>
        <v>451005.58</v>
      </c>
      <c r="E22" s="53">
        <f>SUM(E19:E21)</f>
        <v>0</v>
      </c>
      <c r="F22" s="60">
        <f>SUM(F19:F21)</f>
        <v>197788</v>
      </c>
      <c r="G22" s="8">
        <f>SUM(G19:G21)</f>
        <v>190000</v>
      </c>
      <c r="H22" s="8">
        <f>H20+H21</f>
        <v>4200000</v>
      </c>
      <c r="I22" s="19">
        <f>SUM(I19:I21)</f>
        <v>5038793.58</v>
      </c>
      <c r="J22" s="27">
        <f>SUM(D22:H22)</f>
        <v>5038793.58</v>
      </c>
    </row>
    <row r="23" spans="2:9" ht="3.75" customHeight="1">
      <c r="B23" s="2"/>
      <c r="C23" s="26"/>
      <c r="D23" s="8"/>
      <c r="E23" s="53"/>
      <c r="F23" s="60"/>
      <c r="G23" s="15"/>
      <c r="H23" s="15"/>
      <c r="I23" s="19"/>
    </row>
    <row r="24" spans="2:9" ht="17.25" customHeight="1">
      <c r="B24" s="32" t="s">
        <v>12</v>
      </c>
      <c r="C24" s="30" t="s">
        <v>36</v>
      </c>
      <c r="D24" s="28"/>
      <c r="E24" s="51">
        <v>2008</v>
      </c>
      <c r="F24" s="58">
        <v>2009</v>
      </c>
      <c r="G24" s="29">
        <v>2010</v>
      </c>
      <c r="H24" s="29">
        <v>2011</v>
      </c>
      <c r="I24" s="31" t="s">
        <v>2</v>
      </c>
    </row>
    <row r="25" spans="2:10" ht="15" customHeight="1">
      <c r="B25" s="1" t="s">
        <v>13</v>
      </c>
      <c r="C25" s="33" t="s">
        <v>33</v>
      </c>
      <c r="D25" s="66">
        <v>24912</v>
      </c>
      <c r="E25" s="52"/>
      <c r="F25" s="59">
        <v>199703</v>
      </c>
      <c r="G25" s="5">
        <v>10000</v>
      </c>
      <c r="H25" s="5"/>
      <c r="I25" s="5">
        <f>SUM(D25:H25)</f>
        <v>234615</v>
      </c>
      <c r="J25" s="27"/>
    </row>
    <row r="26" spans="2:9" ht="12.75" customHeight="1">
      <c r="B26" s="1" t="s">
        <v>14</v>
      </c>
      <c r="C26" s="33" t="s">
        <v>34</v>
      </c>
      <c r="D26" s="66">
        <v>0</v>
      </c>
      <c r="E26" s="52">
        <v>0</v>
      </c>
      <c r="F26" s="59"/>
      <c r="G26" s="5"/>
      <c r="H26" s="5">
        <v>4165000</v>
      </c>
      <c r="I26" s="5">
        <f>H26</f>
        <v>4165000</v>
      </c>
    </row>
    <row r="27" spans="2:9" ht="13.5" customHeight="1">
      <c r="B27" s="1" t="s">
        <v>15</v>
      </c>
      <c r="C27" s="33" t="s">
        <v>35</v>
      </c>
      <c r="D27" s="66">
        <v>0</v>
      </c>
      <c r="E27" s="52"/>
      <c r="F27" s="59"/>
      <c r="G27" s="5"/>
      <c r="H27" s="5">
        <v>735000</v>
      </c>
      <c r="I27" s="5">
        <f>H27</f>
        <v>735000</v>
      </c>
    </row>
    <row r="28" spans="2:9" ht="13.5" customHeight="1">
      <c r="B28" s="2"/>
      <c r="C28" s="3" t="s">
        <v>2</v>
      </c>
      <c r="D28" s="67">
        <f>SUM(D25:D27)</f>
        <v>24912</v>
      </c>
      <c r="E28" s="54">
        <f>SUM(E25:E27)</f>
        <v>0</v>
      </c>
      <c r="F28" s="61">
        <f>SUM(F25:F27)</f>
        <v>199703</v>
      </c>
      <c r="G28" s="9">
        <f>SUM(G25:G27)</f>
        <v>10000</v>
      </c>
      <c r="H28" s="9">
        <f>SUM(H25:H27)</f>
        <v>4900000</v>
      </c>
      <c r="I28" s="19">
        <f>SUM(D28:H28)</f>
        <v>5134615</v>
      </c>
    </row>
    <row r="29" spans="2:9" ht="3.75" customHeight="1">
      <c r="B29" s="2"/>
      <c r="C29" s="26"/>
      <c r="D29" s="8"/>
      <c r="E29" s="53"/>
      <c r="F29" s="60"/>
      <c r="G29" s="15"/>
      <c r="H29" s="15"/>
      <c r="I29" s="19"/>
    </row>
    <row r="30" spans="2:9" ht="12" customHeight="1">
      <c r="B30" s="32" t="s">
        <v>16</v>
      </c>
      <c r="C30" s="30" t="s">
        <v>31</v>
      </c>
      <c r="D30" s="28"/>
      <c r="E30" s="51">
        <v>2008</v>
      </c>
      <c r="F30" s="58">
        <v>2009</v>
      </c>
      <c r="G30" s="29">
        <v>2010</v>
      </c>
      <c r="H30" s="29">
        <v>2011</v>
      </c>
      <c r="I30" s="31" t="s">
        <v>2</v>
      </c>
    </row>
    <row r="31" spans="2:10" ht="12" customHeight="1">
      <c r="B31" s="1" t="s">
        <v>17</v>
      </c>
      <c r="C31" s="33" t="s">
        <v>33</v>
      </c>
      <c r="D31" s="66">
        <v>289565.1</v>
      </c>
      <c r="E31" s="52"/>
      <c r="F31" s="59">
        <v>185510</v>
      </c>
      <c r="G31" s="5">
        <v>190000</v>
      </c>
      <c r="H31" s="6"/>
      <c r="I31" s="5">
        <f>SUM(D31:G31)</f>
        <v>665075.1</v>
      </c>
      <c r="J31" s="27"/>
    </row>
    <row r="32" spans="2:9" ht="12" customHeight="1">
      <c r="B32" s="1" t="s">
        <v>18</v>
      </c>
      <c r="C32" s="33" t="s">
        <v>34</v>
      </c>
      <c r="D32" s="6">
        <v>0</v>
      </c>
      <c r="E32" s="52">
        <v>0</v>
      </c>
      <c r="F32" s="59"/>
      <c r="G32" s="5"/>
      <c r="H32" s="5">
        <v>3400000</v>
      </c>
      <c r="I32" s="5">
        <f>H32</f>
        <v>3400000</v>
      </c>
    </row>
    <row r="33" spans="2:9" ht="12" customHeight="1">
      <c r="B33" s="1" t="s">
        <v>19</v>
      </c>
      <c r="C33" s="33" t="s">
        <v>35</v>
      </c>
      <c r="D33" s="6">
        <v>0</v>
      </c>
      <c r="E33" s="52"/>
      <c r="F33" s="59"/>
      <c r="G33" s="5"/>
      <c r="H33" s="5">
        <v>600000</v>
      </c>
      <c r="I33" s="5">
        <f>H33</f>
        <v>600000</v>
      </c>
    </row>
    <row r="34" spans="2:10" ht="15" customHeight="1">
      <c r="B34" s="2"/>
      <c r="C34" s="3" t="s">
        <v>2</v>
      </c>
      <c r="D34" s="68">
        <f aca="true" t="shared" si="0" ref="D34:I34">SUM(D31:D33)</f>
        <v>289565.1</v>
      </c>
      <c r="E34" s="54">
        <f t="shared" si="0"/>
        <v>0</v>
      </c>
      <c r="F34" s="61">
        <f t="shared" si="0"/>
        <v>185510</v>
      </c>
      <c r="G34" s="9">
        <f t="shared" si="0"/>
        <v>190000</v>
      </c>
      <c r="H34" s="9">
        <f t="shared" si="0"/>
        <v>4000000</v>
      </c>
      <c r="I34" s="19">
        <f t="shared" si="0"/>
        <v>4665075.1</v>
      </c>
      <c r="J34" s="76">
        <f>SUM(D34:H34)</f>
        <v>4665075.1</v>
      </c>
    </row>
    <row r="35" spans="2:9" ht="3.75" customHeight="1">
      <c r="B35" s="2"/>
      <c r="C35" s="26"/>
      <c r="D35" s="8"/>
      <c r="E35" s="53"/>
      <c r="F35" s="60"/>
      <c r="G35" s="15"/>
      <c r="H35" s="15"/>
      <c r="I35" s="19"/>
    </row>
    <row r="36" spans="2:9" ht="12" customHeight="1">
      <c r="B36" s="32" t="s">
        <v>20</v>
      </c>
      <c r="C36" s="30" t="s">
        <v>43</v>
      </c>
      <c r="D36" s="28"/>
      <c r="E36" s="51">
        <v>2008</v>
      </c>
      <c r="F36" s="58">
        <v>2009</v>
      </c>
      <c r="G36" s="29">
        <v>2010</v>
      </c>
      <c r="H36" s="29">
        <v>2011</v>
      </c>
      <c r="I36" s="31" t="s">
        <v>2</v>
      </c>
    </row>
    <row r="37" spans="2:9" ht="12" customHeight="1">
      <c r="B37" s="1" t="s">
        <v>21</v>
      </c>
      <c r="C37" s="33" t="s">
        <v>33</v>
      </c>
      <c r="D37" s="66">
        <v>18300</v>
      </c>
      <c r="E37" s="52"/>
      <c r="F37" s="59">
        <v>42700</v>
      </c>
      <c r="G37" s="6"/>
      <c r="H37" s="6"/>
      <c r="I37" s="5">
        <f>F37+E37+D37+G37</f>
        <v>61000</v>
      </c>
    </row>
    <row r="38" spans="2:9" ht="12" customHeight="1">
      <c r="B38" s="2"/>
      <c r="C38" s="3" t="s">
        <v>2</v>
      </c>
      <c r="D38" s="68">
        <f>SUM(D37:D37)</f>
        <v>18300</v>
      </c>
      <c r="E38" s="54">
        <f>SUM(E37:E37)</f>
        <v>0</v>
      </c>
      <c r="F38" s="61">
        <f>SUM(F37:F37)</f>
        <v>42700</v>
      </c>
      <c r="G38" s="9">
        <f>SUM(G37:G37)</f>
        <v>0</v>
      </c>
      <c r="H38" s="9"/>
      <c r="I38" s="19">
        <f>SUM(I37:I37)</f>
        <v>61000</v>
      </c>
    </row>
    <row r="39" spans="2:9" ht="3.75" customHeight="1">
      <c r="B39" s="2"/>
      <c r="C39" s="26"/>
      <c r="D39" s="8"/>
      <c r="E39" s="53"/>
      <c r="F39" s="60"/>
      <c r="G39" s="15"/>
      <c r="H39" s="15"/>
      <c r="I39" s="19"/>
    </row>
    <row r="40" spans="2:9" ht="12" customHeight="1">
      <c r="B40" s="32" t="s">
        <v>22</v>
      </c>
      <c r="C40" s="30" t="s">
        <v>55</v>
      </c>
      <c r="D40" s="28"/>
      <c r="E40" s="51">
        <v>2008</v>
      </c>
      <c r="F40" s="58">
        <v>2009</v>
      </c>
      <c r="G40" s="29">
        <v>2010</v>
      </c>
      <c r="H40" s="29">
        <v>2011</v>
      </c>
      <c r="I40" s="31" t="s">
        <v>2</v>
      </c>
    </row>
    <row r="41" spans="2:9" ht="12.75" customHeight="1">
      <c r="B41" s="1" t="s">
        <v>23</v>
      </c>
      <c r="C41" s="33" t="s">
        <v>34</v>
      </c>
      <c r="D41" s="6"/>
      <c r="E41" s="52"/>
      <c r="F41" s="59"/>
      <c r="G41" s="5"/>
      <c r="H41" s="5">
        <v>76490</v>
      </c>
      <c r="I41" s="5">
        <f>H41</f>
        <v>76490</v>
      </c>
    </row>
    <row r="42" spans="2:9" ht="14.25" customHeight="1">
      <c r="B42" s="1" t="s">
        <v>24</v>
      </c>
      <c r="C42" s="33" t="s">
        <v>35</v>
      </c>
      <c r="D42" s="6"/>
      <c r="E42" s="52"/>
      <c r="F42" s="59"/>
      <c r="G42" s="5"/>
      <c r="H42" s="5">
        <v>21110</v>
      </c>
      <c r="I42" s="5">
        <f>H42</f>
        <v>21110</v>
      </c>
    </row>
    <row r="43" spans="2:9" ht="11.25" customHeight="1">
      <c r="B43" s="2"/>
      <c r="C43" s="3" t="s">
        <v>2</v>
      </c>
      <c r="D43" s="9">
        <f aca="true" t="shared" si="1" ref="D43:I43">SUM(D41:D42)</f>
        <v>0</v>
      </c>
      <c r="E43" s="54">
        <f t="shared" si="1"/>
        <v>0</v>
      </c>
      <c r="F43" s="61">
        <f t="shared" si="1"/>
        <v>0</v>
      </c>
      <c r="G43" s="9">
        <f t="shared" si="1"/>
        <v>0</v>
      </c>
      <c r="H43" s="9">
        <f t="shared" si="1"/>
        <v>97600</v>
      </c>
      <c r="I43" s="19">
        <f t="shared" si="1"/>
        <v>97600</v>
      </c>
    </row>
    <row r="44" spans="2:9" ht="3.75" customHeight="1">
      <c r="B44" s="41"/>
      <c r="C44" s="42"/>
      <c r="D44" s="50"/>
      <c r="E44" s="50"/>
      <c r="F44" s="50"/>
      <c r="G44" s="50"/>
      <c r="H44" s="50"/>
      <c r="I44" s="81"/>
    </row>
    <row r="45" spans="2:9" ht="12" customHeight="1">
      <c r="B45" s="32"/>
      <c r="C45" s="30"/>
      <c r="D45" s="28"/>
      <c r="E45" s="51">
        <v>2008</v>
      </c>
      <c r="F45" s="58">
        <v>2009</v>
      </c>
      <c r="G45" s="29">
        <v>2010</v>
      </c>
      <c r="H45" s="29">
        <v>2011</v>
      </c>
      <c r="I45" s="31" t="s">
        <v>2</v>
      </c>
    </row>
    <row r="46" spans="2:10" ht="12" customHeight="1">
      <c r="B46" s="2"/>
      <c r="C46" s="33" t="s">
        <v>33</v>
      </c>
      <c r="D46" s="69">
        <f aca="true" t="shared" si="2" ref="D46:I46">D13+D19+D25+D31+D37</f>
        <v>1662530.35</v>
      </c>
      <c r="E46" s="88">
        <f t="shared" si="2"/>
        <v>0</v>
      </c>
      <c r="F46" s="89">
        <f t="shared" si="2"/>
        <v>811283</v>
      </c>
      <c r="G46" s="69">
        <f t="shared" si="2"/>
        <v>560000</v>
      </c>
      <c r="H46" s="69">
        <f t="shared" si="2"/>
        <v>0</v>
      </c>
      <c r="I46" s="69">
        <f t="shared" si="2"/>
        <v>3033813.35</v>
      </c>
      <c r="J46" s="10">
        <f>SUM(D46:H46)</f>
        <v>3033813.35</v>
      </c>
    </row>
    <row r="47" spans="2:10" ht="12.75" customHeight="1">
      <c r="B47" s="2"/>
      <c r="C47" s="33" t="s">
        <v>34</v>
      </c>
      <c r="D47" s="69">
        <f aca="true" t="shared" si="3" ref="D47:I47">D14+D20+D26+D32+D41</f>
        <v>0</v>
      </c>
      <c r="E47" s="88">
        <f t="shared" si="3"/>
        <v>0</v>
      </c>
      <c r="F47" s="89">
        <f t="shared" si="3"/>
        <v>0</v>
      </c>
      <c r="G47" s="69">
        <f t="shared" si="3"/>
        <v>0</v>
      </c>
      <c r="H47" s="69">
        <f t="shared" si="3"/>
        <v>14611490</v>
      </c>
      <c r="I47" s="69">
        <f t="shared" si="3"/>
        <v>14611490</v>
      </c>
      <c r="J47" s="10">
        <f>SUM(D47:H47)</f>
        <v>14611490</v>
      </c>
    </row>
    <row r="48" spans="2:10" ht="12" customHeight="1">
      <c r="B48" s="2"/>
      <c r="C48" s="33" t="s">
        <v>35</v>
      </c>
      <c r="D48" s="69">
        <f aca="true" t="shared" si="4" ref="D48:I48">D42+D33+D27+D21+D15</f>
        <v>0</v>
      </c>
      <c r="E48" s="88">
        <f t="shared" si="4"/>
        <v>0</v>
      </c>
      <c r="F48" s="89">
        <f t="shared" si="4"/>
        <v>0</v>
      </c>
      <c r="G48" s="69">
        <f t="shared" si="4"/>
        <v>0</v>
      </c>
      <c r="H48" s="69">
        <f t="shared" si="4"/>
        <v>2586110</v>
      </c>
      <c r="I48" s="69">
        <f t="shared" si="4"/>
        <v>2586110</v>
      </c>
      <c r="J48" s="10">
        <f>SUM(D48:H48)</f>
        <v>2586110</v>
      </c>
    </row>
    <row r="49" spans="2:11" ht="12" customHeight="1">
      <c r="B49" s="2"/>
      <c r="C49" s="3" t="s">
        <v>46</v>
      </c>
      <c r="D49" s="69">
        <f aca="true" t="shared" si="5" ref="D49:I49">SUM(D46:D48)</f>
        <v>1662530.35</v>
      </c>
      <c r="E49" s="88">
        <f t="shared" si="5"/>
        <v>0</v>
      </c>
      <c r="F49" s="89">
        <f t="shared" si="5"/>
        <v>811283</v>
      </c>
      <c r="G49" s="69">
        <f t="shared" si="5"/>
        <v>560000</v>
      </c>
      <c r="H49" s="69">
        <f t="shared" si="5"/>
        <v>17197600</v>
      </c>
      <c r="I49" s="69">
        <f t="shared" si="5"/>
        <v>20231413.35</v>
      </c>
      <c r="J49" s="79">
        <f>I43+I38+I34+I28+I22+I16</f>
        <v>20231413.35</v>
      </c>
      <c r="K49" s="10">
        <f>D49+F49+G49+H49</f>
        <v>20231413.35</v>
      </c>
    </row>
    <row r="50" spans="2:10" ht="11.25" customHeight="1">
      <c r="B50" s="41"/>
      <c r="C50" s="42"/>
      <c r="D50" s="86"/>
      <c r="E50" s="86"/>
      <c r="F50" s="86"/>
      <c r="G50" s="86"/>
      <c r="H50" s="86"/>
      <c r="I50" s="86"/>
      <c r="J50" s="44">
        <f>J46+J47+J48</f>
        <v>20231413.35</v>
      </c>
    </row>
    <row r="51" spans="2:10" ht="14.25" customHeight="1">
      <c r="B51" s="2"/>
      <c r="C51" s="87" t="s">
        <v>44</v>
      </c>
      <c r="D51" s="43"/>
      <c r="E51" s="55"/>
      <c r="F51" s="62"/>
      <c r="G51" s="43"/>
      <c r="H51" s="43"/>
      <c r="I51" s="43"/>
      <c r="J51" s="44"/>
    </row>
    <row r="52" spans="2:11" ht="27">
      <c r="B52" s="32" t="s">
        <v>25</v>
      </c>
      <c r="C52" s="48" t="s">
        <v>71</v>
      </c>
      <c r="D52" s="28"/>
      <c r="E52" s="51">
        <v>2008</v>
      </c>
      <c r="F52" s="58">
        <v>2009</v>
      </c>
      <c r="G52" s="29">
        <v>2010</v>
      </c>
      <c r="H52" s="29">
        <v>2011</v>
      </c>
      <c r="I52" s="90" t="s">
        <v>69</v>
      </c>
      <c r="K52" s="10"/>
    </row>
    <row r="53" spans="2:11" ht="12" customHeight="1">
      <c r="B53" s="1" t="s">
        <v>26</v>
      </c>
      <c r="C53" s="33" t="s">
        <v>33</v>
      </c>
      <c r="D53" s="66">
        <v>9445.9</v>
      </c>
      <c r="E53" s="52"/>
      <c r="F53" s="59">
        <v>1830</v>
      </c>
      <c r="G53" s="5">
        <v>10000</v>
      </c>
      <c r="H53" s="5">
        <v>10000</v>
      </c>
      <c r="I53" s="5">
        <f>F53+E53+D53+G53+H53</f>
        <v>31275.9</v>
      </c>
      <c r="K53" s="10"/>
    </row>
    <row r="54" spans="2:11" ht="12" customHeight="1">
      <c r="B54" s="1"/>
      <c r="C54" s="33" t="s">
        <v>34</v>
      </c>
      <c r="D54" s="66"/>
      <c r="E54" s="52"/>
      <c r="F54" s="59"/>
      <c r="G54" s="5"/>
      <c r="H54" s="5"/>
      <c r="I54" s="5">
        <v>5100000</v>
      </c>
      <c r="K54" s="10"/>
    </row>
    <row r="55" spans="2:11" ht="12" customHeight="1">
      <c r="B55" s="1"/>
      <c r="C55" s="33" t="s">
        <v>35</v>
      </c>
      <c r="D55" s="66"/>
      <c r="E55" s="52"/>
      <c r="F55" s="59"/>
      <c r="G55" s="5"/>
      <c r="H55" s="5"/>
      <c r="I55" s="5">
        <v>900000</v>
      </c>
      <c r="K55" s="10"/>
    </row>
    <row r="56" spans="2:11" ht="12.75">
      <c r="B56" s="2"/>
      <c r="C56" s="3" t="s">
        <v>2</v>
      </c>
      <c r="D56" s="67">
        <f>SUM(D53:D53)</f>
        <v>9445.9</v>
      </c>
      <c r="E56" s="53">
        <f>SUM(E53:E53)</f>
        <v>0</v>
      </c>
      <c r="F56" s="60">
        <f>SUM(F53:F53)</f>
        <v>1830</v>
      </c>
      <c r="G56" s="8">
        <f>SUM(G53:G53)</f>
        <v>10000</v>
      </c>
      <c r="H56" s="8">
        <f>H53</f>
        <v>10000</v>
      </c>
      <c r="I56" s="19">
        <f>SUM(I53:I55)</f>
        <v>6031275.9</v>
      </c>
      <c r="K56" s="10"/>
    </row>
    <row r="57" spans="2:11" ht="9" customHeight="1">
      <c r="B57" s="11"/>
      <c r="C57" s="12"/>
      <c r="D57" s="45"/>
      <c r="E57" s="45"/>
      <c r="F57" s="45"/>
      <c r="G57" s="45"/>
      <c r="H57" s="45"/>
      <c r="I57" s="82"/>
      <c r="K57" s="10"/>
    </row>
    <row r="58" spans="2:11" ht="24" customHeight="1">
      <c r="B58" s="32" t="s">
        <v>27</v>
      </c>
      <c r="C58" s="46" t="s">
        <v>59</v>
      </c>
      <c r="D58" s="28"/>
      <c r="E58" s="51">
        <v>2008</v>
      </c>
      <c r="F58" s="58">
        <v>2009</v>
      </c>
      <c r="G58" s="28">
        <v>2010</v>
      </c>
      <c r="H58" s="29">
        <v>2011</v>
      </c>
      <c r="I58" s="31" t="s">
        <v>2</v>
      </c>
      <c r="K58" s="10"/>
    </row>
    <row r="59" spans="2:11" ht="12.75">
      <c r="B59" s="1" t="s">
        <v>28</v>
      </c>
      <c r="C59" s="33" t="s">
        <v>62</v>
      </c>
      <c r="D59" s="5"/>
      <c r="E59" s="52"/>
      <c r="F59" s="84">
        <v>33916</v>
      </c>
      <c r="G59" s="85">
        <v>5000</v>
      </c>
      <c r="H59" s="85">
        <v>1695000</v>
      </c>
      <c r="I59" s="85">
        <f>F59+G59+H59</f>
        <v>1733916</v>
      </c>
      <c r="K59" s="10"/>
    </row>
    <row r="60" spans="2:11" ht="12.75">
      <c r="B60" s="1" t="s">
        <v>60</v>
      </c>
      <c r="C60" s="33" t="s">
        <v>63</v>
      </c>
      <c r="D60" s="5"/>
      <c r="E60" s="52"/>
      <c r="F60" s="84"/>
      <c r="G60" s="85">
        <v>5000</v>
      </c>
      <c r="H60" s="85">
        <v>640000</v>
      </c>
      <c r="I60" s="85">
        <f>F60+G60+H60</f>
        <v>645000</v>
      </c>
      <c r="K60" s="10"/>
    </row>
    <row r="61" spans="2:11" ht="12.75">
      <c r="B61" s="1" t="s">
        <v>61</v>
      </c>
      <c r="C61" s="33" t="s">
        <v>64</v>
      </c>
      <c r="D61" s="5"/>
      <c r="E61" s="52"/>
      <c r="F61" s="84"/>
      <c r="G61" s="85">
        <v>5000</v>
      </c>
      <c r="H61" s="85">
        <v>640000</v>
      </c>
      <c r="I61" s="85">
        <f>F61+G61+H61</f>
        <v>645000</v>
      </c>
      <c r="K61" s="10"/>
    </row>
    <row r="62" spans="2:11" ht="12.75">
      <c r="B62" s="2"/>
      <c r="C62" s="3" t="s">
        <v>2</v>
      </c>
      <c r="D62" s="9"/>
      <c r="E62" s="54" t="e">
        <f>SUM(#REF!)</f>
        <v>#REF!</v>
      </c>
      <c r="F62" s="60">
        <f>F59</f>
        <v>33916</v>
      </c>
      <c r="G62" s="8">
        <f>SUM(G59:G61)</f>
        <v>15000</v>
      </c>
      <c r="H62" s="8">
        <f>SUM(H59:H61)</f>
        <v>2975000</v>
      </c>
      <c r="I62" s="19">
        <f>SUM(I59:I61)</f>
        <v>3023916</v>
      </c>
      <c r="K62" s="10"/>
    </row>
    <row r="63" spans="2:11" ht="6.75" customHeight="1">
      <c r="B63" s="36"/>
      <c r="C63" s="37"/>
      <c r="D63" s="8"/>
      <c r="E63" s="53"/>
      <c r="F63" s="60"/>
      <c r="G63" s="15"/>
      <c r="H63" s="15"/>
      <c r="I63" s="7"/>
      <c r="K63" s="10"/>
    </row>
    <row r="64" spans="2:11" ht="52.5" customHeight="1">
      <c r="B64" s="32" t="s">
        <v>29</v>
      </c>
      <c r="C64" s="30" t="s">
        <v>50</v>
      </c>
      <c r="D64" s="28"/>
      <c r="E64" s="51">
        <v>2008</v>
      </c>
      <c r="F64" s="58">
        <v>2009</v>
      </c>
      <c r="G64" s="29">
        <v>2010</v>
      </c>
      <c r="H64" s="29">
        <v>2011</v>
      </c>
      <c r="I64" s="31" t="s">
        <v>2</v>
      </c>
      <c r="K64" s="10"/>
    </row>
    <row r="65" spans="2:11" ht="12.75">
      <c r="B65" s="1" t="s">
        <v>30</v>
      </c>
      <c r="C65" s="33" t="s">
        <v>33</v>
      </c>
      <c r="D65" s="66">
        <v>19842.5</v>
      </c>
      <c r="E65" s="52"/>
      <c r="F65" s="59">
        <v>200759</v>
      </c>
      <c r="G65" s="5">
        <v>10000</v>
      </c>
      <c r="H65" s="5">
        <v>200000</v>
      </c>
      <c r="I65" s="5">
        <f>F65+E65+D65+G65+H65</f>
        <v>430601.5</v>
      </c>
      <c r="K65" s="10"/>
    </row>
    <row r="66" spans="2:11" ht="12.75">
      <c r="B66" s="2"/>
      <c r="C66" s="3" t="s">
        <v>2</v>
      </c>
      <c r="D66" s="67">
        <f>SUM(D65:D65)</f>
        <v>19842.5</v>
      </c>
      <c r="E66" s="54">
        <f>SUM(E65:E65)</f>
        <v>0</v>
      </c>
      <c r="F66" s="61">
        <f>SUM(F65:F65)</f>
        <v>200759</v>
      </c>
      <c r="G66" s="9">
        <f>SUM(G65:G65)</f>
        <v>10000</v>
      </c>
      <c r="H66" s="8">
        <f>H65</f>
        <v>200000</v>
      </c>
      <c r="I66" s="19">
        <f>SUM(I65:I65)</f>
        <v>430601.5</v>
      </c>
      <c r="J66" s="80">
        <f>SUM(D66:G66)</f>
        <v>230601.5</v>
      </c>
      <c r="K66" s="10"/>
    </row>
    <row r="67" spans="2:11" ht="12" customHeight="1">
      <c r="B67" s="2"/>
      <c r="C67" s="26"/>
      <c r="D67" s="9"/>
      <c r="E67" s="54"/>
      <c r="F67" s="61"/>
      <c r="G67" s="25"/>
      <c r="H67" s="25"/>
      <c r="I67" s="19"/>
      <c r="K67" s="10"/>
    </row>
    <row r="68" spans="2:11" ht="12" customHeight="1">
      <c r="B68" s="65">
        <v>10</v>
      </c>
      <c r="C68" s="30" t="s">
        <v>49</v>
      </c>
      <c r="D68" s="28"/>
      <c r="E68" s="51">
        <v>2008</v>
      </c>
      <c r="F68" s="58">
        <v>2009</v>
      </c>
      <c r="G68" s="29">
        <v>2010</v>
      </c>
      <c r="H68" s="29">
        <v>2011</v>
      </c>
      <c r="I68" s="31" t="s">
        <v>2</v>
      </c>
      <c r="K68" s="10"/>
    </row>
    <row r="69" spans="2:11" ht="12" customHeight="1">
      <c r="B69" s="65" t="s">
        <v>48</v>
      </c>
      <c r="C69" s="33" t="s">
        <v>33</v>
      </c>
      <c r="D69" s="66">
        <v>7490</v>
      </c>
      <c r="E69" s="52"/>
      <c r="F69" s="59">
        <v>0</v>
      </c>
      <c r="G69" s="5">
        <v>20000</v>
      </c>
      <c r="H69" s="5">
        <v>100000</v>
      </c>
      <c r="I69" s="5">
        <f>F69+E69+D69+G69+H69</f>
        <v>127490</v>
      </c>
      <c r="K69" s="10"/>
    </row>
    <row r="70" spans="2:11" ht="12" customHeight="1">
      <c r="B70" s="2"/>
      <c r="C70" s="3" t="s">
        <v>2</v>
      </c>
      <c r="D70" s="67">
        <f aca="true" t="shared" si="6" ref="D70:I70">D69</f>
        <v>7490</v>
      </c>
      <c r="E70" s="53">
        <f t="shared" si="6"/>
        <v>0</v>
      </c>
      <c r="F70" s="60">
        <f t="shared" si="6"/>
        <v>0</v>
      </c>
      <c r="G70" s="8">
        <f t="shared" si="6"/>
        <v>20000</v>
      </c>
      <c r="H70" s="8">
        <f t="shared" si="6"/>
        <v>100000</v>
      </c>
      <c r="I70" s="43">
        <f t="shared" si="6"/>
        <v>127490</v>
      </c>
      <c r="K70" s="10"/>
    </row>
    <row r="71" spans="2:11" ht="12" customHeight="1">
      <c r="B71" s="2"/>
      <c r="C71" s="26"/>
      <c r="D71" s="9"/>
      <c r="E71" s="54"/>
      <c r="F71" s="61"/>
      <c r="G71" s="25"/>
      <c r="H71" s="25"/>
      <c r="I71" s="19"/>
      <c r="K71" s="10"/>
    </row>
    <row r="72" spans="2:11" ht="6" customHeight="1">
      <c r="B72" s="2"/>
      <c r="C72" s="26"/>
      <c r="D72" s="9"/>
      <c r="E72" s="54"/>
      <c r="F72" s="61"/>
      <c r="G72" s="25"/>
      <c r="H72" s="25"/>
      <c r="I72" s="19"/>
      <c r="K72" s="10"/>
    </row>
    <row r="73" spans="2:11" ht="14.25">
      <c r="B73" s="2"/>
      <c r="C73" s="3" t="s">
        <v>45</v>
      </c>
      <c r="D73" s="16"/>
      <c r="E73" s="56"/>
      <c r="F73" s="63"/>
      <c r="G73" s="16"/>
      <c r="H73" s="16"/>
      <c r="I73" s="16"/>
      <c r="J73" s="63">
        <f>D73+E73+F73+G73</f>
        <v>0</v>
      </c>
      <c r="K73" s="10"/>
    </row>
    <row r="74" spans="2:11" ht="13.5" customHeight="1">
      <c r="B74" s="2"/>
      <c r="C74" s="33" t="s">
        <v>33</v>
      </c>
      <c r="D74" s="70">
        <f>D53+D65+D70</f>
        <v>36778.4</v>
      </c>
      <c r="E74" s="56" t="e">
        <f>E53+#REF!+E65+E70</f>
        <v>#REF!</v>
      </c>
      <c r="F74" s="63">
        <f>F53+F65+F62</f>
        <v>236505</v>
      </c>
      <c r="G74" s="16">
        <f>G53+G65+G62+G70</f>
        <v>55000</v>
      </c>
      <c r="H74" s="16">
        <f>H53+H65+H62+H69</f>
        <v>3285000</v>
      </c>
      <c r="I74" s="16">
        <f>I65+I62+I70+I53+I54+I55</f>
        <v>9613283.4</v>
      </c>
      <c r="J74" s="27">
        <f>I56+I62+I66+I70</f>
        <v>9613283.4</v>
      </c>
      <c r="K74" s="27">
        <f>D74+F74+G74+H74</f>
        <v>3613283.4</v>
      </c>
    </row>
    <row r="75" spans="2:11" ht="13.5" customHeight="1">
      <c r="B75" s="2"/>
      <c r="C75" s="33"/>
      <c r="D75" s="16"/>
      <c r="E75" s="56"/>
      <c r="F75" s="63"/>
      <c r="G75" s="16"/>
      <c r="H75" s="16"/>
      <c r="I75" s="16"/>
      <c r="J75" s="10">
        <f>I74+I49</f>
        <v>29844696.75</v>
      </c>
      <c r="K75" s="10"/>
    </row>
    <row r="76" spans="2:11" ht="15">
      <c r="B76" s="106" t="s">
        <v>68</v>
      </c>
      <c r="C76" s="107"/>
      <c r="D76" s="71">
        <f>D74+D49</f>
        <v>1699308.75</v>
      </c>
      <c r="E76" s="57" t="e">
        <f>E74+E49</f>
        <v>#REF!</v>
      </c>
      <c r="F76" s="64">
        <f>F74+F49</f>
        <v>1047788</v>
      </c>
      <c r="G76" s="17">
        <f>G74+G49</f>
        <v>615000</v>
      </c>
      <c r="H76" s="17">
        <f>H74+H49</f>
        <v>20482600</v>
      </c>
      <c r="I76" s="17">
        <f>I74+I49</f>
        <v>29844696.75</v>
      </c>
      <c r="J76" s="27">
        <f>D76+F76+G76+H76</f>
        <v>23844696.75</v>
      </c>
      <c r="K76" s="10"/>
    </row>
    <row r="77" spans="2:11" ht="13.5" customHeight="1">
      <c r="B77" s="11"/>
      <c r="C77" s="18" t="s">
        <v>32</v>
      </c>
      <c r="D77" s="72"/>
      <c r="E77" s="13"/>
      <c r="F77" s="13"/>
      <c r="G77" s="13"/>
      <c r="H77" s="13"/>
      <c r="I77" s="83"/>
      <c r="K77" s="10"/>
    </row>
    <row r="78" spans="2:11" ht="16.5" customHeight="1">
      <c r="B78" s="11"/>
      <c r="C78" s="38" t="s">
        <v>37</v>
      </c>
      <c r="D78" s="70">
        <f>D46+D74</f>
        <v>1699308.75</v>
      </c>
      <c r="E78" s="56" t="e">
        <f>E46+E74</f>
        <v>#REF!</v>
      </c>
      <c r="F78" s="63">
        <f>F74+F46</f>
        <v>1047788</v>
      </c>
      <c r="G78" s="16">
        <f>G46+G74</f>
        <v>615000</v>
      </c>
      <c r="H78" s="16">
        <f>H46+H74</f>
        <v>3285000</v>
      </c>
      <c r="I78" s="16">
        <v>6647097</v>
      </c>
      <c r="J78" s="27" t="e">
        <f>D78+E78+F78+G78</f>
        <v>#REF!</v>
      </c>
      <c r="K78" s="10" t="e">
        <f>I78-J78</f>
        <v>#REF!</v>
      </c>
    </row>
    <row r="79" spans="2:11" ht="28.5" customHeight="1">
      <c r="B79" s="11"/>
      <c r="C79" s="39" t="s">
        <v>38</v>
      </c>
      <c r="D79" s="16">
        <f aca="true" t="shared" si="7" ref="D79:G80">D47</f>
        <v>0</v>
      </c>
      <c r="E79" s="56">
        <f t="shared" si="7"/>
        <v>0</v>
      </c>
      <c r="F79" s="63">
        <f t="shared" si="7"/>
        <v>0</v>
      </c>
      <c r="G79" s="16">
        <f>G47</f>
        <v>0</v>
      </c>
      <c r="H79" s="16">
        <f>H47</f>
        <v>14611490</v>
      </c>
      <c r="I79" s="16">
        <f>I47+I54</f>
        <v>19711490</v>
      </c>
      <c r="K79" s="10"/>
    </row>
    <row r="80" spans="2:11" ht="16.5" customHeight="1">
      <c r="B80" s="11"/>
      <c r="C80" s="38" t="s">
        <v>39</v>
      </c>
      <c r="D80" s="16">
        <f t="shared" si="7"/>
        <v>0</v>
      </c>
      <c r="E80" s="56">
        <f t="shared" si="7"/>
        <v>0</v>
      </c>
      <c r="F80" s="63">
        <f t="shared" si="7"/>
        <v>0</v>
      </c>
      <c r="G80" s="16">
        <f t="shared" si="7"/>
        <v>0</v>
      </c>
      <c r="H80" s="16">
        <f>H48</f>
        <v>2586110</v>
      </c>
      <c r="I80" s="16">
        <f>I48+I55</f>
        <v>3486110</v>
      </c>
      <c r="K80" s="10"/>
    </row>
    <row r="81" spans="2:11" ht="16.5" customHeight="1">
      <c r="B81" s="11"/>
      <c r="C81" s="3" t="s">
        <v>65</v>
      </c>
      <c r="D81" s="16"/>
      <c r="E81" s="56"/>
      <c r="F81" s="63"/>
      <c r="G81" s="16"/>
      <c r="H81" s="16"/>
      <c r="I81" s="16"/>
      <c r="K81" s="10"/>
    </row>
    <row r="82" spans="2:11" ht="16.5" customHeight="1">
      <c r="B82" s="11"/>
      <c r="C82" s="20" t="s">
        <v>66</v>
      </c>
      <c r="D82" s="70">
        <f>SUM(D77:D79)</f>
        <v>1699308.75</v>
      </c>
      <c r="E82" s="56" t="e">
        <f>SUM(E77:E79)</f>
        <v>#REF!</v>
      </c>
      <c r="F82" s="63">
        <f>SUM(F77:F79)</f>
        <v>1047788</v>
      </c>
      <c r="G82" s="16">
        <f>SUM(G77:G79)</f>
        <v>615000</v>
      </c>
      <c r="H82" s="16">
        <f>SUM(H77:H80)</f>
        <v>20482600</v>
      </c>
      <c r="I82" s="16">
        <f>I78+I79+I80</f>
        <v>29844697</v>
      </c>
      <c r="K82" s="10"/>
    </row>
    <row r="83" spans="2:11" ht="8.25" customHeight="1">
      <c r="B83" s="11"/>
      <c r="C83" s="20"/>
      <c r="D83" s="70"/>
      <c r="E83" s="56"/>
      <c r="F83" s="63"/>
      <c r="G83" s="16"/>
      <c r="H83" s="16"/>
      <c r="I83" s="16"/>
      <c r="K83" s="10"/>
    </row>
    <row r="84" spans="2:11" ht="48.75" customHeight="1">
      <c r="B84" s="104"/>
      <c r="C84" s="91" t="s">
        <v>70</v>
      </c>
      <c r="D84" s="92"/>
      <c r="E84" s="93"/>
      <c r="F84" s="111"/>
      <c r="G84" s="112"/>
      <c r="H84" s="112"/>
      <c r="I84" s="113"/>
      <c r="K84" s="10"/>
    </row>
    <row r="85" spans="2:11" ht="16.5" customHeight="1">
      <c r="B85" s="11"/>
      <c r="C85" s="94"/>
      <c r="D85" s="95"/>
      <c r="E85" s="96"/>
      <c r="F85" s="94"/>
      <c r="G85" s="96"/>
      <c r="H85" s="96"/>
      <c r="I85" s="96"/>
      <c r="J85" s="97"/>
      <c r="K85" s="10"/>
    </row>
    <row r="86" spans="2:11" ht="16.5" customHeight="1">
      <c r="B86" s="11"/>
      <c r="C86" s="98"/>
      <c r="D86" s="99"/>
      <c r="E86" s="35"/>
      <c r="F86" s="98"/>
      <c r="G86" s="35"/>
      <c r="H86" s="35"/>
      <c r="I86" s="35"/>
      <c r="J86" s="100"/>
      <c r="K86" s="10"/>
    </row>
    <row r="87" spans="2:11" ht="16.5" customHeight="1">
      <c r="B87" s="11"/>
      <c r="C87" s="34"/>
      <c r="D87" s="99"/>
      <c r="E87" s="35"/>
      <c r="F87" s="98"/>
      <c r="G87" s="35"/>
      <c r="H87" s="35"/>
      <c r="I87" s="35"/>
      <c r="J87" s="100"/>
      <c r="K87" s="10"/>
    </row>
    <row r="88" spans="2:11" ht="15">
      <c r="B88" s="11"/>
      <c r="C88" s="34"/>
      <c r="D88" s="99"/>
      <c r="E88" s="35"/>
      <c r="F88" s="101"/>
      <c r="G88" s="102"/>
      <c r="H88" s="35"/>
      <c r="I88" s="35"/>
      <c r="J88" s="103"/>
      <c r="K88" s="10">
        <f>I76-I88</f>
        <v>29844696.75</v>
      </c>
    </row>
    <row r="89" spans="2:11" ht="14.25">
      <c r="B89" s="11"/>
      <c r="C89" s="34"/>
      <c r="D89" s="35"/>
      <c r="E89" s="35"/>
      <c r="F89" s="35"/>
      <c r="G89" s="35"/>
      <c r="H89" s="35"/>
      <c r="I89" s="35"/>
      <c r="J89" s="27"/>
      <c r="K89" s="10"/>
    </row>
    <row r="90" spans="2:11" ht="12.75">
      <c r="B90" s="11"/>
      <c r="C90" s="12"/>
      <c r="D90" s="22"/>
      <c r="E90" s="22"/>
      <c r="F90" s="22"/>
      <c r="G90" s="22"/>
      <c r="H90" s="22"/>
      <c r="I90" s="22"/>
      <c r="K90" s="10"/>
    </row>
    <row r="91" spans="2:11" ht="12.75">
      <c r="B91" s="11"/>
      <c r="C91" s="12"/>
      <c r="D91" s="21"/>
      <c r="E91" s="21"/>
      <c r="F91" s="21"/>
      <c r="G91" s="21"/>
      <c r="H91" s="21"/>
      <c r="I91" s="21"/>
      <c r="K91" s="10"/>
    </row>
    <row r="92" spans="2:11" ht="12.75">
      <c r="B92" s="11"/>
      <c r="C92" s="12"/>
      <c r="D92" s="13"/>
      <c r="E92" s="13"/>
      <c r="F92" s="13"/>
      <c r="G92" s="13"/>
      <c r="H92" s="13"/>
      <c r="I92" s="14"/>
      <c r="K92" s="10"/>
    </row>
    <row r="93" spans="2:11" ht="12.75">
      <c r="B93" s="11"/>
      <c r="C93" s="12"/>
      <c r="D93" s="13"/>
      <c r="E93" s="13"/>
      <c r="F93" s="13"/>
      <c r="G93" s="13"/>
      <c r="H93" s="13"/>
      <c r="I93" s="14"/>
      <c r="K93" s="10"/>
    </row>
    <row r="94" spans="2:11" ht="12.75">
      <c r="B94" s="11"/>
      <c r="C94" s="12"/>
      <c r="D94" s="13"/>
      <c r="E94" s="13"/>
      <c r="F94" s="13"/>
      <c r="G94" s="13"/>
      <c r="H94" s="13"/>
      <c r="I94" s="14"/>
      <c r="K94" s="10"/>
    </row>
    <row r="95" spans="2:11" ht="12.75">
      <c r="B95" s="11"/>
      <c r="C95" s="12"/>
      <c r="D95" s="13"/>
      <c r="E95" s="13"/>
      <c r="F95" s="13"/>
      <c r="G95" s="13"/>
      <c r="H95" s="13"/>
      <c r="I95" s="14"/>
      <c r="K95" s="10"/>
    </row>
    <row r="96" spans="2:11" ht="12.75">
      <c r="B96" s="11"/>
      <c r="C96" s="12"/>
      <c r="D96" s="13"/>
      <c r="E96" s="13"/>
      <c r="F96" s="13"/>
      <c r="G96" s="13"/>
      <c r="H96" s="13"/>
      <c r="I96" s="14"/>
      <c r="K96" s="10"/>
    </row>
  </sheetData>
  <mergeCells count="4">
    <mergeCell ref="B6:I8"/>
    <mergeCell ref="B76:C76"/>
    <mergeCell ref="E10:H10"/>
    <mergeCell ref="F84:I84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2009-12-10T15:40:38Z</cp:lastPrinted>
  <dcterms:created xsi:type="dcterms:W3CDTF">2005-03-06T09:07:58Z</dcterms:created>
  <dcterms:modified xsi:type="dcterms:W3CDTF">2010-01-26T08:19:01Z</dcterms:modified>
  <cp:category/>
  <cp:version/>
  <cp:contentType/>
  <cp:contentStatus/>
</cp:coreProperties>
</file>