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Arkusz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<sst xmlns="http://schemas.openxmlformats.org/spreadsheetml/2006/main" count="86" uniqueCount="50">
  <si>
    <t>Wyszczególnienie</t>
  </si>
  <si>
    <t>4.</t>
  </si>
  <si>
    <t>1.</t>
  </si>
  <si>
    <t>3.</t>
  </si>
  <si>
    <t>5.</t>
  </si>
  <si>
    <t>6.</t>
  </si>
  <si>
    <t>w złotych</t>
  </si>
  <si>
    <t>Lp.</t>
  </si>
  <si>
    <t>1.1</t>
  </si>
  <si>
    <t>1.2</t>
  </si>
  <si>
    <t>2.1</t>
  </si>
  <si>
    <t>Prognoza</t>
  </si>
  <si>
    <t>pożyczek</t>
  </si>
  <si>
    <t>kredytów</t>
  </si>
  <si>
    <t>obligacji</t>
  </si>
  <si>
    <t>pożyczki</t>
  </si>
  <si>
    <t>kredyty,  w tym: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</si>
  <si>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</si>
  <si>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</si>
  <si>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</si>
  <si>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</si>
  <si>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</si>
  <si>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</si>
  <si>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</si>
  <si>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</si>
  <si>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1.1.1</t>
  </si>
  <si>
    <t>1.1.2</t>
  </si>
  <si>
    <t>1.1.3</t>
  </si>
  <si>
    <t>1.2.1</t>
  </si>
  <si>
    <t>1.2.2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</si>
  <si>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</si>
  <si>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</si>
  <si>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</si>
  <si>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</si>
  <si>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</si>
  <si>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</si>
  <si>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</si>
  <si>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</si>
  <si>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r>
      <t xml:space="preserve">spłaty zadłużenia </t>
    </r>
    <r>
      <rPr>
        <sz val="10"/>
        <rFont val="Arial"/>
        <family val="2"/>
      </rPr>
      <t>(art. 169 ust. 1)        (2:3)</t>
    </r>
  </si>
  <si>
    <t>Prognoza kwoty długu i spłat na rok 2007 i lata następne</t>
  </si>
  <si>
    <t xml:space="preserve"> pożyczek </t>
  </si>
  <si>
    <t xml:space="preserve">Spłata odsetek </t>
  </si>
  <si>
    <r>
      <t xml:space="preserve">Zobowiązania wg tytułów dłużnych: </t>
    </r>
    <r>
      <rPr>
        <sz val="10"/>
        <rFont val="Arial"/>
        <family val="2"/>
      </rPr>
      <t>(1.1+1.2)</t>
    </r>
  </si>
  <si>
    <t>kredyty</t>
  </si>
  <si>
    <t>Obsługa długu (2.1+2.2)</t>
  </si>
  <si>
    <t>2.2</t>
  </si>
  <si>
    <r>
      <t xml:space="preserve">długu </t>
    </r>
    <r>
      <rPr>
        <sz val="10"/>
        <rFont val="Arial"/>
        <family val="2"/>
      </rPr>
      <t>(art. 170 ust. 1)         (1-2.1):3</t>
    </r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</si>
  <si>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</si>
  <si>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r>
      <t xml:space="preserve">spłaty zadłużenia po uwzględnieniu wyłączeń </t>
    </r>
    <r>
      <rPr>
        <sz val="10"/>
        <rFont val="Arial"/>
        <family val="2"/>
      </rPr>
      <t xml:space="preserve">(art. 169 ust. 3)      </t>
    </r>
  </si>
  <si>
    <r>
      <t xml:space="preserve">                                                                            </t>
    </r>
    <r>
      <rPr>
        <b/>
        <u val="single"/>
        <sz val="12"/>
        <rFont val="Arial CE"/>
        <family val="0"/>
      </rPr>
      <t xml:space="preserve"> </t>
    </r>
    <r>
      <rPr>
        <b/>
        <sz val="12"/>
        <rFont val="Arial CE"/>
        <family val="0"/>
      </rPr>
      <t>Załącznik Nr 13</t>
    </r>
    <r>
      <rPr>
        <b/>
        <sz val="10"/>
        <rFont val="Arial CE"/>
        <family val="0"/>
      </rPr>
      <t xml:space="preserve">           </t>
    </r>
    <r>
      <rPr>
        <b/>
        <sz val="10"/>
        <rFont val="Arial CE"/>
        <family val="2"/>
      </rPr>
      <t xml:space="preserve">                                                                                  do Uchwały  Nr 26/IV/2006                                                                                                                                    Rady Gminy Lesznowola                                                                                              z dnia 28 grudnia 2006r.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</si>
</sst>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000000"/>
  </numFmts>
  <fonts count="1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u val="single"/>
      <sz val="12"/>
      <name val="Arial CE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center" vertical="top" wrapText="1"/>
    </xf>
    <xf numFmtId="3" fontId="12" fillId="0" borderId="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3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_1_DOCHODY_budz_gminy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%202%20Wydatki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ZEST_DZIALOW"/>
    </sheetNames>
    <sheetDataSet>
      <sheetData sheetId="1">
        <row r="25">
          <cell r="C25">
            <v>70748452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DATKI"/>
      <sheetName val="Arkusz1"/>
      <sheetName val="ZEST_DZIALOW"/>
    </sheetNames>
    <sheetDataSet>
      <sheetData sheetId="2">
        <row r="27">
          <cell r="C27">
            <v>118378656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25">
      <selection activeCell="D25" sqref="D25"/>
    </sheetView>
  </sheetViews>
  <sheetFormatPr defaultColWidth="9.00390625" defaultRowHeight="12.75"/>
  <cols>
    <col min="1" max="1" width="5.125" style="0" customWidth="1"/>
    <col min="2" max="2" width="51.125" style="0" customWidth="1"/>
    <col min="3" max="3" width="13.00390625" style="0" customWidth="1"/>
    <col min="4" max="12" width="9.625" style="0" customWidth="1"/>
  </cols>
  <sheetData>
    <row r="1" spans="7:9" ht="68.25" customHeight="1">
      <c r="G1" s="44" t="s">
        <v>49</v>
      </c>
      <c r="H1" s="44"/>
      <c r="I1" s="44"/>
    </row>
    <row r="2" spans="1:12" ht="18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1"/>
      <c r="K2" s="1"/>
      <c r="L2" s="1"/>
    </row>
    <row r="3" ht="12.75">
      <c r="I3" s="11" t="s">
        <v>6</v>
      </c>
    </row>
    <row r="4" spans="1:9" ht="15" customHeight="1">
      <c r="A4" s="46" t="s">
        <v>7</v>
      </c>
      <c r="B4" s="46" t="s">
        <v>0</v>
      </c>
      <c r="C4" s="47" t="s">
        <v>19</v>
      </c>
      <c r="D4" s="49" t="s">
        <v>11</v>
      </c>
      <c r="E4" s="49"/>
      <c r="F4" s="49"/>
      <c r="G4" s="49"/>
      <c r="H4" s="49"/>
      <c r="I4" s="49"/>
    </row>
    <row r="5" spans="1:9" ht="21.75" customHeight="1">
      <c r="A5" s="46"/>
      <c r="B5" s="46"/>
      <c r="C5" s="48"/>
      <c r="D5" s="9">
        <v>2007</v>
      </c>
      <c r="E5" s="9">
        <v>2008</v>
      </c>
      <c r="F5" s="9">
        <v>2009</v>
      </c>
      <c r="G5" s="9">
        <v>2010</v>
      </c>
      <c r="H5" s="9">
        <v>2011</v>
      </c>
      <c r="I5" s="9">
        <v>2012</v>
      </c>
    </row>
    <row r="6" spans="1:9" ht="9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</row>
    <row r="7" spans="1:9" ht="13.5" customHeight="1">
      <c r="A7" s="2" t="s">
        <v>2</v>
      </c>
      <c r="B7" s="10" t="s">
        <v>42</v>
      </c>
      <c r="C7" s="38">
        <f>C9</f>
        <v>13699262</v>
      </c>
      <c r="D7" s="38">
        <f aca="true" t="shared" si="0" ref="D7:I7">D8+D11</f>
        <v>31949262</v>
      </c>
      <c r="E7" s="38">
        <f t="shared" si="0"/>
        <v>38781662</v>
      </c>
      <c r="F7" s="38">
        <f t="shared" si="0"/>
        <v>44059662</v>
      </c>
      <c r="G7" s="38">
        <f t="shared" si="0"/>
        <v>38899662</v>
      </c>
      <c r="H7" s="38">
        <f t="shared" si="0"/>
        <v>33306663</v>
      </c>
      <c r="I7" s="38">
        <f t="shared" si="0"/>
        <v>28986663</v>
      </c>
    </row>
    <row r="8" spans="1:9" ht="27" customHeight="1">
      <c r="A8" s="3" t="s">
        <v>8</v>
      </c>
      <c r="B8" s="5" t="s">
        <v>36</v>
      </c>
      <c r="C8" s="20">
        <f>C9</f>
        <v>13699262</v>
      </c>
      <c r="D8" s="20">
        <f aca="true" t="shared" si="1" ref="D8:I8">D9</f>
        <v>13699262</v>
      </c>
      <c r="E8" s="20">
        <f>E9</f>
        <v>30781662</v>
      </c>
      <c r="F8" s="20">
        <f t="shared" si="1"/>
        <v>36059662</v>
      </c>
      <c r="G8" s="20">
        <f t="shared" si="1"/>
        <v>38899662</v>
      </c>
      <c r="H8" s="20">
        <f t="shared" si="1"/>
        <v>33306663</v>
      </c>
      <c r="I8" s="20">
        <f t="shared" si="1"/>
        <v>28986663</v>
      </c>
    </row>
    <row r="9" spans="1:9" ht="11.25" customHeight="1">
      <c r="A9" s="7" t="s">
        <v>25</v>
      </c>
      <c r="B9" s="6" t="s">
        <v>12</v>
      </c>
      <c r="C9" s="15">
        <v>13699262</v>
      </c>
      <c r="D9" s="15">
        <f>C9</f>
        <v>13699262</v>
      </c>
      <c r="E9" s="15">
        <f>D7-D15</f>
        <v>30781662</v>
      </c>
      <c r="F9" s="15">
        <f>E7-E15</f>
        <v>36059662</v>
      </c>
      <c r="G9" s="15">
        <f>F7-F15</f>
        <v>38899662</v>
      </c>
      <c r="H9" s="15">
        <f>G7-G15</f>
        <v>33306663</v>
      </c>
      <c r="I9" s="15">
        <f>H7-H15</f>
        <v>28986663</v>
      </c>
    </row>
    <row r="10" spans="1:9" ht="11.25" customHeight="1">
      <c r="A10" s="7" t="s">
        <v>26</v>
      </c>
      <c r="B10" s="6" t="s">
        <v>13</v>
      </c>
      <c r="C10" s="17"/>
      <c r="D10" s="17"/>
      <c r="E10" s="17"/>
      <c r="F10" s="17"/>
      <c r="G10" s="17"/>
      <c r="H10" s="17"/>
      <c r="I10" s="17"/>
    </row>
    <row r="11" spans="1:9" ht="13.5" customHeight="1">
      <c r="A11" s="3" t="s">
        <v>9</v>
      </c>
      <c r="B11" s="5" t="s">
        <v>37</v>
      </c>
      <c r="C11" s="17"/>
      <c r="D11" s="20">
        <f aca="true" t="shared" si="2" ref="D11:I11">D12</f>
        <v>18250000</v>
      </c>
      <c r="E11" s="20">
        <f t="shared" si="2"/>
        <v>8000000</v>
      </c>
      <c r="F11" s="20">
        <f t="shared" si="2"/>
        <v>8000000</v>
      </c>
      <c r="G11" s="20">
        <f t="shared" si="2"/>
        <v>0</v>
      </c>
      <c r="H11" s="20">
        <f t="shared" si="2"/>
        <v>0</v>
      </c>
      <c r="I11" s="20">
        <f t="shared" si="2"/>
        <v>0</v>
      </c>
    </row>
    <row r="12" spans="1:9" ht="12" customHeight="1">
      <c r="A12" s="7" t="s">
        <v>28</v>
      </c>
      <c r="B12" s="6" t="s">
        <v>15</v>
      </c>
      <c r="C12" s="17"/>
      <c r="D12" s="15">
        <v>18250000</v>
      </c>
      <c r="E12" s="15">
        <v>8000000</v>
      </c>
      <c r="F12" s="15">
        <v>8000000</v>
      </c>
      <c r="G12" s="17"/>
      <c r="H12" s="17"/>
      <c r="I12" s="17"/>
    </row>
    <row r="13" spans="1:9" ht="12" customHeight="1">
      <c r="A13" s="7" t="s">
        <v>29</v>
      </c>
      <c r="B13" s="6" t="s">
        <v>43</v>
      </c>
      <c r="C13" s="17"/>
      <c r="D13" s="17"/>
      <c r="E13" s="17"/>
      <c r="F13" s="17"/>
      <c r="G13" s="17"/>
      <c r="H13" s="17"/>
      <c r="I13" s="17"/>
    </row>
    <row r="14" spans="1:9" ht="13.5" customHeight="1">
      <c r="A14" s="2">
        <v>2</v>
      </c>
      <c r="B14" s="10" t="s">
        <v>44</v>
      </c>
      <c r="C14" s="18"/>
      <c r="D14" s="38">
        <f aca="true" t="shared" si="3" ref="D14:I14">D15+D17</f>
        <v>1506733</v>
      </c>
      <c r="E14" s="38">
        <f t="shared" si="3"/>
        <v>3087593</v>
      </c>
      <c r="F14" s="38">
        <f t="shared" si="3"/>
        <v>5544553</v>
      </c>
      <c r="G14" s="38">
        <f t="shared" si="3"/>
        <v>5917972</v>
      </c>
      <c r="H14" s="38">
        <f t="shared" si="3"/>
        <v>4580793</v>
      </c>
      <c r="I14" s="38">
        <f t="shared" si="3"/>
        <v>5506643</v>
      </c>
    </row>
    <row r="15" spans="1:11" ht="27" customHeight="1">
      <c r="A15" s="2" t="s">
        <v>10</v>
      </c>
      <c r="B15" s="10" t="s">
        <v>34</v>
      </c>
      <c r="C15" s="18"/>
      <c r="D15" s="38">
        <f aca="true" t="shared" si="4" ref="D15:I15">D16</f>
        <v>1167600</v>
      </c>
      <c r="E15" s="38">
        <f t="shared" si="4"/>
        <v>2722000</v>
      </c>
      <c r="F15" s="38">
        <f t="shared" si="4"/>
        <v>5160000</v>
      </c>
      <c r="G15" s="38">
        <f t="shared" si="4"/>
        <v>5592999</v>
      </c>
      <c r="H15" s="38">
        <f t="shared" si="4"/>
        <v>4320000</v>
      </c>
      <c r="I15" s="38">
        <f t="shared" si="4"/>
        <v>5280000</v>
      </c>
      <c r="J15" s="42">
        <f>SUM(D15:I15)</f>
        <v>24242599</v>
      </c>
      <c r="K15" s="43"/>
    </row>
    <row r="16" spans="1:9" ht="11.25" customHeight="1">
      <c r="A16" s="7" t="s">
        <v>24</v>
      </c>
      <c r="B16" s="6" t="s">
        <v>40</v>
      </c>
      <c r="C16" s="17"/>
      <c r="D16" s="15">
        <v>1167600</v>
      </c>
      <c r="E16" s="15">
        <v>2722000</v>
      </c>
      <c r="F16" s="15">
        <v>5160000</v>
      </c>
      <c r="G16" s="15">
        <v>5592999</v>
      </c>
      <c r="H16" s="15">
        <v>4320000</v>
      </c>
      <c r="I16" s="15">
        <v>5280000</v>
      </c>
    </row>
    <row r="17" spans="1:9" ht="13.5" customHeight="1">
      <c r="A17" s="3" t="s">
        <v>45</v>
      </c>
      <c r="B17" s="5" t="s">
        <v>41</v>
      </c>
      <c r="C17" s="19"/>
      <c r="D17" s="20">
        <v>339133</v>
      </c>
      <c r="E17" s="20">
        <v>365593</v>
      </c>
      <c r="F17" s="20">
        <v>384553</v>
      </c>
      <c r="G17" s="20">
        <v>324973</v>
      </c>
      <c r="H17" s="20">
        <v>260793</v>
      </c>
      <c r="I17" s="20">
        <v>226643</v>
      </c>
    </row>
    <row r="18" spans="1:9" ht="13.5" customHeight="1">
      <c r="A18" s="2" t="s">
        <v>3</v>
      </c>
      <c r="B18" s="10" t="s">
        <v>17</v>
      </c>
      <c r="C18" s="18"/>
      <c r="D18" s="39">
        <f>'[1]ZEST_DZIALOW'!$C$25</f>
        <v>70748452</v>
      </c>
      <c r="E18" s="39">
        <v>86000000</v>
      </c>
      <c r="F18" s="39">
        <v>90000000</v>
      </c>
      <c r="G18" s="39">
        <v>94000000</v>
      </c>
      <c r="H18" s="39">
        <v>96000000</v>
      </c>
      <c r="I18" s="39">
        <v>98000000</v>
      </c>
    </row>
    <row r="19" spans="1:9" ht="13.5" customHeight="1">
      <c r="A19" s="2" t="s">
        <v>1</v>
      </c>
      <c r="B19" s="10" t="s">
        <v>20</v>
      </c>
      <c r="C19" s="16"/>
      <c r="D19" s="39">
        <f>'[2]ZEST_DZIALOW'!$C$27</f>
        <v>118378656</v>
      </c>
      <c r="E19" s="39">
        <v>94000000</v>
      </c>
      <c r="F19" s="39">
        <v>98000000</v>
      </c>
      <c r="G19" s="39">
        <v>94000000</v>
      </c>
      <c r="H19" s="39">
        <v>96000000</v>
      </c>
      <c r="I19" s="39">
        <v>98000000</v>
      </c>
    </row>
    <row r="20" spans="1:9" ht="13.5" customHeight="1">
      <c r="A20" s="2" t="s">
        <v>4</v>
      </c>
      <c r="B20" s="10" t="s">
        <v>21</v>
      </c>
      <c r="C20" s="16"/>
      <c r="D20" s="14">
        <f aca="true" t="shared" si="5" ref="D20:I20">D18-D19</f>
        <v>-47630204</v>
      </c>
      <c r="E20" s="14">
        <f t="shared" si="5"/>
        <v>-8000000</v>
      </c>
      <c r="F20" s="14">
        <f t="shared" si="5"/>
        <v>-8000000</v>
      </c>
      <c r="G20" s="14">
        <f t="shared" si="5"/>
        <v>0</v>
      </c>
      <c r="H20" s="14">
        <f t="shared" si="5"/>
        <v>0</v>
      </c>
      <c r="I20" s="14">
        <f t="shared" si="5"/>
        <v>0</v>
      </c>
    </row>
    <row r="21" spans="1:9" ht="12" customHeight="1">
      <c r="A21" s="2" t="s">
        <v>5</v>
      </c>
      <c r="B21" s="10" t="s">
        <v>18</v>
      </c>
      <c r="C21" s="18"/>
      <c r="D21" s="18"/>
      <c r="E21" s="18"/>
      <c r="F21" s="18"/>
      <c r="G21" s="18"/>
      <c r="H21" s="18"/>
      <c r="I21" s="18"/>
    </row>
    <row r="22" spans="1:9" ht="13.5" customHeight="1">
      <c r="A22" s="3" t="s">
        <v>30</v>
      </c>
      <c r="B22" s="4" t="s">
        <v>46</v>
      </c>
      <c r="C22" s="17"/>
      <c r="D22" s="40">
        <f aca="true" t="shared" si="6" ref="D22:I22">(D7-D15)/D18*100</f>
        <v>43.50860143201437</v>
      </c>
      <c r="E22" s="40">
        <f t="shared" si="6"/>
        <v>41.929839534883726</v>
      </c>
      <c r="F22" s="40">
        <f t="shared" si="6"/>
        <v>43.22184666666667</v>
      </c>
      <c r="G22" s="40">
        <f t="shared" si="6"/>
        <v>35.43262021276596</v>
      </c>
      <c r="H22" s="40">
        <f t="shared" si="6"/>
        <v>30.194440625000002</v>
      </c>
      <c r="I22" s="40">
        <f t="shared" si="6"/>
        <v>24.19047244897959</v>
      </c>
    </row>
    <row r="23" spans="1:9" ht="24.75" customHeight="1">
      <c r="A23" s="3" t="s">
        <v>31</v>
      </c>
      <c r="B23" s="4" t="s">
        <v>47</v>
      </c>
      <c r="C23" s="17"/>
      <c r="D23" s="40">
        <f aca="true" t="shared" si="7" ref="D23:I23">D22</f>
        <v>43.50860143201437</v>
      </c>
      <c r="E23" s="40">
        <f t="shared" si="7"/>
        <v>41.929839534883726</v>
      </c>
      <c r="F23" s="40">
        <f t="shared" si="7"/>
        <v>43.22184666666667</v>
      </c>
      <c r="G23" s="40">
        <f t="shared" si="7"/>
        <v>35.43262021276596</v>
      </c>
      <c r="H23" s="40">
        <f t="shared" si="7"/>
        <v>30.194440625000002</v>
      </c>
      <c r="I23" s="40">
        <f t="shared" si="7"/>
        <v>24.19047244897959</v>
      </c>
    </row>
    <row r="24" spans="1:9" ht="12.75" customHeight="1">
      <c r="A24" s="3" t="s">
        <v>32</v>
      </c>
      <c r="B24" s="4" t="s">
        <v>38</v>
      </c>
      <c r="C24" s="17"/>
      <c r="D24" s="40">
        <f aca="true" t="shared" si="8" ref="D24:I24">D14/D18*100</f>
        <v>2.129704548164531</v>
      </c>
      <c r="E24" s="40">
        <f t="shared" si="8"/>
        <v>3.590224418604651</v>
      </c>
      <c r="F24" s="40">
        <f t="shared" si="8"/>
        <v>6.160614444444444</v>
      </c>
      <c r="G24" s="40">
        <f t="shared" si="8"/>
        <v>6.2957148936170215</v>
      </c>
      <c r="H24" s="40">
        <f t="shared" si="8"/>
        <v>4.7716593750000005</v>
      </c>
      <c r="I24" s="40">
        <f t="shared" si="8"/>
        <v>5.619023469387755</v>
      </c>
    </row>
    <row r="25" spans="1:9" ht="26.25" customHeight="1">
      <c r="A25" s="3" t="s">
        <v>33</v>
      </c>
      <c r="B25" s="4" t="s">
        <v>48</v>
      </c>
      <c r="C25" s="17"/>
      <c r="D25" s="40">
        <f aca="true" t="shared" si="9" ref="D25:I25">D24</f>
        <v>2.129704548164531</v>
      </c>
      <c r="E25" s="40">
        <f t="shared" si="9"/>
        <v>3.590224418604651</v>
      </c>
      <c r="F25" s="40">
        <f t="shared" si="9"/>
        <v>6.160614444444444</v>
      </c>
      <c r="G25" s="40">
        <f t="shared" si="9"/>
        <v>6.2957148936170215</v>
      </c>
      <c r="H25" s="40">
        <f t="shared" si="9"/>
        <v>4.7716593750000005</v>
      </c>
      <c r="I25" s="40">
        <f t="shared" si="9"/>
        <v>5.619023469387755</v>
      </c>
    </row>
    <row r="31" spans="1:9" ht="12.75" customHeight="1">
      <c r="A31" s="46" t="s">
        <v>7</v>
      </c>
      <c r="B31" s="46" t="s">
        <v>0</v>
      </c>
      <c r="C31" s="50" t="s">
        <v>11</v>
      </c>
      <c r="D31" s="51"/>
      <c r="E31" s="51"/>
      <c r="F31" s="51"/>
      <c r="G31" s="52"/>
      <c r="H31" s="34"/>
      <c r="I31" s="34"/>
    </row>
    <row r="32" spans="1:9" ht="12.75">
      <c r="A32" s="46"/>
      <c r="B32" s="46"/>
      <c r="C32" s="13">
        <v>2013</v>
      </c>
      <c r="D32" s="13">
        <v>2014</v>
      </c>
      <c r="E32" s="13">
        <v>2015</v>
      </c>
      <c r="F32" s="13">
        <v>2016</v>
      </c>
      <c r="G32" s="13">
        <v>2017</v>
      </c>
      <c r="H32" s="35"/>
      <c r="I32" s="34"/>
    </row>
    <row r="33" spans="1:9" ht="12.75">
      <c r="A33" s="8">
        <v>1</v>
      </c>
      <c r="B33" s="8">
        <v>2</v>
      </c>
      <c r="C33" s="8">
        <v>10</v>
      </c>
      <c r="D33" s="8">
        <v>11</v>
      </c>
      <c r="E33" s="8">
        <v>12</v>
      </c>
      <c r="F33" s="8">
        <v>13</v>
      </c>
      <c r="G33" s="8">
        <v>14</v>
      </c>
      <c r="H33" s="36"/>
      <c r="I33" s="37"/>
    </row>
    <row r="34" spans="1:9" ht="12.75">
      <c r="A34" s="2" t="s">
        <v>2</v>
      </c>
      <c r="B34" s="10" t="s">
        <v>22</v>
      </c>
      <c r="C34" s="38">
        <f aca="true" t="shared" si="10" ref="C34:G35">C35</f>
        <v>23706663</v>
      </c>
      <c r="D34" s="38">
        <f t="shared" si="10"/>
        <v>18810000</v>
      </c>
      <c r="E34" s="38">
        <f t="shared" si="10"/>
        <v>14350000</v>
      </c>
      <c r="F34" s="38">
        <f t="shared" si="10"/>
        <v>10550000</v>
      </c>
      <c r="G34" s="38">
        <f t="shared" si="10"/>
        <v>6750000</v>
      </c>
      <c r="H34" s="21"/>
      <c r="I34" s="22"/>
    </row>
    <row r="35" spans="1:9" ht="25.5">
      <c r="A35" s="3" t="s">
        <v>8</v>
      </c>
      <c r="B35" s="5" t="s">
        <v>36</v>
      </c>
      <c r="C35" s="15">
        <f t="shared" si="10"/>
        <v>23706663</v>
      </c>
      <c r="D35" s="15">
        <f t="shared" si="10"/>
        <v>18810000</v>
      </c>
      <c r="E35" s="15">
        <f t="shared" si="10"/>
        <v>14350000</v>
      </c>
      <c r="F35" s="15">
        <f t="shared" si="10"/>
        <v>10550000</v>
      </c>
      <c r="G35" s="15">
        <f t="shared" si="10"/>
        <v>6750000</v>
      </c>
      <c r="H35" s="23"/>
      <c r="I35" s="24"/>
    </row>
    <row r="36" spans="1:9" ht="12.75">
      <c r="A36" s="7" t="s">
        <v>25</v>
      </c>
      <c r="B36" s="6" t="s">
        <v>12</v>
      </c>
      <c r="C36" s="15">
        <f>I7-I15</f>
        <v>23706663</v>
      </c>
      <c r="D36" s="15">
        <f>C36-C43</f>
        <v>18810000</v>
      </c>
      <c r="E36" s="15">
        <f>D36-D43</f>
        <v>14350000</v>
      </c>
      <c r="F36" s="15">
        <f>E36-E43</f>
        <v>10550000</v>
      </c>
      <c r="G36" s="15">
        <f>F36-F43</f>
        <v>6750000</v>
      </c>
      <c r="H36" s="23"/>
      <c r="I36" s="24"/>
    </row>
    <row r="37" spans="1:9" ht="12.75">
      <c r="A37" s="7" t="s">
        <v>26</v>
      </c>
      <c r="B37" s="6" t="s">
        <v>13</v>
      </c>
      <c r="C37" s="17"/>
      <c r="D37" s="17"/>
      <c r="E37" s="17"/>
      <c r="F37" s="17"/>
      <c r="G37" s="17"/>
      <c r="H37" s="23"/>
      <c r="I37" s="24"/>
    </row>
    <row r="38" spans="1:9" ht="12.75">
      <c r="A38" s="7" t="s">
        <v>27</v>
      </c>
      <c r="B38" s="6" t="s">
        <v>14</v>
      </c>
      <c r="C38" s="17"/>
      <c r="D38" s="17"/>
      <c r="E38" s="17"/>
      <c r="F38" s="17"/>
      <c r="G38" s="17"/>
      <c r="H38" s="23"/>
      <c r="I38" s="24"/>
    </row>
    <row r="39" spans="1:9" ht="25.5">
      <c r="A39" s="3" t="s">
        <v>9</v>
      </c>
      <c r="B39" s="5" t="s">
        <v>37</v>
      </c>
      <c r="C39" s="17"/>
      <c r="D39" s="17"/>
      <c r="E39" s="17"/>
      <c r="F39" s="17"/>
      <c r="G39" s="17"/>
      <c r="H39" s="23"/>
      <c r="I39" s="24"/>
    </row>
    <row r="40" spans="1:9" ht="12.75">
      <c r="A40" s="7" t="s">
        <v>28</v>
      </c>
      <c r="B40" s="6" t="s">
        <v>15</v>
      </c>
      <c r="C40" s="17"/>
      <c r="D40" s="17"/>
      <c r="E40" s="17"/>
      <c r="F40" s="17"/>
      <c r="G40" s="17"/>
      <c r="H40" s="23"/>
      <c r="I40" s="24"/>
    </row>
    <row r="41" spans="1:9" ht="12.75">
      <c r="A41" s="7" t="s">
        <v>29</v>
      </c>
      <c r="B41" s="6" t="s">
        <v>16</v>
      </c>
      <c r="C41" s="17"/>
      <c r="D41" s="17"/>
      <c r="E41" s="17"/>
      <c r="F41" s="17"/>
      <c r="G41" s="17"/>
      <c r="H41" s="23"/>
      <c r="I41" s="24"/>
    </row>
    <row r="42" spans="1:9" ht="12.75">
      <c r="A42" s="2">
        <v>2</v>
      </c>
      <c r="B42" s="10" t="s">
        <v>35</v>
      </c>
      <c r="C42" s="38">
        <f>C43+C45</f>
        <v>5072546</v>
      </c>
      <c r="D42" s="38">
        <f>D43+D45</f>
        <v>4591670</v>
      </c>
      <c r="E42" s="38">
        <f>E43+E45</f>
        <v>3900450</v>
      </c>
      <c r="F42" s="38">
        <f>F43+F45</f>
        <v>3873850</v>
      </c>
      <c r="G42" s="38">
        <f>G43+G45</f>
        <v>6797250</v>
      </c>
      <c r="H42" s="21"/>
      <c r="I42" s="22"/>
    </row>
    <row r="43" spans="1:11" ht="25.5">
      <c r="A43" s="2" t="s">
        <v>10</v>
      </c>
      <c r="B43" s="10" t="s">
        <v>34</v>
      </c>
      <c r="C43" s="38">
        <f>C44</f>
        <v>4896663</v>
      </c>
      <c r="D43" s="38">
        <f>D44</f>
        <v>4460000</v>
      </c>
      <c r="E43" s="38">
        <f>E44</f>
        <v>3800000</v>
      </c>
      <c r="F43" s="38">
        <f>F44</f>
        <v>3800000</v>
      </c>
      <c r="G43" s="38">
        <f>G44</f>
        <v>6750000</v>
      </c>
      <c r="H43" s="25"/>
      <c r="I43" s="26"/>
      <c r="J43" s="43">
        <f>J15+C44+D44+E44+F44+G44</f>
        <v>47949262</v>
      </c>
      <c r="K43" s="43"/>
    </row>
    <row r="44" spans="1:11" ht="12.75">
      <c r="A44" s="7" t="s">
        <v>24</v>
      </c>
      <c r="B44" s="6" t="s">
        <v>40</v>
      </c>
      <c r="C44" s="15">
        <v>4896663</v>
      </c>
      <c r="D44" s="15">
        <v>4460000</v>
      </c>
      <c r="E44" s="15">
        <v>3800000</v>
      </c>
      <c r="F44" s="15">
        <v>3800000</v>
      </c>
      <c r="G44" s="15">
        <v>6750000</v>
      </c>
      <c r="H44" s="27"/>
      <c r="I44" s="28"/>
      <c r="J44" s="43">
        <f>C9+D11+E11+F11</f>
        <v>47949262</v>
      </c>
      <c r="K44" s="43"/>
    </row>
    <row r="45" spans="1:9" ht="12.75">
      <c r="A45" s="3" t="s">
        <v>23</v>
      </c>
      <c r="B45" s="5" t="s">
        <v>41</v>
      </c>
      <c r="C45" s="20">
        <v>175883</v>
      </c>
      <c r="D45" s="20">
        <v>131670</v>
      </c>
      <c r="E45" s="20">
        <v>100450</v>
      </c>
      <c r="F45" s="20">
        <v>73850</v>
      </c>
      <c r="G45" s="20">
        <v>47250</v>
      </c>
      <c r="H45" s="29"/>
      <c r="I45" s="30"/>
    </row>
    <row r="46" spans="1:10" ht="12.75">
      <c r="A46" s="2" t="s">
        <v>3</v>
      </c>
      <c r="B46" s="10" t="s">
        <v>17</v>
      </c>
      <c r="C46" s="14">
        <v>100000000</v>
      </c>
      <c r="D46" s="14">
        <v>102000000</v>
      </c>
      <c r="E46" s="14">
        <v>104000000</v>
      </c>
      <c r="F46" s="14">
        <v>106000000</v>
      </c>
      <c r="G46" s="14">
        <v>108000000</v>
      </c>
      <c r="H46" s="21"/>
      <c r="I46" s="22"/>
      <c r="J46" s="41">
        <f>G36-G43</f>
        <v>0</v>
      </c>
    </row>
    <row r="47" spans="1:9" ht="12.75">
      <c r="A47" s="2" t="s">
        <v>1</v>
      </c>
      <c r="B47" s="10" t="s">
        <v>20</v>
      </c>
      <c r="C47" s="14">
        <v>100000000</v>
      </c>
      <c r="D47" s="14">
        <v>102000000</v>
      </c>
      <c r="E47" s="14">
        <v>104000000</v>
      </c>
      <c r="F47" s="14">
        <v>106000000</v>
      </c>
      <c r="G47" s="14">
        <v>108000000</v>
      </c>
      <c r="H47" s="31"/>
      <c r="I47" s="32"/>
    </row>
    <row r="48" spans="1:9" ht="12.75">
      <c r="A48" s="2" t="s">
        <v>4</v>
      </c>
      <c r="B48" s="10" t="s">
        <v>21</v>
      </c>
      <c r="C48" s="14">
        <f>C46-C47</f>
        <v>0</v>
      </c>
      <c r="D48" s="14">
        <f>D46-D47</f>
        <v>0</v>
      </c>
      <c r="E48" s="14">
        <f>E46-E47</f>
        <v>0</v>
      </c>
      <c r="F48" s="14">
        <f>F46-F47</f>
        <v>0</v>
      </c>
      <c r="G48" s="14">
        <f>G46-G47</f>
        <v>0</v>
      </c>
      <c r="H48" s="31"/>
      <c r="I48" s="32"/>
    </row>
    <row r="49" spans="1:9" ht="12.75">
      <c r="A49" s="2" t="s">
        <v>5</v>
      </c>
      <c r="B49" s="10" t="s">
        <v>18</v>
      </c>
      <c r="C49" s="18"/>
      <c r="D49" s="18"/>
      <c r="E49" s="18"/>
      <c r="F49" s="18"/>
      <c r="G49" s="18"/>
      <c r="H49" s="21"/>
      <c r="I49" s="22"/>
    </row>
    <row r="50" spans="1:9" ht="15" customHeight="1">
      <c r="A50" s="3" t="s">
        <v>30</v>
      </c>
      <c r="B50" s="4" t="s">
        <v>46</v>
      </c>
      <c r="C50" s="40">
        <f>(C35-C43)/C46*100</f>
        <v>18.81</v>
      </c>
      <c r="D50" s="40">
        <f>(D35-D43)/D46*100</f>
        <v>14.068627450980392</v>
      </c>
      <c r="E50" s="40">
        <f>(E35-E43)/E46*100</f>
        <v>10.14423076923077</v>
      </c>
      <c r="F50" s="40">
        <f>(F35-F43)/F46*100</f>
        <v>6.367924528301887</v>
      </c>
      <c r="G50" s="40">
        <f>(G35-G43)/G46*100</f>
        <v>0</v>
      </c>
      <c r="H50" s="23"/>
      <c r="I50" s="24"/>
    </row>
    <row r="51" spans="1:9" ht="26.25" customHeight="1">
      <c r="A51" s="12" t="s">
        <v>31</v>
      </c>
      <c r="B51" s="4" t="s">
        <v>47</v>
      </c>
      <c r="C51" s="40">
        <f>C50</f>
        <v>18.81</v>
      </c>
      <c r="D51" s="40">
        <f>D50</f>
        <v>14.068627450980392</v>
      </c>
      <c r="E51" s="40">
        <f>E50</f>
        <v>10.14423076923077</v>
      </c>
      <c r="F51" s="40">
        <f>F50</f>
        <v>6.367924528301887</v>
      </c>
      <c r="G51" s="40">
        <f>G50</f>
        <v>0</v>
      </c>
      <c r="H51" s="23"/>
      <c r="I51" s="24"/>
    </row>
    <row r="52" spans="1:9" ht="12.75">
      <c r="A52" s="3" t="s">
        <v>32</v>
      </c>
      <c r="B52" s="4" t="s">
        <v>38</v>
      </c>
      <c r="C52" s="40">
        <f>C42/C46*100</f>
        <v>5.072546</v>
      </c>
      <c r="D52" s="40">
        <f>D42/D46*100</f>
        <v>4.5016372549019605</v>
      </c>
      <c r="E52" s="40">
        <f>E42/E46*100</f>
        <v>3.7504326923076925</v>
      </c>
      <c r="F52" s="40">
        <f>F42/F46*100</f>
        <v>3.6545754716981134</v>
      </c>
      <c r="G52" s="40">
        <f>G42/G46*100</f>
        <v>6.293749999999999</v>
      </c>
      <c r="H52" s="23"/>
      <c r="I52" s="24"/>
    </row>
    <row r="53" spans="1:9" ht="25.5">
      <c r="A53" s="3" t="s">
        <v>33</v>
      </c>
      <c r="B53" s="4" t="s">
        <v>48</v>
      </c>
      <c r="C53" s="40">
        <f>C52</f>
        <v>5.072546</v>
      </c>
      <c r="D53" s="40">
        <f>D52</f>
        <v>4.5016372549019605</v>
      </c>
      <c r="E53" s="40">
        <f>E52</f>
        <v>3.7504326923076925</v>
      </c>
      <c r="F53" s="40">
        <f>F52</f>
        <v>3.6545754716981134</v>
      </c>
      <c r="G53" s="40">
        <f>G52</f>
        <v>6.293749999999999</v>
      </c>
      <c r="H53" s="23"/>
      <c r="I53" s="24"/>
    </row>
    <row r="54" spans="8:9" ht="12.75">
      <c r="H54" s="33"/>
      <c r="I54" s="33"/>
    </row>
    <row r="55" spans="8:9" ht="12.75">
      <c r="H55" s="33"/>
      <c r="I55" s="33"/>
    </row>
  </sheetData>
  <mergeCells count="12">
    <mergeCell ref="J43:K43"/>
    <mergeCell ref="J44:K44"/>
    <mergeCell ref="A31:A32"/>
    <mergeCell ref="B31:B32"/>
    <mergeCell ref="C31:G31"/>
    <mergeCell ref="J15:K15"/>
    <mergeCell ref="G1:I1"/>
    <mergeCell ref="A2:I2"/>
    <mergeCell ref="A4:A5"/>
    <mergeCell ref="B4:B5"/>
    <mergeCell ref="C4:C5"/>
    <mergeCell ref="D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</cp:lastModifiedBy>
  <cp:lastPrinted>2007-01-03T14:41:59Z</cp:lastPrinted>
  <dcterms:created xsi:type="dcterms:W3CDTF">1998-12-09T13:02:10Z</dcterms:created>
  <dcterms:modified xsi:type="dcterms:W3CDTF">2007-01-03T14:45:49Z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