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<sst xmlns="http://schemas.openxmlformats.org/spreadsheetml/2006/main" count="93" uniqueCount="77">
  <si>
    <t>§</t>
  </si>
  <si>
    <t>Dział</t>
  </si>
  <si>
    <t>Rozdział</t>
  </si>
  <si>
    <t>Gminny Ośrodek Kultury w Lesznowoli</t>
  </si>
  <si>
    <t>Gminna Biblioteka w Lesznowoli</t>
  </si>
  <si>
    <t>podmiotowej</t>
  </si>
  <si>
    <t>Treść</t>
  </si>
  <si>
    <t>Kwota dotacji ( w zł )</t>
  </si>
  <si>
    <t>Nazwa jednostki</t>
  </si>
  <si>
    <t xml:space="preserve">RAZEM </t>
  </si>
  <si>
    <t>Bieżąca działalność</t>
  </si>
  <si>
    <t>Miasto Stołeczne Warszawa</t>
  </si>
  <si>
    <t>Powiat Piaseczyński</t>
  </si>
  <si>
    <t>RAZEM dotacje celowe</t>
  </si>
  <si>
    <t>OGÓŁEM DOTACJE</t>
  </si>
  <si>
    <t>Udział w kosztach wspólnego biletu - ZTM</t>
  </si>
  <si>
    <t>celowej</t>
  </si>
  <si>
    <t>Załącznik nr 1</t>
  </si>
  <si>
    <t>Lp.</t>
  </si>
  <si>
    <t xml:space="preserve">Przewóz osób- linie autobusowe  ZTM </t>
  </si>
  <si>
    <t>Razem dotacje dla jed należące do sektora finansów publicznych</t>
  </si>
  <si>
    <r>
      <t xml:space="preserve"> I.</t>
    </r>
    <r>
      <rPr>
        <b/>
        <sz val="10"/>
        <rFont val="Cambria"/>
        <family val="1"/>
      </rPr>
      <t xml:space="preserve"> JEDNOSTKI SEKTORA FINANSÓW PUBLICZNYCH</t>
    </r>
  </si>
  <si>
    <r>
      <t xml:space="preserve">II. </t>
    </r>
    <r>
      <rPr>
        <b/>
        <sz val="10"/>
        <rFont val="Cambria"/>
        <family val="1"/>
      </rPr>
      <t>JEDNOSTKI NIE NALEŻĄCE DO SEKTORA FINANSÓW PUBLICZNYCH</t>
    </r>
  </si>
  <si>
    <t>przedmiotowej</t>
  </si>
  <si>
    <t>Prowadzenie zajęć rekreacyjno-sportowych i szkoleniowych w zakresie kultury fizycznej, organizacja i obsługa zawodów sportowych oraz masowych imprez rekreacyjnych dla społeczności z terenu gminy</t>
  </si>
  <si>
    <t>Razem dotacje dla jednostek nie należących do sektora finansów publicznych</t>
  </si>
  <si>
    <t>Razem dotacje -</t>
  </si>
  <si>
    <t>010</t>
  </si>
  <si>
    <t>01008</t>
  </si>
  <si>
    <t>Konserwacja rowów melioracyjnych</t>
  </si>
  <si>
    <t>Pozostałe dotacje  dotyczą wydatków bieżących</t>
  </si>
  <si>
    <t>Rady Gminy Lesznowola</t>
  </si>
  <si>
    <t>Upowszechnianie turystyki krajoznawczej z elementami rekreacji ruchowej dla osób dorosłych z terenu gminy</t>
  </si>
  <si>
    <t>Plan</t>
  </si>
  <si>
    <t>Plan po zmianach</t>
  </si>
  <si>
    <t>RAZEM dotacje podmiotowe</t>
  </si>
  <si>
    <t xml:space="preserve">Plan </t>
  </si>
  <si>
    <t>Niepubliczne  szkoły podstawowe (trzy)</t>
  </si>
  <si>
    <t>Niepubliczne oddziały przedszkolne (trzy)</t>
  </si>
  <si>
    <t>Niepubliczne przedszkola  (piętnaście)</t>
  </si>
  <si>
    <t>Dotacja dla Spółek Wodnych w oparciu o Uchwałę Rady Gminy</t>
  </si>
  <si>
    <t>2830</t>
  </si>
  <si>
    <t>Niepubliczne punkty przedszkolne (cztery )</t>
  </si>
  <si>
    <t>Wspieranie kultury i ochrony dziedzictwa narodowego w ramach integracji społecznej dotyczącej m.in. zakresu historii, teatru, piosenki  itp.</t>
  </si>
  <si>
    <t>Niepubliczne przedszkola</t>
  </si>
  <si>
    <t>Publiczne gimnazjum</t>
  </si>
  <si>
    <t>Prowadzone przez osobę prawną</t>
  </si>
  <si>
    <t>Zmiany</t>
  </si>
  <si>
    <t>Niepubliczne żłobki (siedem)</t>
  </si>
  <si>
    <t>Utrzymanie filii Starostwa w zakresie komunikacji i architektury</t>
  </si>
  <si>
    <t>Niepubliczne klubiki</t>
  </si>
  <si>
    <t>Niepubliczne przedszkola -niepełnosprawni</t>
  </si>
  <si>
    <t>Niepubliczne gimnazjum</t>
  </si>
  <si>
    <t>Niepubliczne szkoły podstawowe -niepełnosprawni</t>
  </si>
  <si>
    <t>Publiczna szkoła podstawowa</t>
  </si>
  <si>
    <t>Wczesne wspomaganie rozwoju dziecka</t>
  </si>
  <si>
    <t xml:space="preserve">"Rozbudowa i przebudowa drogi powiatowej Nr 2844W ul. Wojska Polskiego  -w tym wykonanie dokumentacji" - Lesznowola i Wilcza Góra </t>
  </si>
  <si>
    <t xml:space="preserve">"Rozbudowa i przebudowa  drogi powiatowej Nr 2849W Wola Mrokowska - Garbatka - w tym wykonanie dokumentacji" </t>
  </si>
  <si>
    <t>"Rozbudowa drogi powiatowej nr 2860 wraz z rozbudową skrzyżowania z drogą powiatową nr 2840 - w tym wykonanie dokumentacji"- Mroków, Jabłonowo, Wólka Kosowska</t>
  </si>
  <si>
    <t>Gminy</t>
  </si>
  <si>
    <t>Za dzieci z gminy Lesznowola uczęszczająe do niepublicznych oddziałów przedszkolnych na terenie innych gmin</t>
  </si>
  <si>
    <t>Za dzieci z gminy Lesznowola uczęszczająe do niepublicznych  przedszkoli na terenie innych gmin</t>
  </si>
  <si>
    <t>Samorząd Województwa Mazowieckiego</t>
  </si>
  <si>
    <t>Budowa sygnalizacji świetlnej w ciągu drogi wojewódzkiej nr 721 (skrzyżowanie ul. Słonecznej i ul. Szkolnej w m. Lesznowola - etap I – opracowanie dokumentacji)</t>
  </si>
  <si>
    <t xml:space="preserve">Działania profilaktyczne i socjoterepeutyczne na rzecz społeczości gminy </t>
  </si>
  <si>
    <t xml:space="preserve">Dotacje udzielone w 2016 roku z budżetu gminy podmiotom należącym i nie należącym do sektora finansów publicznych - po zmianach                                                                                        </t>
  </si>
  <si>
    <t>Komenda Wojewódzka Policji</t>
  </si>
  <si>
    <t>Dofinansowanie zakupu samochodu osobowego małolitrażowego segmentu C w wersji oznakowanej  dla Komendy Wojewódzkiej Policji z przeznaczeniem dla Komisariatu Policji w Lesznowoli</t>
  </si>
  <si>
    <t>Nagrody dla pracowników Komisariatu Policji w Lesznowoli</t>
  </si>
  <si>
    <t xml:space="preserve"> FC</t>
  </si>
  <si>
    <t xml:space="preserve">"Budowa chodnika ul. Przyszłości w Łazach II </t>
  </si>
  <si>
    <t>Działania aktywizujące na rzecz wsparcia rodzin wielodzietnych, ubogich rodzin z dziećmi, rodzin  z dziećmi niepełnosprawnymi oraz rodziców samotnie wychowujących dzieci</t>
  </si>
  <si>
    <t>Dofinansowanie zadań zleconych do realizacji fundacjom</t>
  </si>
  <si>
    <t xml:space="preserve">Plan w pozycjach 3, 4, 5, 6, 7 i 9 dotyczy wydatków majątkowych </t>
  </si>
  <si>
    <t xml:space="preserve"> </t>
  </si>
  <si>
    <t>do Uchwały Nr 376/XXV/2016</t>
  </si>
  <si>
    <t>z dnia 20 grudnia 2016r.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</si>
</sst>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5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Cambria"/>
      <family val="1"/>
    </font>
    <font>
      <sz val="11"/>
      <name val="Arial CE"/>
      <family val="0"/>
    </font>
    <font>
      <sz val="8"/>
      <name val="Cambria"/>
      <family val="1"/>
    </font>
    <font>
      <b/>
      <sz val="9"/>
      <name val="Arial CE"/>
      <family val="0"/>
    </font>
    <font>
      <i/>
      <sz val="8.25"/>
      <color indexed="8"/>
      <name val="Arial"/>
      <family val="2"/>
    </font>
    <font>
      <sz val="10"/>
      <name val="Cambria"/>
      <family val="1"/>
    </font>
    <font>
      <sz val="9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Cambria"/>
      <family val="1"/>
    </font>
    <font>
      <sz val="7"/>
      <name val="Cambria"/>
      <family val="1"/>
    </font>
    <font>
      <b/>
      <sz val="9"/>
      <name val="Cambria"/>
      <family val="1"/>
    </font>
    <font>
      <b/>
      <sz val="11"/>
      <name val="Cambria"/>
      <family val="1"/>
    </font>
    <font>
      <b/>
      <sz val="7"/>
      <name val="Cambria"/>
      <family val="1"/>
    </font>
    <font>
      <sz val="11"/>
      <name val="Cambria"/>
      <family val="1"/>
    </font>
    <font>
      <sz val="8"/>
      <color indexed="8"/>
      <name val="Cambria"/>
      <family val="1"/>
    </font>
    <font>
      <b/>
      <sz val="6"/>
      <name val="Cambria"/>
      <family val="1"/>
    </font>
    <font>
      <b/>
      <sz val="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1" fontId="7" fillId="33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3" fontId="7" fillId="0" borderId="0" xfId="0" applyNumberFormat="1" applyFont="1" applyAlignment="1">
      <alignment vertical="center"/>
    </xf>
    <xf numFmtId="0" fontId="28" fillId="0" borderId="10" xfId="0" applyFont="1" applyBorder="1" applyAlignment="1">
      <alignment vertical="center" wrapText="1"/>
    </xf>
    <xf numFmtId="0" fontId="29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1" fontId="29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3" fontId="2" fillId="34" borderId="10" xfId="0" applyNumberFormat="1" applyFont="1" applyFill="1" applyBorder="1" applyAlignment="1">
      <alignment vertical="center"/>
    </xf>
    <xf numFmtId="1" fontId="2" fillId="34" borderId="10" xfId="0" applyNumberFormat="1" applyFont="1" applyFill="1" applyBorder="1" applyAlignment="1" quotePrefix="1">
      <alignment horizontal="center" vertical="center"/>
    </xf>
    <xf numFmtId="1" fontId="29" fillId="34" borderId="10" xfId="0" applyNumberFormat="1" applyFont="1" applyFill="1" applyBorder="1" applyAlignment="1" quotePrefix="1">
      <alignment horizontal="center" vertical="center"/>
    </xf>
    <xf numFmtId="0" fontId="7" fillId="34" borderId="10" xfId="0" applyFont="1" applyFill="1" applyBorder="1" applyAlignment="1">
      <alignment vertical="center"/>
    </xf>
    <xf numFmtId="0" fontId="7" fillId="4" borderId="10" xfId="0" applyFont="1" applyFill="1" applyBorder="1" applyAlignment="1">
      <alignment vertical="center"/>
    </xf>
    <xf numFmtId="0" fontId="7" fillId="6" borderId="10" xfId="0" applyFont="1" applyFill="1" applyBorder="1" applyAlignment="1">
      <alignment vertical="center"/>
    </xf>
    <xf numFmtId="0" fontId="7" fillId="6" borderId="11" xfId="0" applyFont="1" applyFill="1" applyBorder="1" applyAlignment="1">
      <alignment vertical="center"/>
    </xf>
    <xf numFmtId="3" fontId="29" fillId="4" borderId="10" xfId="0" applyNumberFormat="1" applyFont="1" applyFill="1" applyBorder="1" applyAlignment="1">
      <alignment vertical="center"/>
    </xf>
    <xf numFmtId="0" fontId="27" fillId="4" borderId="10" xfId="0" applyFont="1" applyFill="1" applyBorder="1" applyAlignment="1">
      <alignment vertical="center"/>
    </xf>
    <xf numFmtId="0" fontId="7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3" fontId="29" fillId="35" borderId="10" xfId="0" applyNumberFormat="1" applyFont="1" applyFill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3" fontId="29" fillId="34" borderId="10" xfId="0" applyNumberFormat="1" applyFont="1" applyFill="1" applyBorder="1" applyAlignment="1">
      <alignment horizontal="center" vertical="center"/>
    </xf>
    <xf numFmtId="0" fontId="29" fillId="34" borderId="10" xfId="0" applyFont="1" applyFill="1" applyBorder="1" applyAlignment="1">
      <alignment horizontal="left" vertical="center" wrapText="1"/>
    </xf>
    <xf numFmtId="0" fontId="29" fillId="34" borderId="10" xfId="0" applyFont="1" applyFill="1" applyBorder="1" applyAlignment="1">
      <alignment vertical="center"/>
    </xf>
    <xf numFmtId="3" fontId="29" fillId="34" borderId="10" xfId="0" applyNumberFormat="1" applyFont="1" applyFill="1" applyBorder="1" applyAlignment="1">
      <alignment vertical="center"/>
    </xf>
    <xf numFmtId="0" fontId="7" fillId="36" borderId="1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34" borderId="10" xfId="0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 vertical="center"/>
    </xf>
    <xf numFmtId="1" fontId="8" fillId="33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vertical="center"/>
    </xf>
    <xf numFmtId="1" fontId="7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3" fontId="0" fillId="0" borderId="0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8" fillId="36" borderId="13" xfId="0" applyFont="1" applyFill="1" applyBorder="1" applyAlignment="1">
      <alignment vertical="center"/>
    </xf>
    <xf numFmtId="1" fontId="8" fillId="36" borderId="13" xfId="0" applyNumberFormat="1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vertical="center" wrapText="1"/>
    </xf>
    <xf numFmtId="0" fontId="4" fillId="36" borderId="13" xfId="0" applyFont="1" applyFill="1" applyBorder="1" applyAlignment="1">
      <alignment vertical="center" wrapText="1"/>
    </xf>
    <xf numFmtId="1" fontId="7" fillId="36" borderId="10" xfId="0" applyNumberFormat="1" applyFont="1" applyFill="1" applyBorder="1" applyAlignment="1" quotePrefix="1">
      <alignment horizontal="center" vertical="center"/>
    </xf>
    <xf numFmtId="1" fontId="8" fillId="36" borderId="10" xfId="0" applyNumberFormat="1" applyFont="1" applyFill="1" applyBorder="1" applyAlignment="1" quotePrefix="1">
      <alignment horizontal="center" vertical="center"/>
    </xf>
    <xf numFmtId="0" fontId="8" fillId="36" borderId="10" xfId="0" applyFont="1" applyFill="1" applyBorder="1" applyAlignment="1">
      <alignment horizontal="left" vertical="center" wrapText="1"/>
    </xf>
    <xf numFmtId="0" fontId="7" fillId="36" borderId="13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left" vertical="center" wrapText="1"/>
    </xf>
    <xf numFmtId="3" fontId="29" fillId="8" borderId="10" xfId="0" applyNumberFormat="1" applyFont="1" applyFill="1" applyBorder="1" applyAlignment="1">
      <alignment vertical="center"/>
    </xf>
    <xf numFmtId="0" fontId="2" fillId="8" borderId="10" xfId="0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3" fontId="8" fillId="36" borderId="10" xfId="0" applyNumberFormat="1" applyFont="1" applyFill="1" applyBorder="1" applyAlignment="1">
      <alignment vertical="center" wrapText="1"/>
    </xf>
    <xf numFmtId="3" fontId="8" fillId="36" borderId="10" xfId="0" applyNumberFormat="1" applyFont="1" applyFill="1" applyBorder="1" applyAlignment="1" quotePrefix="1">
      <alignment horizontal="center" vertical="center"/>
    </xf>
    <xf numFmtId="3" fontId="8" fillId="0" borderId="14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3" fontId="2" fillId="35" borderId="14" xfId="0" applyNumberFormat="1" applyFont="1" applyFill="1" applyBorder="1" applyAlignment="1">
      <alignment vertical="center"/>
    </xf>
    <xf numFmtId="0" fontId="2" fillId="35" borderId="14" xfId="0" applyFont="1" applyFill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0" fontId="8" fillId="36" borderId="15" xfId="0" applyFont="1" applyFill="1" applyBorder="1" applyAlignment="1">
      <alignment vertical="center"/>
    </xf>
    <xf numFmtId="3" fontId="29" fillId="4" borderId="14" xfId="0" applyNumberFormat="1" applyFont="1" applyFill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29" fillId="34" borderId="14" xfId="0" applyNumberFormat="1" applyFont="1" applyFill="1" applyBorder="1" applyAlignment="1">
      <alignment vertical="center"/>
    </xf>
    <xf numFmtId="3" fontId="2" fillId="34" borderId="14" xfId="0" applyNumberFormat="1" applyFont="1" applyFill="1" applyBorder="1" applyAlignment="1">
      <alignment vertical="center"/>
    </xf>
    <xf numFmtId="3" fontId="7" fillId="36" borderId="14" xfId="0" applyNumberFormat="1" applyFont="1" applyFill="1" applyBorder="1" applyAlignment="1">
      <alignment vertical="center"/>
    </xf>
    <xf numFmtId="3" fontId="8" fillId="36" borderId="13" xfId="0" applyNumberFormat="1" applyFont="1" applyFill="1" applyBorder="1" applyAlignment="1">
      <alignment vertical="center"/>
    </xf>
    <xf numFmtId="0" fontId="7" fillId="36" borderId="10" xfId="0" applyFont="1" applyFill="1" applyBorder="1" applyAlignment="1">
      <alignment horizontal="center" vertical="center"/>
    </xf>
    <xf numFmtId="0" fontId="7" fillId="36" borderId="13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vertical="center" wrapText="1"/>
    </xf>
    <xf numFmtId="3" fontId="8" fillId="36" borderId="13" xfId="0" applyNumberFormat="1" applyFont="1" applyFill="1" applyBorder="1" applyAlignment="1">
      <alignment vertical="center"/>
    </xf>
    <xf numFmtId="0" fontId="8" fillId="36" borderId="15" xfId="0" applyFont="1" applyFill="1" applyBorder="1" applyAlignment="1">
      <alignment horizontal="center" vertical="center"/>
    </xf>
    <xf numFmtId="3" fontId="8" fillId="36" borderId="13" xfId="0" applyNumberFormat="1" applyFont="1" applyFill="1" applyBorder="1" applyAlignment="1">
      <alignment horizontal="right" vertical="center"/>
    </xf>
    <xf numFmtId="1" fontId="8" fillId="36" borderId="13" xfId="0" applyNumberFormat="1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left" vertical="center" wrapText="1"/>
    </xf>
    <xf numFmtId="0" fontId="8" fillId="36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vertical="center" wrapText="1"/>
    </xf>
    <xf numFmtId="3" fontId="8" fillId="36" borderId="10" xfId="0" applyNumberFormat="1" applyFont="1" applyFill="1" applyBorder="1" applyAlignment="1">
      <alignment vertical="center"/>
    </xf>
    <xf numFmtId="0" fontId="8" fillId="36" borderId="14" xfId="0" applyFont="1" applyFill="1" applyBorder="1" applyAlignment="1">
      <alignment vertical="center"/>
    </xf>
    <xf numFmtId="0" fontId="8" fillId="36" borderId="10" xfId="0" applyFont="1" applyFill="1" applyBorder="1" applyAlignment="1">
      <alignment vertical="center"/>
    </xf>
    <xf numFmtId="0" fontId="4" fillId="36" borderId="10" xfId="0" applyFont="1" applyFill="1" applyBorder="1" applyAlignment="1">
      <alignment vertical="center" wrapText="1"/>
    </xf>
    <xf numFmtId="3" fontId="30" fillId="0" borderId="0" xfId="0" applyNumberFormat="1" applyFont="1" applyBorder="1" applyAlignment="1">
      <alignment vertical="center"/>
    </xf>
    <xf numFmtId="3" fontId="2" fillId="36" borderId="14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4" xfId="0" applyFont="1" applyBorder="1" applyAlignment="1">
      <alignment vertical="center"/>
    </xf>
    <xf numFmtId="0" fontId="7" fillId="36" borderId="10" xfId="0" applyFont="1" applyFill="1" applyBorder="1" applyAlignment="1">
      <alignment vertical="center" wrapText="1"/>
    </xf>
    <xf numFmtId="3" fontId="0" fillId="0" borderId="0" xfId="0" applyNumberFormat="1" applyAlignment="1">
      <alignment vertical="center"/>
    </xf>
    <xf numFmtId="0" fontId="2" fillId="35" borderId="10" xfId="0" applyFont="1" applyFill="1" applyBorder="1" applyAlignment="1">
      <alignment vertical="center" wrapText="1"/>
    </xf>
    <xf numFmtId="0" fontId="31" fillId="34" borderId="10" xfId="0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 horizontal="center" vertical="center" wrapText="1"/>
    </xf>
    <xf numFmtId="0" fontId="31" fillId="34" borderId="14" xfId="0" applyFont="1" applyFill="1" applyBorder="1" applyAlignment="1">
      <alignment horizontal="center" vertical="center"/>
    </xf>
    <xf numFmtId="0" fontId="8" fillId="33" borderId="10" xfId="0" applyFont="1" applyFill="1" applyBorder="1" applyAlignment="1" quotePrefix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3" fontId="32" fillId="0" borderId="0" xfId="0" applyNumberFormat="1" applyFont="1" applyBorder="1" applyAlignment="1">
      <alignment vertical="center"/>
    </xf>
    <xf numFmtId="0" fontId="6" fillId="37" borderId="17" xfId="0" applyFont="1" applyFill="1" applyBorder="1" applyAlignment="1" applyProtection="1">
      <alignment horizontal="left" vertical="center" wrapText="1" shrinkToFit="1"/>
      <protection locked="0"/>
    </xf>
    <xf numFmtId="0" fontId="7" fillId="33" borderId="10" xfId="0" applyFont="1" applyFill="1" applyBorder="1" applyAlignment="1">
      <alignment horizontal="center" vertical="center"/>
    </xf>
    <xf numFmtId="0" fontId="6" fillId="37" borderId="0" xfId="0" applyFont="1" applyFill="1" applyBorder="1" applyAlignment="1" applyProtection="1">
      <alignment horizontal="left" vertical="center" wrapText="1" shrinkToFit="1"/>
      <protection locked="0"/>
    </xf>
    <xf numFmtId="0" fontId="33" fillId="37" borderId="10" xfId="0" applyFont="1" applyFill="1" applyBorder="1" applyAlignment="1" applyProtection="1">
      <alignment horizontal="left" vertical="center" wrapText="1" shrinkToFit="1"/>
      <protection locked="0"/>
    </xf>
    <xf numFmtId="3" fontId="29" fillId="0" borderId="10" xfId="0" applyNumberFormat="1" applyFont="1" applyBorder="1" applyAlignment="1">
      <alignment vertical="center"/>
    </xf>
    <xf numFmtId="0" fontId="34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29" fillId="6" borderId="11" xfId="0" applyNumberFormat="1" applyFont="1" applyFill="1" applyBorder="1" applyAlignment="1">
      <alignment vertical="center"/>
    </xf>
    <xf numFmtId="3" fontId="29" fillId="6" borderId="18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9" fillId="34" borderId="10" xfId="0" applyFont="1" applyFill="1" applyBorder="1" applyAlignment="1">
      <alignment horizontal="center" vertical="center"/>
    </xf>
    <xf numFmtId="3" fontId="7" fillId="0" borderId="13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33" fillId="37" borderId="13" xfId="0" applyFont="1" applyFill="1" applyBorder="1" applyAlignment="1" applyProtection="1">
      <alignment horizontal="left" vertical="center" wrapText="1" shrinkToFit="1"/>
      <protection locked="0"/>
    </xf>
    <xf numFmtId="0" fontId="4" fillId="0" borderId="10" xfId="0" applyFont="1" applyBorder="1" applyAlignment="1">
      <alignment horizontal="left" vertical="center" wrapText="1"/>
    </xf>
    <xf numFmtId="0" fontId="7" fillId="36" borderId="19" xfId="0" applyFont="1" applyFill="1" applyBorder="1" applyAlignment="1">
      <alignment horizontal="center" vertical="center"/>
    </xf>
    <xf numFmtId="1" fontId="2" fillId="36" borderId="19" xfId="0" applyNumberFormat="1" applyFont="1" applyFill="1" applyBorder="1" applyAlignment="1" quotePrefix="1">
      <alignment horizontal="center" vertical="center"/>
    </xf>
    <xf numFmtId="1" fontId="29" fillId="36" borderId="19" xfId="0" applyNumberFormat="1" applyFont="1" applyFill="1" applyBorder="1" applyAlignment="1" quotePrefix="1">
      <alignment horizontal="center" vertical="center"/>
    </xf>
    <xf numFmtId="3" fontId="29" fillId="36" borderId="19" xfId="0" applyNumberFormat="1" applyFont="1" applyFill="1" applyBorder="1" applyAlignment="1">
      <alignment horizontal="center" vertical="center"/>
    </xf>
    <xf numFmtId="0" fontId="29" fillId="36" borderId="19" xfId="0" applyFont="1" applyFill="1" applyBorder="1" applyAlignment="1">
      <alignment horizontal="left" vertical="center" wrapText="1"/>
    </xf>
    <xf numFmtId="0" fontId="2" fillId="36" borderId="19" xfId="0" applyFont="1" applyFill="1" applyBorder="1" applyAlignment="1">
      <alignment vertical="center"/>
    </xf>
    <xf numFmtId="3" fontId="2" fillId="36" borderId="19" xfId="0" applyNumberFormat="1" applyFont="1" applyFill="1" applyBorder="1" applyAlignment="1">
      <alignment vertical="center"/>
    </xf>
    <xf numFmtId="0" fontId="7" fillId="36" borderId="19" xfId="0" applyFont="1" applyFill="1" applyBorder="1" applyAlignment="1">
      <alignment vertical="center"/>
    </xf>
    <xf numFmtId="0" fontId="0" fillId="36" borderId="0" xfId="0" applyFill="1" applyAlignment="1">
      <alignment vertical="center"/>
    </xf>
    <xf numFmtId="0" fontId="7" fillId="36" borderId="0" xfId="0" applyFont="1" applyFill="1" applyBorder="1" applyAlignment="1">
      <alignment horizontal="center" vertical="center"/>
    </xf>
    <xf numFmtId="1" fontId="2" fillId="36" borderId="0" xfId="0" applyNumberFormat="1" applyFont="1" applyFill="1" applyBorder="1" applyAlignment="1" quotePrefix="1">
      <alignment horizontal="center" vertical="center"/>
    </xf>
    <xf numFmtId="1" fontId="29" fillId="36" borderId="0" xfId="0" applyNumberFormat="1" applyFont="1" applyFill="1" applyBorder="1" applyAlignment="1" quotePrefix="1">
      <alignment horizontal="center" vertical="center"/>
    </xf>
    <xf numFmtId="3" fontId="29" fillId="36" borderId="0" xfId="0" applyNumberFormat="1" applyFont="1" applyFill="1" applyBorder="1" applyAlignment="1">
      <alignment horizontal="center" vertical="center"/>
    </xf>
    <xf numFmtId="0" fontId="29" fillId="36" borderId="0" xfId="0" applyFont="1" applyFill="1" applyBorder="1" applyAlignment="1">
      <alignment horizontal="left" vertical="center" wrapText="1"/>
    </xf>
    <xf numFmtId="0" fontId="2" fillId="36" borderId="0" xfId="0" applyFont="1" applyFill="1" applyBorder="1" applyAlignment="1">
      <alignment vertical="center"/>
    </xf>
    <xf numFmtId="3" fontId="2" fillId="36" borderId="0" xfId="0" applyNumberFormat="1" applyFont="1" applyFill="1" applyBorder="1" applyAlignment="1">
      <alignment vertical="center"/>
    </xf>
    <xf numFmtId="0" fontId="7" fillId="36" borderId="0" xfId="0" applyFont="1" applyFill="1" applyBorder="1" applyAlignment="1">
      <alignment vertical="center"/>
    </xf>
    <xf numFmtId="3" fontId="8" fillId="36" borderId="13" xfId="0" applyNumberFormat="1" applyFont="1" applyFill="1" applyBorder="1" applyAlignment="1">
      <alignment vertical="center"/>
    </xf>
    <xf numFmtId="0" fontId="4" fillId="36" borderId="13" xfId="0" applyFont="1" applyFill="1" applyBorder="1" applyAlignment="1">
      <alignment vertical="center" wrapText="1"/>
    </xf>
    <xf numFmtId="0" fontId="7" fillId="36" borderId="13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vertical="center" wrapText="1"/>
    </xf>
    <xf numFmtId="0" fontId="7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29" fillId="0" borderId="19" xfId="0" applyFont="1" applyBorder="1" applyAlignment="1">
      <alignment vertical="center" wrapText="1"/>
    </xf>
    <xf numFmtId="3" fontId="29" fillId="0" borderId="19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0" fontId="8" fillId="34" borderId="13" xfId="0" applyFont="1" applyFill="1" applyBorder="1" applyAlignment="1">
      <alignment horizontal="center" vertical="center"/>
    </xf>
    <xf numFmtId="0" fontId="29" fillId="34" borderId="13" xfId="0" applyFont="1" applyFill="1" applyBorder="1" applyAlignment="1" quotePrefix="1">
      <alignment horizontal="center" vertical="center"/>
    </xf>
    <xf numFmtId="3" fontId="29" fillId="34" borderId="13" xfId="0" applyNumberFormat="1" applyFont="1" applyFill="1" applyBorder="1" applyAlignment="1">
      <alignment horizontal="center" vertical="center"/>
    </xf>
    <xf numFmtId="0" fontId="29" fillId="34" borderId="13" xfId="0" applyFont="1" applyFill="1" applyBorder="1" applyAlignment="1">
      <alignment horizontal="left" vertical="center" wrapText="1"/>
    </xf>
    <xf numFmtId="3" fontId="29" fillId="34" borderId="13" xfId="0" applyNumberFormat="1" applyFont="1" applyFill="1" applyBorder="1" applyAlignment="1">
      <alignment vertical="center"/>
    </xf>
    <xf numFmtId="0" fontId="29" fillId="34" borderId="13" xfId="0" applyFont="1" applyFill="1" applyBorder="1" applyAlignment="1">
      <alignment vertical="center"/>
    </xf>
    <xf numFmtId="3" fontId="29" fillId="34" borderId="15" xfId="0" applyNumberFormat="1" applyFont="1" applyFill="1" applyBorder="1" applyAlignment="1">
      <alignment vertical="center"/>
    </xf>
    <xf numFmtId="3" fontId="29" fillId="8" borderId="13" xfId="0" applyNumberFormat="1" applyFont="1" applyFill="1" applyBorder="1" applyAlignment="1">
      <alignment vertical="center"/>
    </xf>
    <xf numFmtId="0" fontId="8" fillId="36" borderId="19" xfId="0" applyFont="1" applyFill="1" applyBorder="1" applyAlignment="1">
      <alignment horizontal="center" vertical="center"/>
    </xf>
    <xf numFmtId="0" fontId="29" fillId="36" borderId="19" xfId="0" applyFont="1" applyFill="1" applyBorder="1" applyAlignment="1" quotePrefix="1">
      <alignment horizontal="center" vertical="center"/>
    </xf>
    <xf numFmtId="3" fontId="29" fillId="36" borderId="19" xfId="0" applyNumberFormat="1" applyFont="1" applyFill="1" applyBorder="1" applyAlignment="1">
      <alignment vertical="center"/>
    </xf>
    <xf numFmtId="0" fontId="29" fillId="36" borderId="19" xfId="0" applyFont="1" applyFill="1" applyBorder="1" applyAlignment="1">
      <alignment vertical="center"/>
    </xf>
    <xf numFmtId="0" fontId="8" fillId="36" borderId="0" xfId="0" applyFont="1" applyFill="1" applyBorder="1" applyAlignment="1">
      <alignment horizontal="center" vertical="center"/>
    </xf>
    <xf numFmtId="0" fontId="29" fillId="36" borderId="0" xfId="0" applyFont="1" applyFill="1" applyBorder="1" applyAlignment="1" quotePrefix="1">
      <alignment horizontal="center" vertical="center"/>
    </xf>
    <xf numFmtId="3" fontId="29" fillId="36" borderId="0" xfId="0" applyNumberFormat="1" applyFont="1" applyFill="1" applyBorder="1" applyAlignment="1">
      <alignment vertical="center"/>
    </xf>
    <xf numFmtId="0" fontId="29" fillId="36" borderId="0" xfId="0" applyFont="1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3" fontId="7" fillId="36" borderId="10" xfId="0" applyNumberFormat="1" applyFont="1" applyFill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3" fontId="4" fillId="0" borderId="10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0" fillId="0" borderId="21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21" xfId="0" applyFont="1" applyBorder="1" applyAlignment="1">
      <alignment vertical="center"/>
    </xf>
    <xf numFmtId="0" fontId="27" fillId="4" borderId="21" xfId="0" applyFont="1" applyFill="1" applyBorder="1" applyAlignment="1">
      <alignment vertical="center"/>
    </xf>
    <xf numFmtId="0" fontId="27" fillId="4" borderId="20" xfId="0" applyFont="1" applyFill="1" applyBorder="1" applyAlignment="1">
      <alignment vertical="center"/>
    </xf>
    <xf numFmtId="0" fontId="27" fillId="4" borderId="14" xfId="0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3" fontId="7" fillId="0" borderId="21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3" fontId="29" fillId="0" borderId="21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30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2" fillId="6" borderId="23" xfId="0" applyFont="1" applyFill="1" applyBorder="1" applyAlignment="1">
      <alignment vertical="center" wrapText="1"/>
    </xf>
    <xf numFmtId="0" fontId="2" fillId="6" borderId="22" xfId="0" applyFont="1" applyFill="1" applyBorder="1" applyAlignment="1">
      <alignment vertical="center" wrapText="1"/>
    </xf>
    <xf numFmtId="0" fontId="2" fillId="6" borderId="18" xfId="0" applyFont="1" applyFill="1" applyBorder="1" applyAlignment="1">
      <alignment vertical="center" wrapText="1"/>
    </xf>
    <xf numFmtId="0" fontId="29" fillId="34" borderId="13" xfId="0" applyFont="1" applyFill="1" applyBorder="1" applyAlignment="1">
      <alignment horizontal="center" vertical="center"/>
    </xf>
    <xf numFmtId="0" fontId="29" fillId="34" borderId="24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9" fillId="34" borderId="15" xfId="0" applyFont="1" applyFill="1" applyBorder="1" applyAlignment="1">
      <alignment horizontal="center" vertical="center"/>
    </xf>
    <xf numFmtId="0" fontId="29" fillId="34" borderId="25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7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9" fillId="34" borderId="19" xfId="0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35" fillId="34" borderId="10" xfId="0" applyFont="1" applyFill="1" applyBorder="1" applyAlignment="1">
      <alignment horizontal="center" vertical="center"/>
    </xf>
    <xf numFmtId="0" fontId="29" fillId="0" borderId="21" xfId="0" applyFont="1" applyBorder="1" applyAlignment="1">
      <alignment vertical="center" wrapText="1"/>
    </xf>
    <xf numFmtId="0" fontId="8" fillId="0" borderId="2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29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0" fontId="27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"/>
  <sheetViews>
    <sheetView tabSelected="1" zoomScalePageLayoutView="0" workbookViewId="0" topLeftCell="A1">
      <selection activeCell="O11" sqref="O11"/>
    </sheetView>
  </sheetViews>
  <sheetFormatPr defaultColWidth="9.00390625" defaultRowHeight="12.75"/>
  <cols>
    <col min="1" max="1" width="3.625" style="1" customWidth="1"/>
    <col min="2" max="2" width="4.75390625" style="1" customWidth="1"/>
    <col min="3" max="3" width="7.625" style="1" customWidth="1"/>
    <col min="4" max="4" width="5.375" style="1" customWidth="1"/>
    <col min="5" max="5" width="19.625" style="1" customWidth="1"/>
    <col min="6" max="6" width="9.625" style="1" customWidth="1"/>
    <col min="7" max="7" width="9.25390625" style="1" customWidth="1"/>
    <col min="8" max="8" width="10.00390625" style="1" customWidth="1"/>
    <col min="9" max="9" width="10.125" style="1" customWidth="1"/>
    <col min="10" max="10" width="8.75390625" style="1" customWidth="1"/>
    <col min="11" max="11" width="10.00390625" style="1" customWidth="1"/>
    <col min="12" max="12" width="7.875" style="1" customWidth="1"/>
    <col min="13" max="13" width="26.00390625" style="1" customWidth="1"/>
    <col min="14" max="15" width="9.125" style="1" customWidth="1"/>
    <col min="16" max="16" width="12.75390625" style="1" customWidth="1"/>
    <col min="17" max="16384" width="9.125" style="1" customWidth="1"/>
  </cols>
  <sheetData>
    <row r="1" spans="1:13" ht="12.75" customHeight="1">
      <c r="A1" s="2"/>
      <c r="B1" s="2"/>
      <c r="C1" s="3"/>
      <c r="D1" s="3"/>
      <c r="E1" s="3"/>
      <c r="F1" s="3"/>
      <c r="G1" s="3"/>
      <c r="H1" s="3"/>
      <c r="I1" s="4"/>
      <c r="J1" s="4"/>
      <c r="K1" s="4"/>
      <c r="L1" s="2"/>
      <c r="M1" s="119" t="s">
        <v>17</v>
      </c>
    </row>
    <row r="2" spans="1:13" ht="12.75">
      <c r="A2" s="2"/>
      <c r="B2" s="2"/>
      <c r="C2" s="2"/>
      <c r="D2" s="2"/>
      <c r="E2" s="2"/>
      <c r="F2" s="2"/>
      <c r="G2" s="102"/>
      <c r="H2" s="48"/>
      <c r="I2" s="4"/>
      <c r="J2" s="4"/>
      <c r="K2" s="4"/>
      <c r="L2" s="2"/>
      <c r="M2" s="119" t="s">
        <v>75</v>
      </c>
    </row>
    <row r="3" spans="1:13" ht="12.75">
      <c r="A3" s="2"/>
      <c r="B3" s="2"/>
      <c r="C3" s="2"/>
      <c r="D3" s="2"/>
      <c r="E3" s="2"/>
      <c r="F3" s="2"/>
      <c r="G3" s="102"/>
      <c r="H3" s="48"/>
      <c r="I3" s="4"/>
      <c r="J3" s="4"/>
      <c r="K3" s="4"/>
      <c r="L3" s="2"/>
      <c r="M3" s="119" t="s">
        <v>31</v>
      </c>
    </row>
    <row r="4" spans="1:13" ht="15.75" customHeight="1">
      <c r="A4" s="2"/>
      <c r="B4" s="2"/>
      <c r="C4" s="2"/>
      <c r="D4" s="2"/>
      <c r="E4" s="2"/>
      <c r="F4" s="2"/>
      <c r="G4" s="102"/>
      <c r="H4" s="48"/>
      <c r="I4" s="4"/>
      <c r="J4" s="4"/>
      <c r="K4" s="4"/>
      <c r="L4" s="2"/>
      <c r="M4" s="119" t="s">
        <v>76</v>
      </c>
    </row>
    <row r="5" spans="1:13" ht="1.5" customHeight="1">
      <c r="A5" s="2"/>
      <c r="B5" s="2"/>
      <c r="C5" s="2"/>
      <c r="D5" s="2"/>
      <c r="E5" s="2"/>
      <c r="F5" s="2"/>
      <c r="G5" s="102"/>
      <c r="H5" s="48"/>
      <c r="I5" s="2"/>
      <c r="J5" s="102"/>
      <c r="K5" s="48"/>
      <c r="L5" s="2"/>
      <c r="M5" s="2"/>
    </row>
    <row r="6" spans="1:13" ht="25.5" customHeight="1">
      <c r="A6" s="196" t="s">
        <v>65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</row>
    <row r="7" spans="1:13" ht="13.5" customHeight="1">
      <c r="A7" s="201" t="s">
        <v>18</v>
      </c>
      <c r="B7" s="201" t="s">
        <v>1</v>
      </c>
      <c r="C7" s="201" t="s">
        <v>2</v>
      </c>
      <c r="D7" s="201" t="s">
        <v>0</v>
      </c>
      <c r="E7" s="210" t="s">
        <v>8</v>
      </c>
      <c r="F7" s="217" t="s">
        <v>7</v>
      </c>
      <c r="G7" s="217"/>
      <c r="H7" s="217"/>
      <c r="I7" s="217"/>
      <c r="J7" s="217"/>
      <c r="K7" s="217"/>
      <c r="L7" s="217"/>
      <c r="M7" s="204" t="s">
        <v>6</v>
      </c>
    </row>
    <row r="8" spans="1:13" ht="19.5" customHeight="1">
      <c r="A8" s="202"/>
      <c r="B8" s="202"/>
      <c r="C8" s="202"/>
      <c r="D8" s="202"/>
      <c r="E8" s="211"/>
      <c r="F8" s="213" t="s">
        <v>5</v>
      </c>
      <c r="G8" s="213"/>
      <c r="H8" s="213"/>
      <c r="I8" s="217" t="s">
        <v>16</v>
      </c>
      <c r="J8" s="217"/>
      <c r="K8" s="218"/>
      <c r="L8" s="118" t="s">
        <v>23</v>
      </c>
      <c r="M8" s="205"/>
    </row>
    <row r="9" spans="1:13" ht="21" customHeight="1">
      <c r="A9" s="203"/>
      <c r="B9" s="203"/>
      <c r="C9" s="203"/>
      <c r="D9" s="203"/>
      <c r="E9" s="212"/>
      <c r="F9" s="107" t="s">
        <v>33</v>
      </c>
      <c r="G9" s="107" t="s">
        <v>47</v>
      </c>
      <c r="H9" s="108" t="s">
        <v>34</v>
      </c>
      <c r="I9" s="109" t="s">
        <v>33</v>
      </c>
      <c r="J9" s="109" t="s">
        <v>47</v>
      </c>
      <c r="K9" s="108" t="s">
        <v>34</v>
      </c>
      <c r="L9" s="108"/>
      <c r="M9" s="206"/>
    </row>
    <row r="10" spans="1:13" ht="16.5" customHeight="1">
      <c r="A10" s="5"/>
      <c r="B10" s="207" t="s">
        <v>21</v>
      </c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9"/>
    </row>
    <row r="11" spans="1:13" ht="25.5" customHeight="1">
      <c r="A11" s="5">
        <v>1</v>
      </c>
      <c r="B11" s="5">
        <v>600</v>
      </c>
      <c r="C11" s="10">
        <v>60004</v>
      </c>
      <c r="D11" s="5">
        <v>2310</v>
      </c>
      <c r="E11" s="13" t="s">
        <v>11</v>
      </c>
      <c r="F11" s="14"/>
      <c r="G11" s="14"/>
      <c r="H11" s="14"/>
      <c r="I11" s="73">
        <v>1586496</v>
      </c>
      <c r="J11" s="73"/>
      <c r="K11" s="73">
        <f>I11+J11</f>
        <v>1586496</v>
      </c>
      <c r="L11" s="7"/>
      <c r="M11" s="15" t="s">
        <v>19</v>
      </c>
    </row>
    <row r="12" spans="1:13" ht="25.5" customHeight="1">
      <c r="A12" s="6">
        <v>2</v>
      </c>
      <c r="B12" s="5">
        <v>600</v>
      </c>
      <c r="C12" s="10">
        <v>60004</v>
      </c>
      <c r="D12" s="5">
        <v>2310</v>
      </c>
      <c r="E12" s="13" t="s">
        <v>11</v>
      </c>
      <c r="F12" s="14"/>
      <c r="G12" s="14"/>
      <c r="H12" s="14"/>
      <c r="I12" s="73">
        <v>646484</v>
      </c>
      <c r="J12" s="73">
        <v>-90000</v>
      </c>
      <c r="K12" s="73">
        <f aca="true" t="shared" si="0" ref="K12:K22">I12+J12</f>
        <v>556484</v>
      </c>
      <c r="L12" s="7"/>
      <c r="M12" s="19" t="s">
        <v>15</v>
      </c>
    </row>
    <row r="13" spans="1:16" ht="57.75" customHeight="1">
      <c r="A13" s="5">
        <v>3</v>
      </c>
      <c r="B13" s="5">
        <v>600</v>
      </c>
      <c r="C13" s="10">
        <v>60013</v>
      </c>
      <c r="D13" s="5">
        <v>6300</v>
      </c>
      <c r="E13" s="9" t="s">
        <v>62</v>
      </c>
      <c r="F13" s="14"/>
      <c r="G13" s="14"/>
      <c r="H13" s="14"/>
      <c r="I13" s="73">
        <v>60000</v>
      </c>
      <c r="J13" s="73"/>
      <c r="K13" s="73">
        <f t="shared" si="0"/>
        <v>60000</v>
      </c>
      <c r="L13" s="7"/>
      <c r="M13" s="132" t="s">
        <v>63</v>
      </c>
      <c r="P13" s="1">
        <v>600</v>
      </c>
    </row>
    <row r="14" spans="1:16" ht="53.25" customHeight="1">
      <c r="A14" s="6">
        <v>4</v>
      </c>
      <c r="B14" s="5">
        <v>600</v>
      </c>
      <c r="C14" s="10">
        <v>60014</v>
      </c>
      <c r="D14" s="5">
        <v>6300</v>
      </c>
      <c r="E14" s="45" t="s">
        <v>12</v>
      </c>
      <c r="F14" s="14"/>
      <c r="G14" s="14"/>
      <c r="H14" s="14"/>
      <c r="I14" s="73">
        <v>166000</v>
      </c>
      <c r="J14" s="73"/>
      <c r="K14" s="73">
        <f t="shared" si="0"/>
        <v>166000</v>
      </c>
      <c r="L14" s="7"/>
      <c r="M14" s="132" t="s">
        <v>56</v>
      </c>
      <c r="P14" s="105">
        <f>K11+K12</f>
        <v>2142980</v>
      </c>
    </row>
    <row r="15" spans="1:15" ht="45" customHeight="1">
      <c r="A15" s="5">
        <v>5</v>
      </c>
      <c r="B15" s="5">
        <v>600</v>
      </c>
      <c r="C15" s="10">
        <v>60014</v>
      </c>
      <c r="D15" s="5">
        <v>6300</v>
      </c>
      <c r="E15" s="45" t="s">
        <v>12</v>
      </c>
      <c r="F15" s="14"/>
      <c r="G15" s="14"/>
      <c r="H15" s="14"/>
      <c r="I15" s="73">
        <v>36000</v>
      </c>
      <c r="J15" s="73"/>
      <c r="K15" s="73">
        <f t="shared" si="0"/>
        <v>36000</v>
      </c>
      <c r="L15" s="7"/>
      <c r="M15" s="116" t="s">
        <v>57</v>
      </c>
      <c r="N15" s="113"/>
      <c r="O15" s="44"/>
    </row>
    <row r="16" spans="1:15" ht="76.5" customHeight="1">
      <c r="A16" s="6">
        <v>6</v>
      </c>
      <c r="B16" s="128">
        <v>600</v>
      </c>
      <c r="C16" s="129">
        <v>60014</v>
      </c>
      <c r="D16" s="128">
        <v>6300</v>
      </c>
      <c r="E16" s="130" t="s">
        <v>12</v>
      </c>
      <c r="F16" s="124"/>
      <c r="G16" s="124"/>
      <c r="H16" s="124"/>
      <c r="I16" s="125">
        <v>75645</v>
      </c>
      <c r="J16" s="126"/>
      <c r="K16" s="126">
        <f>I16+J16</f>
        <v>75645</v>
      </c>
      <c r="L16" s="127"/>
      <c r="M16" s="131" t="s">
        <v>58</v>
      </c>
      <c r="N16" s="115"/>
      <c r="O16" s="44"/>
    </row>
    <row r="17" spans="1:21" ht="49.5" customHeight="1">
      <c r="A17" s="5">
        <v>7</v>
      </c>
      <c r="B17" s="5">
        <v>600</v>
      </c>
      <c r="C17" s="10">
        <v>60014</v>
      </c>
      <c r="D17" s="5">
        <v>6300</v>
      </c>
      <c r="E17" s="45" t="s">
        <v>12</v>
      </c>
      <c r="F17" s="14"/>
      <c r="G17" s="14"/>
      <c r="H17" s="14"/>
      <c r="I17" s="14">
        <v>150000</v>
      </c>
      <c r="J17" s="73"/>
      <c r="K17" s="73">
        <f t="shared" si="0"/>
        <v>150000</v>
      </c>
      <c r="L17" s="7"/>
      <c r="M17" s="116" t="s">
        <v>70</v>
      </c>
      <c r="N17" s="115"/>
      <c r="O17" s="44"/>
      <c r="S17" s="105"/>
      <c r="U17" s="105"/>
    </row>
    <row r="18" spans="1:15" ht="27" customHeight="1">
      <c r="A18" s="5">
        <v>8</v>
      </c>
      <c r="B18" s="54">
        <v>750</v>
      </c>
      <c r="C18" s="54">
        <v>75020</v>
      </c>
      <c r="D18" s="54">
        <v>2710</v>
      </c>
      <c r="E18" s="45" t="s">
        <v>12</v>
      </c>
      <c r="F18" s="14"/>
      <c r="G18" s="14"/>
      <c r="H18" s="14"/>
      <c r="I18" s="73">
        <v>100000</v>
      </c>
      <c r="J18" s="73"/>
      <c r="K18" s="73">
        <f t="shared" si="0"/>
        <v>100000</v>
      </c>
      <c r="L18" s="7"/>
      <c r="M18" s="55" t="s">
        <v>49</v>
      </c>
      <c r="N18" s="44"/>
      <c r="O18" s="44"/>
    </row>
    <row r="19" spans="1:16" ht="65.25" customHeight="1">
      <c r="A19" s="5">
        <v>9</v>
      </c>
      <c r="B19" s="54">
        <v>754</v>
      </c>
      <c r="C19" s="54">
        <v>75404</v>
      </c>
      <c r="D19" s="54">
        <v>6170</v>
      </c>
      <c r="E19" s="9" t="s">
        <v>66</v>
      </c>
      <c r="F19" s="14"/>
      <c r="G19" s="14"/>
      <c r="H19" s="14"/>
      <c r="I19" s="73">
        <v>22500</v>
      </c>
      <c r="J19" s="73"/>
      <c r="K19" s="73">
        <f>I19+J19</f>
        <v>22500</v>
      </c>
      <c r="L19" s="7"/>
      <c r="M19" s="131" t="s">
        <v>67</v>
      </c>
      <c r="N19" s="44"/>
      <c r="O19" s="44"/>
      <c r="P19" s="1" t="s">
        <v>69</v>
      </c>
    </row>
    <row r="20" spans="1:15" ht="65.25" customHeight="1">
      <c r="A20" s="5">
        <v>10</v>
      </c>
      <c r="B20" s="54">
        <v>754</v>
      </c>
      <c r="C20" s="54">
        <v>75404</v>
      </c>
      <c r="D20" s="54">
        <v>2300</v>
      </c>
      <c r="E20" s="9" t="s">
        <v>66</v>
      </c>
      <c r="F20" s="14"/>
      <c r="G20" s="14"/>
      <c r="H20" s="14"/>
      <c r="I20" s="73">
        <v>10000</v>
      </c>
      <c r="J20" s="73"/>
      <c r="K20" s="73">
        <f>I20+J20</f>
        <v>10000</v>
      </c>
      <c r="L20" s="7"/>
      <c r="M20" s="131" t="s">
        <v>68</v>
      </c>
      <c r="N20" s="44"/>
      <c r="O20" s="44"/>
    </row>
    <row r="21" spans="1:15" ht="43.5" customHeight="1">
      <c r="A21" s="5">
        <v>11</v>
      </c>
      <c r="B21" s="54">
        <v>801</v>
      </c>
      <c r="C21" s="54">
        <v>80103</v>
      </c>
      <c r="D21" s="54">
        <v>2310</v>
      </c>
      <c r="E21" s="45" t="s">
        <v>59</v>
      </c>
      <c r="F21" s="14"/>
      <c r="G21" s="14"/>
      <c r="H21" s="14"/>
      <c r="I21" s="73">
        <v>5000</v>
      </c>
      <c r="J21" s="73"/>
      <c r="K21" s="73">
        <f t="shared" si="0"/>
        <v>5000</v>
      </c>
      <c r="L21" s="7"/>
      <c r="M21" s="55" t="s">
        <v>60</v>
      </c>
      <c r="N21" s="44"/>
      <c r="O21" s="44"/>
    </row>
    <row r="22" spans="1:15" ht="40.5" customHeight="1">
      <c r="A22" s="5">
        <v>12</v>
      </c>
      <c r="B22" s="54">
        <v>801</v>
      </c>
      <c r="C22" s="54">
        <v>80104</v>
      </c>
      <c r="D22" s="54">
        <v>2310</v>
      </c>
      <c r="E22" s="45" t="s">
        <v>59</v>
      </c>
      <c r="F22" s="14"/>
      <c r="G22" s="14"/>
      <c r="H22" s="14"/>
      <c r="I22" s="73">
        <v>1068039</v>
      </c>
      <c r="J22" s="73"/>
      <c r="K22" s="73">
        <f t="shared" si="0"/>
        <v>1068039</v>
      </c>
      <c r="L22" s="7"/>
      <c r="M22" s="55" t="s">
        <v>61</v>
      </c>
      <c r="N22" s="44"/>
      <c r="O22" s="44"/>
    </row>
    <row r="23" spans="1:16" ht="19.5" customHeight="1">
      <c r="A23" s="6"/>
      <c r="B23" s="35"/>
      <c r="C23" s="35"/>
      <c r="D23" s="35"/>
      <c r="E23" s="36" t="s">
        <v>13</v>
      </c>
      <c r="F23" s="37"/>
      <c r="G23" s="37"/>
      <c r="H23" s="37"/>
      <c r="I23" s="74">
        <f>SUM(I11:I22)</f>
        <v>3926164</v>
      </c>
      <c r="J23" s="74">
        <f>SUM(J11:J22)</f>
        <v>-90000</v>
      </c>
      <c r="K23" s="74">
        <f>SUM(K11:K22)</f>
        <v>3836164</v>
      </c>
      <c r="L23" s="36"/>
      <c r="M23" s="36"/>
      <c r="O23" s="105"/>
      <c r="P23" s="105">
        <f>I23+J23</f>
        <v>3836164</v>
      </c>
    </row>
    <row r="24" spans="1:13" ht="25.5" customHeight="1">
      <c r="A24" s="5">
        <v>13</v>
      </c>
      <c r="B24" s="84">
        <v>801</v>
      </c>
      <c r="C24" s="93">
        <v>80110</v>
      </c>
      <c r="D24" s="84">
        <v>2590</v>
      </c>
      <c r="E24" s="94" t="s">
        <v>45</v>
      </c>
      <c r="F24" s="95">
        <v>1107577</v>
      </c>
      <c r="G24" s="95">
        <v>50000</v>
      </c>
      <c r="H24" s="95">
        <f>F24+G24</f>
        <v>1157577</v>
      </c>
      <c r="I24" s="82"/>
      <c r="J24" s="100"/>
      <c r="K24" s="100"/>
      <c r="L24" s="101"/>
      <c r="M24" s="104" t="s">
        <v>46</v>
      </c>
    </row>
    <row r="25" spans="1:16" ht="27.75" customHeight="1">
      <c r="A25" s="6">
        <v>14</v>
      </c>
      <c r="B25" s="84">
        <v>801</v>
      </c>
      <c r="C25" s="93">
        <v>80150</v>
      </c>
      <c r="D25" s="84">
        <v>2590</v>
      </c>
      <c r="E25" s="94" t="s">
        <v>54</v>
      </c>
      <c r="F25" s="95">
        <v>80000</v>
      </c>
      <c r="G25" s="95">
        <v>-20000</v>
      </c>
      <c r="H25" s="95">
        <f>F25+G25</f>
        <v>60000</v>
      </c>
      <c r="I25" s="82"/>
      <c r="J25" s="100"/>
      <c r="K25" s="100"/>
      <c r="L25" s="101"/>
      <c r="M25" s="104" t="s">
        <v>46</v>
      </c>
      <c r="P25" s="105">
        <f>K21+K22+H24+H25+H39</f>
        <v>17998562</v>
      </c>
    </row>
    <row r="26" spans="1:13" ht="27" customHeight="1">
      <c r="A26" s="5">
        <v>15</v>
      </c>
      <c r="B26" s="5">
        <v>921</v>
      </c>
      <c r="C26" s="5">
        <v>92109</v>
      </c>
      <c r="D26" s="5">
        <v>2480</v>
      </c>
      <c r="E26" s="9" t="s">
        <v>3</v>
      </c>
      <c r="F26" s="8">
        <v>2650000</v>
      </c>
      <c r="G26" s="8">
        <v>100000</v>
      </c>
      <c r="H26" s="8">
        <f>F26+G26</f>
        <v>2750000</v>
      </c>
      <c r="I26" s="73"/>
      <c r="J26" s="103"/>
      <c r="K26" s="10"/>
      <c r="L26" s="10"/>
      <c r="M26" s="10" t="s">
        <v>10</v>
      </c>
    </row>
    <row r="27" spans="1:13" ht="27" customHeight="1">
      <c r="A27" s="6">
        <v>16</v>
      </c>
      <c r="B27" s="11">
        <v>921</v>
      </c>
      <c r="C27" s="11">
        <v>92116</v>
      </c>
      <c r="D27" s="11">
        <v>2480</v>
      </c>
      <c r="E27" s="12" t="s">
        <v>4</v>
      </c>
      <c r="F27" s="8">
        <v>980000</v>
      </c>
      <c r="G27" s="8"/>
      <c r="H27" s="8">
        <f>F27+G27</f>
        <v>980000</v>
      </c>
      <c r="I27" s="73"/>
      <c r="J27" s="103"/>
      <c r="K27" s="10"/>
      <c r="L27" s="10"/>
      <c r="M27" s="10" t="s">
        <v>10</v>
      </c>
    </row>
    <row r="28" spans="1:13" ht="27" customHeight="1">
      <c r="A28" s="34"/>
      <c r="B28" s="35">
        <v>921</v>
      </c>
      <c r="C28" s="35"/>
      <c r="D28" s="35"/>
      <c r="E28" s="106" t="s">
        <v>35</v>
      </c>
      <c r="F28" s="37">
        <f>SUM(F24:F27)</f>
        <v>4817577</v>
      </c>
      <c r="G28" s="37">
        <f>SUM(G24:G27)</f>
        <v>130000</v>
      </c>
      <c r="H28" s="37">
        <f>SUM(H24:H27)</f>
        <v>4947577</v>
      </c>
      <c r="I28" s="37"/>
      <c r="J28" s="75"/>
      <c r="K28" s="36"/>
      <c r="L28" s="36"/>
      <c r="M28" s="36"/>
    </row>
    <row r="29" spans="1:16" ht="28.5" customHeight="1">
      <c r="A29" s="214" t="s">
        <v>20</v>
      </c>
      <c r="B29" s="215"/>
      <c r="C29" s="215"/>
      <c r="D29" s="215"/>
      <c r="E29" s="216"/>
      <c r="F29" s="117">
        <f>F28</f>
        <v>4817577</v>
      </c>
      <c r="G29" s="117">
        <f>G28</f>
        <v>130000</v>
      </c>
      <c r="H29" s="117">
        <f>H28</f>
        <v>4947577</v>
      </c>
      <c r="I29" s="76">
        <f>I23+I28</f>
        <v>3926164</v>
      </c>
      <c r="J29" s="76">
        <f>J23+J28</f>
        <v>-90000</v>
      </c>
      <c r="K29" s="16">
        <f>K23</f>
        <v>3836164</v>
      </c>
      <c r="L29" s="10"/>
      <c r="M29" s="10"/>
      <c r="P29" s="105" t="s">
        <v>74</v>
      </c>
    </row>
    <row r="30" spans="1:16" ht="3" customHeight="1">
      <c r="A30" s="157"/>
      <c r="B30" s="156"/>
      <c r="C30" s="156"/>
      <c r="D30" s="156"/>
      <c r="E30" s="156"/>
      <c r="F30" s="158"/>
      <c r="G30" s="158"/>
      <c r="H30" s="158"/>
      <c r="I30" s="159"/>
      <c r="J30" s="159"/>
      <c r="K30" s="159"/>
      <c r="L30" s="155"/>
      <c r="M30" s="155"/>
      <c r="P30" s="105"/>
    </row>
    <row r="31" spans="1:13" ht="18.75" customHeight="1">
      <c r="A31" s="2"/>
      <c r="B31" s="222" t="s">
        <v>22</v>
      </c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17"/>
    </row>
    <row r="32" spans="1:13" ht="28.5" customHeight="1">
      <c r="A32" s="65">
        <v>17</v>
      </c>
      <c r="B32" s="59">
        <v>801</v>
      </c>
      <c r="C32" s="59">
        <v>80101</v>
      </c>
      <c r="D32" s="59">
        <v>2540</v>
      </c>
      <c r="E32" s="60" t="s">
        <v>37</v>
      </c>
      <c r="F32" s="83">
        <v>2861461</v>
      </c>
      <c r="G32" s="88">
        <v>-130000</v>
      </c>
      <c r="H32" s="83">
        <f aca="true" t="shared" si="1" ref="H32:H38">F32+G32</f>
        <v>2731461</v>
      </c>
      <c r="I32" s="77"/>
      <c r="J32" s="77"/>
      <c r="K32" s="58"/>
      <c r="L32" s="58"/>
      <c r="M32" s="61"/>
    </row>
    <row r="33" spans="1:13" ht="27.75" customHeight="1">
      <c r="A33" s="85">
        <v>18</v>
      </c>
      <c r="B33" s="91">
        <v>801</v>
      </c>
      <c r="C33" s="91">
        <v>80103</v>
      </c>
      <c r="D33" s="91">
        <v>2540</v>
      </c>
      <c r="E33" s="92" t="s">
        <v>38</v>
      </c>
      <c r="F33" s="90">
        <v>266658</v>
      </c>
      <c r="G33" s="90">
        <v>-80000</v>
      </c>
      <c r="H33" s="88">
        <f t="shared" si="1"/>
        <v>186658</v>
      </c>
      <c r="I33" s="89"/>
      <c r="J33" s="89"/>
      <c r="K33" s="86"/>
      <c r="L33" s="86"/>
      <c r="M33" s="87"/>
    </row>
    <row r="34" spans="1:13" ht="32.25" customHeight="1">
      <c r="A34" s="152">
        <v>19</v>
      </c>
      <c r="B34" s="153">
        <v>801</v>
      </c>
      <c r="C34" s="153">
        <v>80104</v>
      </c>
      <c r="D34" s="153">
        <v>2540</v>
      </c>
      <c r="E34" s="154" t="s">
        <v>39</v>
      </c>
      <c r="F34" s="150">
        <v>10917221</v>
      </c>
      <c r="G34" s="95">
        <v>-250000</v>
      </c>
      <c r="H34" s="150">
        <f>F34+G34</f>
        <v>10667221</v>
      </c>
      <c r="I34" s="150"/>
      <c r="J34" s="150"/>
      <c r="K34" s="150"/>
      <c r="L34" s="150"/>
      <c r="M34" s="151"/>
    </row>
    <row r="35" spans="1:13" ht="27.75" customHeight="1">
      <c r="A35" s="152">
        <v>20</v>
      </c>
      <c r="B35" s="84">
        <v>801</v>
      </c>
      <c r="C35" s="93">
        <v>80106</v>
      </c>
      <c r="D35" s="84">
        <v>2540</v>
      </c>
      <c r="E35" s="94" t="s">
        <v>42</v>
      </c>
      <c r="F35" s="95">
        <v>338096</v>
      </c>
      <c r="G35" s="95">
        <v>-10000</v>
      </c>
      <c r="H35" s="88">
        <f t="shared" si="1"/>
        <v>328096</v>
      </c>
      <c r="I35" s="96"/>
      <c r="J35" s="96"/>
      <c r="K35" s="97"/>
      <c r="L35" s="97"/>
      <c r="M35" s="98"/>
    </row>
    <row r="36" spans="1:13" ht="21" customHeight="1">
      <c r="A36" s="152">
        <v>21</v>
      </c>
      <c r="B36" s="84">
        <v>801</v>
      </c>
      <c r="C36" s="93">
        <v>80110</v>
      </c>
      <c r="D36" s="84">
        <v>2540</v>
      </c>
      <c r="E36" s="94" t="s">
        <v>52</v>
      </c>
      <c r="F36" s="95">
        <v>135000</v>
      </c>
      <c r="G36" s="95"/>
      <c r="H36" s="88">
        <f t="shared" si="1"/>
        <v>135000</v>
      </c>
      <c r="I36" s="96"/>
      <c r="J36" s="96"/>
      <c r="K36" s="97"/>
      <c r="L36" s="97"/>
      <c r="M36" s="98"/>
    </row>
    <row r="37" spans="1:13" ht="30" customHeight="1">
      <c r="A37" s="152">
        <v>22</v>
      </c>
      <c r="B37" s="84">
        <v>801</v>
      </c>
      <c r="C37" s="93">
        <v>80149</v>
      </c>
      <c r="D37" s="84">
        <v>2540</v>
      </c>
      <c r="E37" s="94" t="s">
        <v>51</v>
      </c>
      <c r="F37" s="95">
        <v>986510</v>
      </c>
      <c r="G37" s="95"/>
      <c r="H37" s="88">
        <f t="shared" si="1"/>
        <v>986510</v>
      </c>
      <c r="I37" s="96"/>
      <c r="J37" s="96"/>
      <c r="K37" s="97"/>
      <c r="L37" s="97"/>
      <c r="M37" s="98"/>
    </row>
    <row r="38" spans="1:13" ht="37.5" customHeight="1">
      <c r="A38" s="152">
        <v>23</v>
      </c>
      <c r="B38" s="84">
        <v>801</v>
      </c>
      <c r="C38" s="93">
        <v>80150</v>
      </c>
      <c r="D38" s="84">
        <v>2540</v>
      </c>
      <c r="E38" s="94" t="s">
        <v>53</v>
      </c>
      <c r="F38" s="95">
        <v>653000</v>
      </c>
      <c r="G38" s="95">
        <v>20000</v>
      </c>
      <c r="H38" s="88">
        <f t="shared" si="1"/>
        <v>673000</v>
      </c>
      <c r="I38" s="96"/>
      <c r="J38" s="96"/>
      <c r="K38" s="97"/>
      <c r="L38" s="97"/>
      <c r="M38" s="98"/>
    </row>
    <row r="39" spans="1:16" ht="20.25" customHeight="1">
      <c r="A39" s="85"/>
      <c r="B39" s="52">
        <v>801</v>
      </c>
      <c r="C39" s="52"/>
      <c r="D39" s="52"/>
      <c r="E39" s="53" t="s">
        <v>9</v>
      </c>
      <c r="F39" s="32">
        <f>SUM(F32:F38)</f>
        <v>16157946</v>
      </c>
      <c r="G39" s="32">
        <f>SUM(G32:G38)</f>
        <v>-450000</v>
      </c>
      <c r="H39" s="32">
        <f>SUM(H32:H38)</f>
        <v>15707946</v>
      </c>
      <c r="I39" s="78"/>
      <c r="J39" s="78"/>
      <c r="K39" s="32"/>
      <c r="L39" s="53"/>
      <c r="M39" s="53"/>
      <c r="P39" s="105">
        <f>F39+G39</f>
        <v>15707946</v>
      </c>
    </row>
    <row r="40" spans="1:13" ht="26.25" customHeight="1">
      <c r="A40" s="85">
        <v>24</v>
      </c>
      <c r="B40" s="62">
        <v>854</v>
      </c>
      <c r="C40" s="63">
        <v>85404</v>
      </c>
      <c r="D40" s="71">
        <v>2540</v>
      </c>
      <c r="E40" s="64" t="s">
        <v>44</v>
      </c>
      <c r="F40" s="38">
        <v>117948</v>
      </c>
      <c r="G40" s="38"/>
      <c r="H40" s="38">
        <f>F40+G40</f>
        <v>117948</v>
      </c>
      <c r="I40" s="79"/>
      <c r="J40" s="79"/>
      <c r="K40" s="38"/>
      <c r="L40" s="8"/>
      <c r="M40" s="70" t="s">
        <v>55</v>
      </c>
    </row>
    <row r="41" spans="1:13" ht="18.75" customHeight="1">
      <c r="A41" s="51"/>
      <c r="B41" s="26">
        <v>854</v>
      </c>
      <c r="C41" s="27">
        <v>85404</v>
      </c>
      <c r="D41" s="39"/>
      <c r="E41" s="40"/>
      <c r="F41" s="42">
        <f>F40</f>
        <v>117948</v>
      </c>
      <c r="G41" s="42">
        <f>G40</f>
        <v>0</v>
      </c>
      <c r="H41" s="42">
        <f>H40</f>
        <v>117948</v>
      </c>
      <c r="I41" s="80"/>
      <c r="J41" s="80"/>
      <c r="K41" s="42"/>
      <c r="L41" s="67"/>
      <c r="M41" s="67"/>
    </row>
    <row r="42" spans="1:14" ht="27.75" customHeight="1">
      <c r="A42" s="6">
        <v>25</v>
      </c>
      <c r="B42" s="110" t="s">
        <v>27</v>
      </c>
      <c r="C42" s="110" t="s">
        <v>28</v>
      </c>
      <c r="D42" s="111">
        <v>2830</v>
      </c>
      <c r="E42" s="50" t="s">
        <v>29</v>
      </c>
      <c r="F42" s="8">
        <v>300000</v>
      </c>
      <c r="G42" s="7"/>
      <c r="H42" s="8">
        <f>F42+G42</f>
        <v>300000</v>
      </c>
      <c r="I42" s="72"/>
      <c r="J42" s="72"/>
      <c r="K42" s="8"/>
      <c r="L42" s="8"/>
      <c r="M42" s="70" t="s">
        <v>40</v>
      </c>
      <c r="N42" s="44"/>
    </row>
    <row r="43" spans="1:14" ht="18" customHeight="1">
      <c r="A43" s="160"/>
      <c r="B43" s="161" t="s">
        <v>27</v>
      </c>
      <c r="C43" s="161" t="s">
        <v>28</v>
      </c>
      <c r="D43" s="162"/>
      <c r="E43" s="163"/>
      <c r="F43" s="164">
        <f>F42</f>
        <v>300000</v>
      </c>
      <c r="G43" s="165"/>
      <c r="H43" s="164">
        <f>H42</f>
        <v>300000</v>
      </c>
      <c r="I43" s="166"/>
      <c r="J43" s="166"/>
      <c r="K43" s="164"/>
      <c r="L43" s="167"/>
      <c r="M43" s="167"/>
      <c r="N43" s="44"/>
    </row>
    <row r="44" spans="1:14" ht="41.25" customHeight="1">
      <c r="A44" s="168"/>
      <c r="B44" s="169"/>
      <c r="C44" s="169"/>
      <c r="D44" s="136"/>
      <c r="E44" s="137"/>
      <c r="F44" s="170"/>
      <c r="G44" s="171"/>
      <c r="H44" s="170"/>
      <c r="I44" s="170"/>
      <c r="J44" s="170"/>
      <c r="K44" s="170"/>
      <c r="L44" s="170"/>
      <c r="M44" s="170"/>
      <c r="N44" s="176"/>
    </row>
    <row r="45" spans="1:14" ht="18" customHeight="1">
      <c r="A45" s="172"/>
      <c r="B45" s="173"/>
      <c r="C45" s="173"/>
      <c r="D45" s="145"/>
      <c r="E45" s="146"/>
      <c r="F45" s="174"/>
      <c r="G45" s="175"/>
      <c r="H45" s="174"/>
      <c r="I45" s="174"/>
      <c r="J45" s="174"/>
      <c r="K45" s="174"/>
      <c r="L45" s="174"/>
      <c r="M45" s="174"/>
      <c r="N45" s="176"/>
    </row>
    <row r="46" spans="1:13" ht="63.75" customHeight="1">
      <c r="A46" s="5">
        <v>26</v>
      </c>
      <c r="B46" s="114">
        <v>630</v>
      </c>
      <c r="C46" s="114">
        <v>63003</v>
      </c>
      <c r="D46" s="111">
        <v>2360</v>
      </c>
      <c r="E46" s="50" t="s">
        <v>32</v>
      </c>
      <c r="F46" s="10"/>
      <c r="G46" s="10"/>
      <c r="H46" s="10"/>
      <c r="I46" s="73">
        <v>60000</v>
      </c>
      <c r="J46" s="73">
        <v>-3000</v>
      </c>
      <c r="K46" s="14">
        <f>I46+J46</f>
        <v>57000</v>
      </c>
      <c r="L46" s="10"/>
      <c r="M46" s="66"/>
    </row>
    <row r="47" spans="1:13" ht="18.75" customHeight="1">
      <c r="A47" s="21"/>
      <c r="B47" s="23">
        <v>630</v>
      </c>
      <c r="C47" s="20">
        <v>63003</v>
      </c>
      <c r="D47" s="39"/>
      <c r="E47" s="40"/>
      <c r="F47" s="24"/>
      <c r="G47" s="24"/>
      <c r="H47" s="24"/>
      <c r="I47" s="81">
        <f>I46</f>
        <v>60000</v>
      </c>
      <c r="J47" s="81">
        <f>J46</f>
        <v>-3000</v>
      </c>
      <c r="K47" s="25">
        <f>K46</f>
        <v>57000</v>
      </c>
      <c r="L47" s="68"/>
      <c r="M47" s="69"/>
    </row>
    <row r="48" spans="1:13" ht="36" customHeight="1">
      <c r="A48" s="5">
        <v>27</v>
      </c>
      <c r="B48" s="47">
        <v>851</v>
      </c>
      <c r="C48" s="47">
        <v>85154</v>
      </c>
      <c r="D48" s="49">
        <v>2360</v>
      </c>
      <c r="E48" s="50" t="s">
        <v>64</v>
      </c>
      <c r="F48" s="10"/>
      <c r="G48" s="10"/>
      <c r="H48" s="10"/>
      <c r="I48" s="73">
        <v>50000</v>
      </c>
      <c r="J48" s="73">
        <v>-21731</v>
      </c>
      <c r="K48" s="73">
        <f>I48+J48</f>
        <v>28269</v>
      </c>
      <c r="L48" s="10"/>
      <c r="M48" s="10"/>
    </row>
    <row r="49" spans="1:13" ht="18.75" customHeight="1">
      <c r="A49" s="46"/>
      <c r="B49" s="26">
        <v>851</v>
      </c>
      <c r="C49" s="27">
        <v>85154</v>
      </c>
      <c r="D49" s="39"/>
      <c r="E49" s="40"/>
      <c r="F49" s="24"/>
      <c r="G49" s="24"/>
      <c r="H49" s="24"/>
      <c r="I49" s="81">
        <f>SUM(I48:I48)</f>
        <v>50000</v>
      </c>
      <c r="J49" s="81">
        <f>SUM(J48:J48)</f>
        <v>-21731</v>
      </c>
      <c r="K49" s="81">
        <f>SUM(K48:K48)</f>
        <v>28269</v>
      </c>
      <c r="L49" s="69"/>
      <c r="M49" s="69"/>
    </row>
    <row r="50" spans="1:14" ht="99.75" customHeight="1">
      <c r="A50" s="5">
        <v>28</v>
      </c>
      <c r="B50" s="47">
        <v>852</v>
      </c>
      <c r="C50" s="47">
        <v>85295</v>
      </c>
      <c r="D50" s="49">
        <v>2817</v>
      </c>
      <c r="E50" s="178" t="s">
        <v>71</v>
      </c>
      <c r="F50" s="10"/>
      <c r="G50" s="10"/>
      <c r="H50" s="10"/>
      <c r="I50" s="73">
        <v>38727</v>
      </c>
      <c r="J50" s="73"/>
      <c r="K50" s="73">
        <f>I50+J50</f>
        <v>38727</v>
      </c>
      <c r="L50" s="10"/>
      <c r="M50" s="13" t="s">
        <v>72</v>
      </c>
      <c r="N50" s="141"/>
    </row>
    <row r="51" spans="1:14" ht="18.75" customHeight="1">
      <c r="A51" s="51"/>
      <c r="B51" s="26">
        <v>851</v>
      </c>
      <c r="C51" s="27">
        <v>85154</v>
      </c>
      <c r="D51" s="39"/>
      <c r="E51" s="40"/>
      <c r="F51" s="24"/>
      <c r="G51" s="24"/>
      <c r="H51" s="24"/>
      <c r="I51" s="81">
        <f>I50</f>
        <v>38727</v>
      </c>
      <c r="J51" s="81">
        <f>SUM(J50:J50)</f>
        <v>0</v>
      </c>
      <c r="K51" s="81">
        <f>SUM(K50:K50)</f>
        <v>38727</v>
      </c>
      <c r="L51" s="69"/>
      <c r="M51" s="69"/>
      <c r="N51" s="141"/>
    </row>
    <row r="52" spans="1:13" ht="27" customHeight="1">
      <c r="A52" s="84">
        <v>29</v>
      </c>
      <c r="B52" s="62">
        <v>853</v>
      </c>
      <c r="C52" s="63">
        <v>85305</v>
      </c>
      <c r="D52" s="71" t="s">
        <v>41</v>
      </c>
      <c r="E52" s="64" t="s">
        <v>48</v>
      </c>
      <c r="F52" s="43"/>
      <c r="G52" s="43"/>
      <c r="H52" s="43"/>
      <c r="I52" s="82">
        <v>264000</v>
      </c>
      <c r="J52" s="82"/>
      <c r="K52" s="82">
        <f>I52+J52</f>
        <v>264000</v>
      </c>
      <c r="L52" s="43"/>
      <c r="M52" s="98"/>
    </row>
    <row r="53" spans="1:13" ht="18" customHeight="1">
      <c r="A53" s="84">
        <v>30</v>
      </c>
      <c r="B53" s="62">
        <v>853</v>
      </c>
      <c r="C53" s="63">
        <v>85305</v>
      </c>
      <c r="D53" s="71">
        <v>2830</v>
      </c>
      <c r="E53" s="64" t="s">
        <v>50</v>
      </c>
      <c r="F53" s="43"/>
      <c r="G53" s="43"/>
      <c r="H53" s="43"/>
      <c r="I53" s="82">
        <v>14400</v>
      </c>
      <c r="J53" s="82"/>
      <c r="K53" s="82">
        <f>I53+J53</f>
        <v>14400</v>
      </c>
      <c r="L53" s="43"/>
      <c r="M53" s="98"/>
    </row>
    <row r="54" spans="1:13" ht="16.5" customHeight="1">
      <c r="A54" s="51"/>
      <c r="B54" s="26">
        <v>853</v>
      </c>
      <c r="C54" s="27">
        <v>85305</v>
      </c>
      <c r="D54" s="39"/>
      <c r="E54" s="40"/>
      <c r="F54" s="24"/>
      <c r="G54" s="24"/>
      <c r="H54" s="24"/>
      <c r="I54" s="81">
        <f>SUM(I52:I53)</f>
        <v>278400</v>
      </c>
      <c r="J54" s="81"/>
      <c r="K54" s="81">
        <f>SUM(K52:K53)</f>
        <v>278400</v>
      </c>
      <c r="L54" s="69"/>
      <c r="M54" s="69"/>
    </row>
    <row r="55" spans="1:13" ht="16.5" customHeight="1">
      <c r="A55" s="133"/>
      <c r="B55" s="134"/>
      <c r="C55" s="135"/>
      <c r="D55" s="136"/>
      <c r="E55" s="137"/>
      <c r="F55" s="138"/>
      <c r="G55" s="138"/>
      <c r="H55" s="138"/>
      <c r="I55" s="139"/>
      <c r="J55" s="139"/>
      <c r="K55" s="139"/>
      <c r="L55" s="140"/>
      <c r="M55" s="140"/>
    </row>
    <row r="56" spans="1:13" ht="87" customHeight="1">
      <c r="A56" s="142"/>
      <c r="B56" s="143"/>
      <c r="C56" s="144"/>
      <c r="D56" s="145"/>
      <c r="E56" s="146"/>
      <c r="F56" s="147"/>
      <c r="G56" s="147"/>
      <c r="H56" s="147"/>
      <c r="I56" s="148"/>
      <c r="J56" s="148"/>
      <c r="K56" s="148"/>
      <c r="L56" s="149"/>
      <c r="M56" s="149"/>
    </row>
    <row r="57" spans="1:13" ht="9" customHeight="1">
      <c r="A57" s="142"/>
      <c r="B57" s="143"/>
      <c r="C57" s="144"/>
      <c r="D57" s="145"/>
      <c r="E57" s="146"/>
      <c r="F57" s="147"/>
      <c r="G57" s="147"/>
      <c r="H57" s="147"/>
      <c r="I57" s="148"/>
      <c r="J57" s="148"/>
      <c r="K57" s="148"/>
      <c r="L57" s="149"/>
      <c r="M57" s="149"/>
    </row>
    <row r="58" spans="1:13" ht="70.5" customHeight="1">
      <c r="A58" s="5">
        <v>31</v>
      </c>
      <c r="B58" s="114">
        <v>921</v>
      </c>
      <c r="C58" s="114">
        <v>92195</v>
      </c>
      <c r="D58" s="111">
        <v>2360</v>
      </c>
      <c r="E58" s="55" t="s">
        <v>43</v>
      </c>
      <c r="F58" s="10"/>
      <c r="G58" s="10"/>
      <c r="H58" s="10"/>
      <c r="I58" s="73">
        <v>40000</v>
      </c>
      <c r="J58" s="73">
        <v>-14700</v>
      </c>
      <c r="K58" s="73">
        <f>I58+J58</f>
        <v>25300</v>
      </c>
      <c r="L58" s="10"/>
      <c r="M58" s="57"/>
    </row>
    <row r="59" spans="1:13" ht="18" customHeight="1">
      <c r="A59" s="51"/>
      <c r="B59" s="23">
        <v>921</v>
      </c>
      <c r="C59" s="123">
        <v>92195</v>
      </c>
      <c r="D59" s="39"/>
      <c r="E59" s="40"/>
      <c r="F59" s="24"/>
      <c r="G59" s="24"/>
      <c r="H59" s="24"/>
      <c r="I59" s="81">
        <f>I58</f>
        <v>40000</v>
      </c>
      <c r="J59" s="81">
        <f>J58</f>
        <v>-14700</v>
      </c>
      <c r="K59" s="81">
        <f>K58</f>
        <v>25300</v>
      </c>
      <c r="L59" s="28"/>
      <c r="M59" s="2"/>
    </row>
    <row r="60" spans="1:15" ht="102.75" customHeight="1">
      <c r="A60" s="5">
        <v>32</v>
      </c>
      <c r="B60" s="54">
        <v>926</v>
      </c>
      <c r="C60" s="54">
        <v>92605</v>
      </c>
      <c r="D60" s="49">
        <v>2360</v>
      </c>
      <c r="E60" s="15" t="s">
        <v>24</v>
      </c>
      <c r="F60" s="10"/>
      <c r="G60" s="10"/>
      <c r="H60" s="10"/>
      <c r="I60" s="73">
        <v>420000</v>
      </c>
      <c r="J60" s="73">
        <v>-10005</v>
      </c>
      <c r="K60" s="73">
        <f>I60+J60</f>
        <v>409995</v>
      </c>
      <c r="L60" s="10"/>
      <c r="M60" s="2"/>
      <c r="O60" s="105"/>
    </row>
    <row r="61" spans="1:16" ht="18.75" customHeight="1">
      <c r="A61" s="28"/>
      <c r="B61" s="22">
        <v>926</v>
      </c>
      <c r="C61" s="22">
        <v>92605</v>
      </c>
      <c r="D61" s="24"/>
      <c r="E61" s="24"/>
      <c r="F61" s="41"/>
      <c r="G61" s="41"/>
      <c r="H61" s="41"/>
      <c r="I61" s="80">
        <f>I60</f>
        <v>420000</v>
      </c>
      <c r="J61" s="80">
        <f>J60</f>
        <v>-10005</v>
      </c>
      <c r="K61" s="80">
        <f>K60</f>
        <v>409995</v>
      </c>
      <c r="L61" s="24"/>
      <c r="M61" s="2"/>
      <c r="P61" s="105">
        <v>150000</v>
      </c>
    </row>
    <row r="62" spans="1:13" ht="37.5" customHeight="1">
      <c r="A62" s="30"/>
      <c r="B62" s="198" t="s">
        <v>25</v>
      </c>
      <c r="C62" s="199"/>
      <c r="D62" s="199"/>
      <c r="E62" s="200"/>
      <c r="F62" s="120">
        <f>F39+F41+F43</f>
        <v>16575894</v>
      </c>
      <c r="G62" s="120">
        <f>G39+G41+G43</f>
        <v>-450000</v>
      </c>
      <c r="H62" s="120">
        <f>H39+H41+H43</f>
        <v>16125894</v>
      </c>
      <c r="I62" s="121">
        <f>I61+I59+I54+I49+I47+I51</f>
        <v>887127</v>
      </c>
      <c r="J62" s="121">
        <f>J61+J59+J54+J49+J47+J51</f>
        <v>-49436</v>
      </c>
      <c r="K62" s="120">
        <f>K61+K59+K54+K49+K47+K43+K51</f>
        <v>837691</v>
      </c>
      <c r="L62" s="31"/>
      <c r="M62" s="2"/>
    </row>
    <row r="63" spans="1:16" ht="19.5" customHeight="1">
      <c r="A63" s="29"/>
      <c r="B63" s="186" t="s">
        <v>14</v>
      </c>
      <c r="C63" s="187"/>
      <c r="D63" s="187"/>
      <c r="E63" s="188"/>
      <c r="F63" s="32">
        <f>F29+F39+F43+F41</f>
        <v>21393471</v>
      </c>
      <c r="G63" s="32">
        <f>G29+G39+G43+G41</f>
        <v>-320000</v>
      </c>
      <c r="H63" s="32">
        <f>H29+H39+H43+H41</f>
        <v>21073471</v>
      </c>
      <c r="I63" s="78">
        <f>I62+I29</f>
        <v>4813291</v>
      </c>
      <c r="J63" s="78">
        <f>J62+J29</f>
        <v>-139436</v>
      </c>
      <c r="K63" s="32">
        <f>K62+K29</f>
        <v>4673855</v>
      </c>
      <c r="L63" s="33"/>
      <c r="M63" s="18"/>
      <c r="O63" s="105"/>
      <c r="P63" s="105"/>
    </row>
    <row r="64" spans="1:16" ht="9" customHeight="1">
      <c r="A64" s="2"/>
      <c r="B64" s="223"/>
      <c r="C64" s="223"/>
      <c r="D64" s="223"/>
      <c r="E64" s="223"/>
      <c r="F64" s="223"/>
      <c r="G64" s="223"/>
      <c r="H64" s="223"/>
      <c r="I64" s="223"/>
      <c r="J64" s="102"/>
      <c r="K64" s="48"/>
      <c r="L64" s="2"/>
      <c r="M64" s="18"/>
      <c r="P64" s="105"/>
    </row>
    <row r="65" spans="1:16" ht="15" customHeight="1">
      <c r="A65" s="185"/>
      <c r="B65" s="183"/>
      <c r="C65" s="183"/>
      <c r="D65" s="183"/>
      <c r="E65" s="183"/>
      <c r="F65" s="183"/>
      <c r="G65" s="184"/>
      <c r="H65" s="189" t="s">
        <v>36</v>
      </c>
      <c r="I65" s="190"/>
      <c r="J65" s="122" t="s">
        <v>47</v>
      </c>
      <c r="K65" s="190" t="s">
        <v>34</v>
      </c>
      <c r="L65" s="181"/>
      <c r="M65" s="18"/>
      <c r="P65" s="105"/>
    </row>
    <row r="66" spans="1:17" ht="18" customHeight="1">
      <c r="A66" s="185" t="s">
        <v>73</v>
      </c>
      <c r="B66" s="183"/>
      <c r="C66" s="183"/>
      <c r="D66" s="183"/>
      <c r="E66" s="183"/>
      <c r="F66" s="183"/>
      <c r="G66" s="184"/>
      <c r="H66" s="219">
        <f>I14+I15+I17+I13+I19+I16</f>
        <v>510145</v>
      </c>
      <c r="I66" s="220"/>
      <c r="J66" s="177">
        <f>J17</f>
        <v>0</v>
      </c>
      <c r="K66" s="221">
        <f>H66+J66</f>
        <v>510145</v>
      </c>
      <c r="L66" s="220"/>
      <c r="M66" s="56"/>
      <c r="P66" s="105">
        <f>H67+J67</f>
        <v>25237181</v>
      </c>
      <c r="Q66" s="105"/>
    </row>
    <row r="67" spans="1:16" ht="18.75" customHeight="1">
      <c r="A67" s="185" t="s">
        <v>30</v>
      </c>
      <c r="B67" s="183"/>
      <c r="C67" s="183"/>
      <c r="D67" s="183"/>
      <c r="E67" s="183"/>
      <c r="F67" s="183"/>
      <c r="G67" s="184"/>
      <c r="H67" s="191">
        <f>F63+I63-H66</f>
        <v>25696617</v>
      </c>
      <c r="I67" s="192"/>
      <c r="J67" s="179">
        <f>J68-J66</f>
        <v>-459436</v>
      </c>
      <c r="K67" s="194">
        <f>H67+J67</f>
        <v>25237181</v>
      </c>
      <c r="L67" s="195"/>
      <c r="M67" s="112"/>
      <c r="P67" s="105">
        <f>K23-K19-K17-K16-K15-K14-K13</f>
        <v>3326019</v>
      </c>
    </row>
    <row r="68" spans="1:16" ht="18" customHeight="1">
      <c r="A68" s="182" t="s">
        <v>26</v>
      </c>
      <c r="B68" s="183"/>
      <c r="C68" s="183"/>
      <c r="D68" s="183"/>
      <c r="E68" s="183"/>
      <c r="F68" s="183"/>
      <c r="G68" s="184"/>
      <c r="H68" s="193">
        <f>H67+H66</f>
        <v>26206762</v>
      </c>
      <c r="I68" s="190"/>
      <c r="J68" s="179">
        <f>G63+J63</f>
        <v>-459436</v>
      </c>
      <c r="K68" s="180">
        <f>H68+J68</f>
        <v>25747326</v>
      </c>
      <c r="L68" s="181"/>
      <c r="M68" s="99"/>
      <c r="P68" s="105">
        <f>P67+H28+H39+H41+H43+K47+K49+K51+K54+K59+K61</f>
        <v>25237181</v>
      </c>
    </row>
    <row r="69" spans="13:16" ht="12.75">
      <c r="M69" s="44"/>
      <c r="P69" s="105">
        <f>K67-P68</f>
        <v>0</v>
      </c>
    </row>
  </sheetData>
  <sheetProtection/>
  <mergeCells count="28">
    <mergeCell ref="H66:I66"/>
    <mergeCell ref="K66:L66"/>
    <mergeCell ref="B31:L31"/>
    <mergeCell ref="B64:I64"/>
    <mergeCell ref="C7:C9"/>
    <mergeCell ref="B7:B9"/>
    <mergeCell ref="F7:L7"/>
    <mergeCell ref="K65:L65"/>
    <mergeCell ref="A6:M6"/>
    <mergeCell ref="B62:E62"/>
    <mergeCell ref="A7:A9"/>
    <mergeCell ref="M7:M9"/>
    <mergeCell ref="B10:M10"/>
    <mergeCell ref="D7:D9"/>
    <mergeCell ref="E7:E9"/>
    <mergeCell ref="F8:H8"/>
    <mergeCell ref="A29:E29"/>
    <mergeCell ref="I8:K8"/>
    <mergeCell ref="K68:L68"/>
    <mergeCell ref="A68:G68"/>
    <mergeCell ref="A65:G65"/>
    <mergeCell ref="A66:G66"/>
    <mergeCell ref="B63:E63"/>
    <mergeCell ref="H65:I65"/>
    <mergeCell ref="H67:I67"/>
    <mergeCell ref="H68:I68"/>
    <mergeCell ref="K67:L67"/>
    <mergeCell ref="A67:G67"/>
  </mergeCells>
  <printOptions/>
  <pageMargins left="0.7480314960629921" right="0.7480314960629921" top="0.6692913385826772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Henryka Szulik</cp:lastModifiedBy>
  <cp:lastPrinted>2016-12-22T08:36:39Z</cp:lastPrinted>
  <dcterms:created xsi:type="dcterms:W3CDTF">2002-11-12T12:41:20Z</dcterms:created>
  <dcterms:modified xsi:type="dcterms:W3CDTF">2016-12-22T08:37:57Z</dcterms:modified>
  <cp:category/>
  <cp:version/>
  <cp:contentType/>
  <cp:contentStatus/>
</cp:coreProperties>
</file>