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'szczegolowe'!$A$1:$P$149</definedName>
  </definedNames>
  <calcPr fullCalcOnLoad="1"/>
</workbook>
</file>

<file path=xl/sharedStrings.xml><?xml version="1.0" encoding="utf-8"?>
<sst xmlns="http://schemas.openxmlformats.org/spreadsheetml/2006/main" count="611" uniqueCount="287">
  <si>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</si>
  <si>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</si>
  <si>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</si>
  <si>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</si>
  <si>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</si>
  <si>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</si>
  <si>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</si>
  <si>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</si>
  <si>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</si>
  <si>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</si>
  <si>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</si>
  <si>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</si>
  <si>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</si>
  <si>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</si>
  <si>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</si>
  <si>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</si>
  <si>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</si>
  <si>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</si>
  <si>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</si>
  <si>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</si>
  <si>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</si>
  <si>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</si>
  <si>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</si>
  <si>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</si>
  <si>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</si>
  <si>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</si>
  <si>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</si>
  <si>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</si>
  <si>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</si>
  <si>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</si>
  <si>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</si>
  <si>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</si>
  <si>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</si>
  <si>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</si>
  <si>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</si>
  <si>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</si>
  <si>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</si>
  <si>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</si>
  <si>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</si>
  <si>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</si>
  <si>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</si>
  <si>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</si>
  <si>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</si>
  <si>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</si>
  <si>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</si>
  <si>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</si>
  <si>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</si>
  <si>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</si>
  <si>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</si>
  <si>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</si>
  <si>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</si>
  <si>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</si>
  <si>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</si>
  <si>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</si>
  <si>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</si>
  <si>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</si>
  <si>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</si>
  <si>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</si>
  <si>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</si>
  <si>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</si>
  <si>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</si>
  <si>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</si>
  <si>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</si>
  <si>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</si>
  <si>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</si>
  <si>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</si>
  <si>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</si>
  <si>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</si>
  <si>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</si>
  <si>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</si>
  <si>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</si>
  <si>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</si>
  <si>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</si>
  <si>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</si>
  <si>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</si>
  <si>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</si>
  <si>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</si>
  <si>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</si>
  <si>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</si>
  <si>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</si>
  <si>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</si>
  <si>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</si>
  <si>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</si>
  <si>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</si>
  <si>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</si>
  <si>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</si>
  <si>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</si>
  <si>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</si>
  <si>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</si>
  <si>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</si>
  <si>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</si>
  <si>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</si>
  <si>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</si>
  <si>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</si>
  <si>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</si>
  <si>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</si>
  <si>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</si>
  <si>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</si>
  <si>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</si>
  <si>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</si>
  <si>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</si>
  <si>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</si>
  <si>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</si>
  <si>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</si>
  <si>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</si>
  <si>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</si>
  <si>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</si>
  <si>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</si>
  <si>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</si>
  <si>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</si>
  <si>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</si>
  <si>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</si>
  <si>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</si>
  <si>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</si>
  <si>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</si>
  <si>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</si>
  <si>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</si>
  <si>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</si>
  <si>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</si>
  <si>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</si>
  <si>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</si>
  <si>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</si>
  <si>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</si>
  <si>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</si>
  <si>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</si>
  <si>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</si>
  <si>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</si>
  <si>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</si>
  <si>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</si>
  <si>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</si>
  <si>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</si>
  <si>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</si>
  <si>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</si>
  <si>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</si>
  <si>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</si>
  <si>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</si>
  <si>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</si>
  <si>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</si>
  <si>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</si>
  <si>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</si>
  <si>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</si>
  <si>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</si>
  <si>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</si>
  <si>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</si>
  <si>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</si>
  <si>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</si>
  <si>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</si>
  <si>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</si>
  <si>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</si>
  <si>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</si>
  <si>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</si>
  <si>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</si>
  <si>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</si>
  <si>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</si>
  <si>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</si>
  <si>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</si>
  <si>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</si>
  <si>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</si>
  <si>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</si>
  <si>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</si>
  <si>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</si>
  <si>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</si>
  <si>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</si>
  <si>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</si>
  <si>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</si>
  <si>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</si>
  <si>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</si>
  <si>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</si>
  <si>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</si>
  <si>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</si>
  <si>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>RAZEM</t>
  </si>
  <si>
    <t xml:space="preserve">WYSOKOŚĆ NAKŁADÓW </t>
  </si>
  <si>
    <t>Razem dział 921</t>
  </si>
  <si>
    <t xml:space="preserve">Pożyczki                            z  WFOŚiGW,                   NFOŚiGW </t>
  </si>
  <si>
    <t>UG-PRI</t>
  </si>
  <si>
    <t>Realizacja -Jednostka - Referat</t>
  </si>
  <si>
    <t>U G -PRI</t>
  </si>
  <si>
    <t>U G- PRI</t>
  </si>
  <si>
    <t>UG -RDM</t>
  </si>
  <si>
    <t>Władysławów, Wilcza Góra - Budowa kanalizacji</t>
  </si>
  <si>
    <t>Mysiadło - Budowa wodociągu tranzyt Mysiadło-Zgorzała</t>
  </si>
  <si>
    <t xml:space="preserve">Wólka Kosowska - Projekt i budowa budynków socjalnych wraz z urzadzeniem terenów rekreacyjno-sportowych </t>
  </si>
  <si>
    <t>Lesznowola - Projekt i rozbudowa Zespołu Szkół Publicznych wraz z zapleczem sportowym</t>
  </si>
  <si>
    <t xml:space="preserve">Projekt i nadbudowa wraz z przebudową budynku Urzędu Gminy w Lesznowoli </t>
  </si>
  <si>
    <t>Mysiadło-Adaptacja komunalnych pomieszczeń użytkowych ul.Topolowa 2</t>
  </si>
  <si>
    <t>Marysin- Budowa kanalizacji</t>
  </si>
  <si>
    <t>Władysławów, Wilcza Góra - Projekt i budowa zasilania do przepompowni ścieków P 11</t>
  </si>
  <si>
    <t>Lesznowola- Budowa wodociągu i kanalizacji  ul. lokalna od ul. Okrężnej dz. ew. 290/6, 290/17-18, 291/15, 278, 18, 75</t>
  </si>
  <si>
    <t xml:space="preserve">Zgorzała - Budowa wodociągu i kanalizacji ul. lokalna od ul. Postępu </t>
  </si>
  <si>
    <t xml:space="preserve">Wólka Kosowska - Budowa kanalizacji i wodociagu ul. Nadrzeczna                                    </t>
  </si>
  <si>
    <t>Wólka Kosowska - Rozbudowa oczyszczalni "Kosów" do przepustowości 1000m3/d wraz z przebudowa rowu melioracyjnego "J"</t>
  </si>
  <si>
    <t>Rady  Gminy Lesznowola</t>
  </si>
  <si>
    <t>Razem dział 926</t>
  </si>
  <si>
    <t>Łazy II - Ogrodzenie placu zabaw przy budynku komunalnym</t>
  </si>
  <si>
    <t>ZOPO</t>
  </si>
  <si>
    <t>Garbatka - Budowa spinki wodociągowej wzdłuż ul.Ogrodowej</t>
  </si>
  <si>
    <t>Razem wydatki majątkowe</t>
  </si>
  <si>
    <t>Nowa Iwiczna - Zakup gruntów pod SUW</t>
  </si>
  <si>
    <t>UG-RGG</t>
  </si>
  <si>
    <t>Zakup komputerów, drukarek, faksu</t>
  </si>
  <si>
    <t xml:space="preserve">Łazy - projekt i budowa boiska szkolnego </t>
  </si>
  <si>
    <r>
      <t>2 000 000</t>
    </r>
    <r>
      <rPr>
        <vertAlign val="superscript"/>
        <sz val="8"/>
        <rFont val="Arial CE"/>
        <family val="0"/>
      </rPr>
      <t>1)</t>
    </r>
  </si>
  <si>
    <r>
      <t>3 900 000</t>
    </r>
    <r>
      <rPr>
        <vertAlign val="superscript"/>
        <sz val="8"/>
        <rFont val="Arial CE"/>
        <family val="0"/>
      </rPr>
      <t>1)</t>
    </r>
  </si>
  <si>
    <t>Dotacje z Funduszu Rozwoju Kultury Fizycznej na boiska i część sportową szkoły w Lesznowoli.</t>
  </si>
  <si>
    <t>2)</t>
  </si>
  <si>
    <t>Środki zaplanowane na programy operacyjne realizowane w województwie mazowieckim ze środków pochodzących z budżetu Unii Europejskiej.</t>
  </si>
  <si>
    <t>INWESTYCJE OKREŚLONE W PUNKTACH 1 i 2 BĘDĄ MOŻLIWE DO REALIZACJI PO DOFINANSOWANIU</t>
  </si>
  <si>
    <t>Zakup pieca konwekcyjnego, patelni elektrycznej, obieraka, zmywarki, maszyny do sprzątania, komputera</t>
  </si>
  <si>
    <t>Zakup komputera - Przedszkole w Zamieniu</t>
  </si>
  <si>
    <t>Zakup kosiarki samochodowej jezdnej i samochodu dostawczego</t>
  </si>
  <si>
    <t>UG -ZP</t>
  </si>
  <si>
    <r>
      <t xml:space="preserve">908 680 </t>
    </r>
    <r>
      <rPr>
        <vertAlign val="superscript"/>
        <sz val="8"/>
        <rFont val="Arial CE"/>
        <family val="0"/>
      </rPr>
      <t>2)</t>
    </r>
  </si>
  <si>
    <t>Lesznowola - Projekt budowy budynku socjalnego</t>
  </si>
  <si>
    <t>Lesznowola- Projekt sygnalizacji świetlnej ul. Szkolna</t>
  </si>
  <si>
    <t>Zgorzała - Budowa wodociągu i kanalizacji ul. Postępu  dz. ew.  219, 221, 280, 290, 291</t>
  </si>
  <si>
    <t>Lesznowola- teren Gminy - Budowa nowego przebiegu drogi wojewódzkiej Nr 721</t>
  </si>
  <si>
    <r>
      <t xml:space="preserve">5 000 000 </t>
    </r>
    <r>
      <rPr>
        <vertAlign val="superscript"/>
        <sz val="8"/>
        <rFont val="Arial CE"/>
        <family val="0"/>
      </rPr>
      <t>2)</t>
    </r>
  </si>
  <si>
    <t>Warszawianka - Budowa ul. Brzozowej</t>
  </si>
  <si>
    <t>Stara Iwiczna - Projekt scieżki rowerowej ul. Słoneczna</t>
  </si>
  <si>
    <t>UG- RDM</t>
  </si>
  <si>
    <t>Mysiadło - Projekt przebudowy ul. Okrąg wraz z projektem budowy chodników i miejsc parkingowych</t>
  </si>
  <si>
    <t>Wólka Kosowska -Projekt i  budowa przedszkola</t>
  </si>
  <si>
    <t>3)</t>
  </si>
  <si>
    <t>Pożyczka z WFOŚiGW na budowę oczyszczalni ścieków w Zamieniu</t>
  </si>
  <si>
    <r>
      <t xml:space="preserve">5 000 000 </t>
    </r>
    <r>
      <rPr>
        <vertAlign val="superscript"/>
        <sz val="8"/>
        <rFont val="Arial CE"/>
        <family val="0"/>
      </rPr>
      <t>3)</t>
    </r>
  </si>
  <si>
    <r>
      <t xml:space="preserve">Kompleksowy program gospodarki ściekowej gminy Lesznowola                                                          (Razem  52.743.850,-zł)         </t>
    </r>
    <r>
      <rPr>
        <vertAlign val="superscript"/>
        <sz val="7"/>
        <rFont val="Arial CE"/>
        <family val="0"/>
      </rPr>
      <t xml:space="preserve"> </t>
    </r>
  </si>
  <si>
    <t>Zgorzała - Koncepcja,  projekt i budowa świetlicy</t>
  </si>
  <si>
    <t>Razem dział 900</t>
  </si>
  <si>
    <t>Magdalenka - Projekt budowy ul. Ogrodowej</t>
  </si>
  <si>
    <t>Magdalenka - Projekt budowy ul. Modrzewiowej</t>
  </si>
  <si>
    <t>Magdalenka - Projekt budowy ul. Kaczeńców</t>
  </si>
  <si>
    <t>Kosów- Projekt oświetlenia ul.Podleśnei i Żytniej</t>
  </si>
  <si>
    <t>Kosów- Projekt oświetlenia Łąkowej</t>
  </si>
  <si>
    <t>Stefanowo-Projekt oświetlenia ul. Cichej</t>
  </si>
  <si>
    <t>Stefanowo-Projekt oświetlenia ul. Polnych Bratków</t>
  </si>
  <si>
    <t>Mysiadło - Projekt oświetlenia ul. Kwiatowej</t>
  </si>
  <si>
    <t>Stara Iwiczna -Projekt budowy oświetlenia drogi na działkach 160/27; 160/18</t>
  </si>
  <si>
    <t>Mroków -Projekt budowy drogi na działkach nr 74/9, 73/23, 73/14, 73/3, 73/2, 73/8, 72/11, 72/8</t>
  </si>
  <si>
    <t>Lesznowola - Projekt  przebudowy  ul. GRN, chodnika i parkingu</t>
  </si>
  <si>
    <t>Warszawianka - Projekt kanalizacji deszczowej w ul. Brzozowej</t>
  </si>
  <si>
    <t>Lesznowola - Projekt oświetlenia ul. Dworkowa i Słonecznej</t>
  </si>
  <si>
    <t>Lesznowola - Projekt  oświetlenia ul. Okrężnej</t>
  </si>
  <si>
    <t>Wola Mrokowska- Projekt oświetlenia ul. Miodowej</t>
  </si>
  <si>
    <t>Wola Mrokowska- Projekt oświetlenia ul. Malowniczej</t>
  </si>
  <si>
    <t xml:space="preserve">Mysiadło, Nowa Iwiczna  - Projekt modernizacji układu wodociągowego </t>
  </si>
  <si>
    <t>Lesznowola, Władysławów - Budowa ul. Wojska Polskiego II etap</t>
  </si>
  <si>
    <t xml:space="preserve">Lesznowola - Projekt budowy  ul. Okrężnej </t>
  </si>
  <si>
    <t>Magdalenka - Projekt budowy ul. Polnej</t>
  </si>
  <si>
    <t>Mysiadło, Nowa Iwiczna  - Projekt  odwodnienia dróg</t>
  </si>
  <si>
    <t>Nowa Iwiczna- Projekt budowy Al.. Zgody</t>
  </si>
  <si>
    <t xml:space="preserve">Stara Iwiczna - Projekt budowy drogi na działce gminnej  160/17 </t>
  </si>
  <si>
    <t>Mysiadło - Projekt i  budowa ul. Kwiatowej  z odwodnieniem</t>
  </si>
  <si>
    <t xml:space="preserve">Zamienie - Budowa ulic gminnych , działki nr ewidencyjne2,4, 36, 1/36, 5/67 I etap </t>
  </si>
  <si>
    <t>Lesznowola- Zakup gruntów wzdłuż ul. Słonecznej</t>
  </si>
  <si>
    <t xml:space="preserve">Magdalenka - Projekt budowy ul. Okrężna </t>
  </si>
  <si>
    <t>Mysiadło -Budowa przedszkola</t>
  </si>
  <si>
    <t xml:space="preserve">Mroków  - projekt i budowa boiska szkolnego </t>
  </si>
  <si>
    <t>UG-RDM</t>
  </si>
  <si>
    <t xml:space="preserve">Nowa Iwiczna- Zakup gruntów pod drogę ul. Jarzębinowa </t>
  </si>
  <si>
    <t>Wólka Kosowska - Projekt budowy ul. Polnej</t>
  </si>
  <si>
    <t>Wólka Kosowska - Budowa ul. Polnej</t>
  </si>
  <si>
    <t>Kosów  - Budowa ul. Żytniej</t>
  </si>
  <si>
    <t>Kosów  - Projekt budowy  ul. Żytniej</t>
  </si>
  <si>
    <t>Zmiany Uchwałą Rady Gminy Lesznowola</t>
  </si>
  <si>
    <t>Nakłady w roku 2009-przed zmianami</t>
  </si>
  <si>
    <t>Planowane nakłady ogółem po zmianach  (9+10+11)</t>
  </si>
  <si>
    <t>Razem rozdz.80101</t>
  </si>
  <si>
    <t>Razem rozdz. 80104</t>
  </si>
  <si>
    <t>Lesznowola- Budowa wodociągu wraz z przyłączami w drodze lokalnej ew. nr dz. 178/10, 178/9 przy ul. Poprzecznej</t>
  </si>
  <si>
    <t>Kolonia Mrokowska - Budowa wodociągu wraz z przyłączami na terenie działki nr. ew.4 przy ul. Rejonowej</t>
  </si>
  <si>
    <t>Kosów  - Budowa wodociągu  i kanalizacji w drodze lokalnej nr ew. dz. 18/8 przy ul. Żytniej/Sadowej</t>
  </si>
  <si>
    <t xml:space="preserve">Stara Iwiczna - Budowa wodociągu  i kanalizacji wraz z przyłączami ulica dojazdowa do ul. Słonecznej dz. nr. ew. 106/13, 106/20 </t>
  </si>
  <si>
    <t>Zgorzała - Budowa wodociągu i kanalizacji z przyłączami ulica lokalna od ul. Postępu nr ew. dz. 140/8</t>
  </si>
  <si>
    <t>Magdalenka - Projekt budowy ul. Orzechowej</t>
  </si>
  <si>
    <t>Magdalenka - Projekt budowy ul. Wesołej</t>
  </si>
  <si>
    <t>Lesznowola - Projekt  oświetlenia ul. Sportowej</t>
  </si>
  <si>
    <t>Stefanowo - Projekt budowy chodnika przy ul. Uroczej</t>
  </si>
  <si>
    <t xml:space="preserve">Kompleksowy program gospodarki wodnej  gminy Lesznowola                                                          (Razem 21.214.833,-zł)         </t>
  </si>
  <si>
    <t>ZADANIA INWESTYCYJNE W 2009 ROKU - PO ZMIANACH</t>
  </si>
  <si>
    <t>Załącznik Nr 1</t>
  </si>
  <si>
    <t xml:space="preserve"> Mysiadło, Nowa Iwiczna - Budowa odwodnienia</t>
  </si>
  <si>
    <t>Mysiadło - Projekt  rozbudowy ul. Osiedlowej w rejonie skrzyżowania</t>
  </si>
  <si>
    <t>Mysiadło - Projekt i przebudowa ul. Polnej</t>
  </si>
  <si>
    <t>Mysiadło - Projekt i budowa szkoły                                                                              (Razem 37.440.216)</t>
  </si>
  <si>
    <t>Janczewice-Projekt i  przebudowa świetlicy</t>
  </si>
  <si>
    <t>Uchwała  Nr  329/XXIV/2009</t>
  </si>
  <si>
    <t>z dnia 29 stycznia 2009r.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</si>
</sst>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8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0" fillId="0" borderId="5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2" fillId="4" borderId="0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vertical="center"/>
    </xf>
    <xf numFmtId="0" fontId="3" fillId="3" borderId="54" xfId="0" applyFont="1" applyFill="1" applyBorder="1" applyAlignment="1">
      <alignment vertical="center" wrapText="1"/>
    </xf>
    <xf numFmtId="0" fontId="6" fillId="3" borderId="1" xfId="0" applyFont="1" applyFill="1" applyBorder="1" applyAlignment="1" quotePrefix="1">
      <alignment horizontal="center" vertical="center" wrapText="1"/>
    </xf>
    <xf numFmtId="3" fontId="11" fillId="3" borderId="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0" fontId="2" fillId="3" borderId="54" xfId="0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0" fillId="2" borderId="4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10" fillId="3" borderId="5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4" xfId="0" applyFont="1" applyBorder="1" applyAlignment="1">
      <alignment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1" fillId="0" borderId="50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0" fillId="4" borderId="50" xfId="0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0" fontId="10" fillId="0" borderId="55" xfId="0" applyFont="1" applyBorder="1" applyAlignment="1">
      <alignment horizontal="center" vertical="center"/>
    </xf>
    <xf numFmtId="3" fontId="6" fillId="2" borderId="56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3" fontId="6" fillId="2" borderId="57" xfId="0" applyNumberFormat="1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0" fillId="0" borderId="50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2" borderId="14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0" fillId="4" borderId="1" xfId="0" applyNumberFormat="1" applyFont="1" applyFill="1" applyBorder="1" applyAlignment="1">
      <alignment horizontal="right" vertical="center"/>
    </xf>
    <xf numFmtId="3" fontId="10" fillId="4" borderId="4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" fillId="4" borderId="9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vertical="center"/>
    </xf>
    <xf numFmtId="3" fontId="10" fillId="2" borderId="6" xfId="0" applyNumberFormat="1" applyFont="1" applyFill="1" applyBorder="1" applyAlignment="1">
      <alignment vertical="center"/>
    </xf>
    <xf numFmtId="3" fontId="10" fillId="4" borderId="6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2" borderId="16" xfId="0" applyNumberFormat="1" applyFont="1" applyFill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0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3" fontId="10" fillId="0" borderId="58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58" xfId="0" applyFont="1" applyBorder="1" applyAlignment="1">
      <alignment horizontal="center" vertical="center"/>
    </xf>
    <xf numFmtId="3" fontId="10" fillId="0" borderId="6" xfId="0" applyNumberFormat="1" applyFont="1" applyBorder="1" applyAlignment="1">
      <alignment horizontal="right" vertical="center" wrapText="1"/>
    </xf>
    <xf numFmtId="3" fontId="10" fillId="2" borderId="58" xfId="0" applyNumberFormat="1" applyFont="1" applyFill="1" applyBorder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3" fontId="10" fillId="0" borderId="55" xfId="0" applyNumberFormat="1" applyFont="1" applyBorder="1" applyAlignment="1">
      <alignment vertical="center"/>
    </xf>
    <xf numFmtId="3" fontId="10" fillId="4" borderId="55" xfId="0" applyNumberFormat="1" applyFont="1" applyFill="1" applyBorder="1" applyAlignment="1">
      <alignment vertical="center"/>
    </xf>
    <xf numFmtId="0" fontId="2" fillId="0" borderId="55" xfId="0" applyFont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/>
    </xf>
    <xf numFmtId="0" fontId="2" fillId="0" borderId="49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3" fontId="10" fillId="2" borderId="55" xfId="0" applyNumberFormat="1" applyFont="1" applyFill="1" applyBorder="1" applyAlignment="1">
      <alignment vertical="center"/>
    </xf>
    <xf numFmtId="3" fontId="6" fillId="4" borderId="0" xfId="0" applyNumberFormat="1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10" fillId="2" borderId="52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11" fillId="0" borderId="16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horizontal="right" vertical="center"/>
    </xf>
    <xf numFmtId="0" fontId="4" fillId="4" borderId="59" xfId="0" applyFont="1" applyFill="1" applyBorder="1" applyAlignment="1">
      <alignment horizontal="center" vertical="center" wrapText="1"/>
    </xf>
    <xf numFmtId="3" fontId="6" fillId="4" borderId="59" xfId="0" applyNumberFormat="1" applyFont="1" applyFill="1" applyBorder="1" applyAlignment="1">
      <alignment vertical="center"/>
    </xf>
    <xf numFmtId="0" fontId="10" fillId="0" borderId="16" xfId="0" applyFont="1" applyBorder="1" applyAlignment="1" quotePrefix="1">
      <alignment horizontal="center" vertical="center"/>
    </xf>
    <xf numFmtId="0" fontId="10" fillId="0" borderId="14" xfId="0" applyFont="1" applyBorder="1" applyAlignment="1" quotePrefix="1">
      <alignment horizontal="center" vertical="center"/>
    </xf>
    <xf numFmtId="0" fontId="2" fillId="3" borderId="6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3" fontId="11" fillId="0" borderId="0" xfId="0" applyNumberFormat="1" applyFont="1" applyAlignment="1">
      <alignment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3" borderId="6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6" fillId="4" borderId="9" xfId="0" applyNumberFormat="1" applyFont="1" applyFill="1" applyBorder="1" applyAlignment="1">
      <alignment horizontal="left" vertical="center"/>
    </xf>
    <xf numFmtId="3" fontId="6" fillId="4" borderId="0" xfId="0" applyNumberFormat="1" applyFont="1" applyFill="1" applyBorder="1" applyAlignment="1">
      <alignment horizontal="left" vertical="center"/>
    </xf>
    <xf numFmtId="3" fontId="11" fillId="0" borderId="9" xfId="0" applyNumberFormat="1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3" borderId="6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3" borderId="54" xfId="0" applyFont="1" applyFill="1" applyBorder="1" applyAlignment="1">
      <alignment vertical="center"/>
    </xf>
    <xf numFmtId="0" fontId="6" fillId="3" borderId="59" xfId="0" applyFont="1" applyFill="1" applyBorder="1" applyAlignment="1">
      <alignment vertical="center"/>
    </xf>
    <xf numFmtId="0" fontId="6" fillId="3" borderId="53" xfId="0" applyFont="1" applyFill="1" applyBorder="1" applyAlignment="1">
      <alignment vertical="center"/>
    </xf>
    <xf numFmtId="0" fontId="4" fillId="2" borderId="57" xfId="0" applyFont="1" applyFill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4" fillId="2" borderId="7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3" fillId="3" borderId="32" xfId="0" applyNumberFormat="1" applyFont="1" applyFill="1" applyBorder="1" applyAlignment="1">
      <alignment vertical="center"/>
    </xf>
    <xf numFmtId="3" fontId="3" fillId="3" borderId="80" xfId="0" applyNumberFormat="1" applyFont="1" applyFill="1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81" xfId="0" applyNumberFormat="1" applyFont="1" applyFill="1" applyBorder="1" applyAlignment="1">
      <alignment vertical="center"/>
    </xf>
    <xf numFmtId="3" fontId="3" fillId="3" borderId="82" xfId="0" applyNumberFormat="1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6" xfId="0" applyFont="1" applyFill="1" applyBorder="1" applyAlignment="1">
      <alignment horizontal="left" vertical="center"/>
    </xf>
    <xf numFmtId="3" fontId="3" fillId="3" borderId="15" xfId="0" applyNumberFormat="1" applyFont="1" applyFill="1" applyBorder="1" applyAlignment="1">
      <alignment vertical="center"/>
    </xf>
    <xf numFmtId="3" fontId="2" fillId="3" borderId="83" xfId="0" applyNumberFormat="1" applyFont="1" applyFill="1" applyBorder="1" applyAlignment="1">
      <alignment vertical="center"/>
    </xf>
    <xf numFmtId="0" fontId="0" fillId="3" borderId="82" xfId="0" applyFill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3" fontId="3" fillId="3" borderId="84" xfId="0" applyNumberFormat="1" applyFont="1" applyFill="1" applyBorder="1" applyAlignment="1">
      <alignment vertical="center"/>
    </xf>
    <xf numFmtId="3" fontId="3" fillId="3" borderId="85" xfId="0" applyNumberFormat="1" applyFont="1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86" xfId="0" applyFill="1" applyBorder="1" applyAlignment="1">
      <alignment vertical="center"/>
    </xf>
    <xf numFmtId="0" fontId="0" fillId="3" borderId="87" xfId="0" applyFill="1" applyBorder="1" applyAlignment="1">
      <alignment vertical="center"/>
    </xf>
    <xf numFmtId="3" fontId="2" fillId="3" borderId="86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"/>
  <sheetViews>
    <sheetView showZeros="0" tabSelected="1" zoomScaleSheetLayoutView="100" workbookViewId="0" topLeftCell="A52">
      <selection activeCell="A6" sqref="A6:K6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3.625" style="1" customWidth="1"/>
    <col min="5" max="5" width="11.125" style="1" customWidth="1"/>
    <col min="6" max="7" width="10.875" style="1" customWidth="1"/>
    <col min="8" max="8" width="12.00390625" style="1" customWidth="1"/>
    <col min="9" max="9" width="10.875" style="1" customWidth="1"/>
    <col min="10" max="11" width="11.00390625" style="1" customWidth="1"/>
    <col min="12" max="12" width="7.125" style="1" customWidth="1"/>
    <col min="13" max="13" width="10.125" style="1" bestFit="1" customWidth="1"/>
    <col min="14" max="16384" width="9.125" style="1" customWidth="1"/>
  </cols>
  <sheetData>
    <row r="1" spans="9:12" ht="12.75" customHeight="1">
      <c r="I1" s="339" t="s">
        <v>279</v>
      </c>
      <c r="J1" s="339"/>
      <c r="K1" s="339"/>
      <c r="L1" s="175"/>
    </row>
    <row r="2" spans="10:12" ht="3" customHeight="1">
      <c r="J2" s="142"/>
      <c r="K2" s="142"/>
      <c r="L2" s="142"/>
    </row>
    <row r="3" spans="9:12" ht="15" customHeight="1">
      <c r="I3" s="340" t="s">
        <v>285</v>
      </c>
      <c r="J3" s="340"/>
      <c r="K3" s="340"/>
      <c r="L3" s="142"/>
    </row>
    <row r="4" spans="4:12" ht="14.25" customHeight="1">
      <c r="D4" s="149"/>
      <c r="F4" s="149"/>
      <c r="G4" s="149"/>
      <c r="H4" s="149"/>
      <c r="I4" s="340" t="s">
        <v>191</v>
      </c>
      <c r="J4" s="340"/>
      <c r="K4" s="340"/>
      <c r="L4" s="142"/>
    </row>
    <row r="5" spans="4:12" ht="12" customHeight="1">
      <c r="D5" s="149"/>
      <c r="I5" s="340" t="s">
        <v>286</v>
      </c>
      <c r="J5" s="340"/>
      <c r="K5" s="340"/>
      <c r="L5" s="142"/>
    </row>
    <row r="6" spans="1:12" ht="12.75" customHeight="1">
      <c r="A6" s="341" t="s">
        <v>278</v>
      </c>
      <c r="B6" s="341"/>
      <c r="C6" s="342"/>
      <c r="D6" s="342"/>
      <c r="E6" s="342"/>
      <c r="F6" s="342"/>
      <c r="G6" s="342"/>
      <c r="H6" s="342"/>
      <c r="I6" s="342"/>
      <c r="J6" s="342"/>
      <c r="K6" s="342"/>
      <c r="L6" s="121"/>
    </row>
    <row r="7" spans="1:12" ht="3.75" customHeight="1">
      <c r="A7" s="120"/>
      <c r="B7" s="120"/>
      <c r="C7" s="121"/>
      <c r="D7" s="217"/>
      <c r="E7" s="121"/>
      <c r="F7" s="121"/>
      <c r="G7" s="121"/>
      <c r="H7" s="121"/>
      <c r="I7" s="121"/>
      <c r="J7" s="121"/>
      <c r="K7" s="121"/>
      <c r="L7" s="121"/>
    </row>
    <row r="8" spans="1:13" s="2" customFormat="1" ht="9.75" customHeight="1" thickBot="1">
      <c r="A8" s="365" t="s">
        <v>1</v>
      </c>
      <c r="B8" s="351" t="s">
        <v>158</v>
      </c>
      <c r="C8" s="366" t="s">
        <v>163</v>
      </c>
      <c r="D8" s="351" t="s">
        <v>159</v>
      </c>
      <c r="E8" s="351" t="s">
        <v>160</v>
      </c>
      <c r="F8" s="348" t="s">
        <v>264</v>
      </c>
      <c r="G8" s="348" t="s">
        <v>263</v>
      </c>
      <c r="H8" s="352" t="s">
        <v>171</v>
      </c>
      <c r="I8" s="353"/>
      <c r="J8" s="353"/>
      <c r="K8" s="354"/>
      <c r="L8" s="348" t="s">
        <v>175</v>
      </c>
      <c r="M8" s="15"/>
    </row>
    <row r="9" spans="1:12" s="2" customFormat="1" ht="10.5" customHeight="1">
      <c r="A9" s="365"/>
      <c r="B9" s="351"/>
      <c r="C9" s="367"/>
      <c r="D9" s="351"/>
      <c r="E9" s="351"/>
      <c r="F9" s="349"/>
      <c r="G9" s="349"/>
      <c r="H9" s="355">
        <v>2009</v>
      </c>
      <c r="I9" s="356"/>
      <c r="J9" s="356"/>
      <c r="K9" s="357"/>
      <c r="L9" s="349"/>
    </row>
    <row r="10" spans="1:12" s="2" customFormat="1" ht="9.75" customHeight="1">
      <c r="A10" s="365"/>
      <c r="B10" s="351"/>
      <c r="C10" s="367"/>
      <c r="D10" s="351"/>
      <c r="E10" s="351"/>
      <c r="F10" s="349"/>
      <c r="G10" s="349"/>
      <c r="H10" s="358" t="s">
        <v>265</v>
      </c>
      <c r="I10" s="360" t="s">
        <v>161</v>
      </c>
      <c r="J10" s="348" t="s">
        <v>173</v>
      </c>
      <c r="K10" s="349" t="s">
        <v>167</v>
      </c>
      <c r="L10" s="349"/>
    </row>
    <row r="11" spans="1:13" s="2" customFormat="1" ht="30.75" customHeight="1">
      <c r="A11" s="365"/>
      <c r="B11" s="351"/>
      <c r="C11" s="367"/>
      <c r="D11" s="351"/>
      <c r="E11" s="351"/>
      <c r="F11" s="350"/>
      <c r="G11" s="350"/>
      <c r="H11" s="358"/>
      <c r="I11" s="360"/>
      <c r="J11" s="350"/>
      <c r="K11" s="349"/>
      <c r="L11" s="350"/>
      <c r="M11" s="220" t="e">
        <f>F13+#REF!</f>
        <v>#REF!</v>
      </c>
    </row>
    <row r="12" spans="1:13" s="2" customFormat="1" ht="8.25" customHeight="1">
      <c r="A12" s="165">
        <v>1</v>
      </c>
      <c r="B12" s="165">
        <v>2</v>
      </c>
      <c r="C12" s="165">
        <v>3</v>
      </c>
      <c r="D12" s="165">
        <v>4</v>
      </c>
      <c r="E12" s="165">
        <v>5</v>
      </c>
      <c r="F12" s="165">
        <v>6</v>
      </c>
      <c r="G12" s="165">
        <v>7</v>
      </c>
      <c r="H12" s="177">
        <v>8</v>
      </c>
      <c r="I12" s="166">
        <v>9</v>
      </c>
      <c r="J12" s="167">
        <v>10</v>
      </c>
      <c r="K12" s="167">
        <v>11</v>
      </c>
      <c r="L12" s="165">
        <v>12</v>
      </c>
      <c r="M12" s="220"/>
    </row>
    <row r="13" spans="1:13" s="3" customFormat="1" ht="18" customHeight="1">
      <c r="A13" s="185"/>
      <c r="B13" s="186"/>
      <c r="C13" s="153"/>
      <c r="D13" s="154" t="s">
        <v>164</v>
      </c>
      <c r="E13" s="187">
        <f>SUM(E14:E36)</f>
        <v>101288221</v>
      </c>
      <c r="F13" s="187">
        <f>SUM(F14:F36)</f>
        <v>27766757</v>
      </c>
      <c r="G13" s="187">
        <f>SUM(G14:G36)</f>
        <v>885000</v>
      </c>
      <c r="H13" s="187">
        <f>SUM(H14:H36)</f>
        <v>28651757</v>
      </c>
      <c r="I13" s="187">
        <f>SUM(I14:I36)</f>
        <v>9443077</v>
      </c>
      <c r="J13" s="187">
        <v>18300000</v>
      </c>
      <c r="K13" s="187">
        <v>908680</v>
      </c>
      <c r="L13" s="154"/>
      <c r="M13" s="232">
        <f>K13+J13+I13</f>
        <v>28651757</v>
      </c>
    </row>
    <row r="14" spans="1:13" ht="15" customHeight="1">
      <c r="A14" s="196">
        <v>1</v>
      </c>
      <c r="B14" s="205" t="s">
        <v>162</v>
      </c>
      <c r="C14" s="196">
        <v>6050</v>
      </c>
      <c r="D14" s="242" t="s">
        <v>195</v>
      </c>
      <c r="E14" s="197">
        <v>45000</v>
      </c>
      <c r="F14" s="198">
        <v>45000</v>
      </c>
      <c r="G14" s="198"/>
      <c r="H14" s="199">
        <f>I14</f>
        <v>45000</v>
      </c>
      <c r="I14" s="198">
        <v>45000</v>
      </c>
      <c r="J14" s="200"/>
      <c r="K14" s="200"/>
      <c r="L14" s="189" t="s">
        <v>174</v>
      </c>
      <c r="M14" s="149">
        <f>F13+G13</f>
        <v>28651757</v>
      </c>
    </row>
    <row r="15" spans="1:12" ht="20.25" customHeight="1">
      <c r="A15" s="196">
        <v>2</v>
      </c>
      <c r="B15" s="205" t="s">
        <v>162</v>
      </c>
      <c r="C15" s="196">
        <v>6050</v>
      </c>
      <c r="D15" s="190" t="s">
        <v>269</v>
      </c>
      <c r="E15" s="197">
        <v>120000</v>
      </c>
      <c r="F15" s="198"/>
      <c r="G15" s="198">
        <v>120000</v>
      </c>
      <c r="H15" s="199">
        <f>I15</f>
        <v>120000</v>
      </c>
      <c r="I15" s="198">
        <v>120000</v>
      </c>
      <c r="J15" s="200"/>
      <c r="K15" s="200"/>
      <c r="L15" s="189" t="s">
        <v>174</v>
      </c>
    </row>
    <row r="16" spans="1:12" ht="20.25" customHeight="1">
      <c r="A16" s="196">
        <v>3</v>
      </c>
      <c r="B16" s="205" t="s">
        <v>162</v>
      </c>
      <c r="C16" s="196">
        <v>6050</v>
      </c>
      <c r="D16" s="190" t="s">
        <v>270</v>
      </c>
      <c r="E16" s="197">
        <v>150000</v>
      </c>
      <c r="F16" s="198"/>
      <c r="G16" s="198">
        <v>150000</v>
      </c>
      <c r="H16" s="199">
        <f>I16</f>
        <v>150000</v>
      </c>
      <c r="I16" s="198">
        <v>150000</v>
      </c>
      <c r="J16" s="200"/>
      <c r="K16" s="200"/>
      <c r="L16" s="189" t="s">
        <v>174</v>
      </c>
    </row>
    <row r="17" spans="1:12" ht="20.25" customHeight="1">
      <c r="A17" s="196">
        <v>4</v>
      </c>
      <c r="B17" s="205" t="s">
        <v>162</v>
      </c>
      <c r="C17" s="196">
        <v>6050</v>
      </c>
      <c r="D17" s="190" t="s">
        <v>187</v>
      </c>
      <c r="E17" s="197">
        <v>220000</v>
      </c>
      <c r="F17" s="198">
        <f>H17</f>
        <v>217560</v>
      </c>
      <c r="G17" s="198"/>
      <c r="H17" s="199">
        <f>I17</f>
        <v>217560</v>
      </c>
      <c r="I17" s="198">
        <v>217560</v>
      </c>
      <c r="J17" s="200"/>
      <c r="K17" s="200"/>
      <c r="L17" s="189" t="s">
        <v>174</v>
      </c>
    </row>
    <row r="18" spans="1:12" ht="19.5" customHeight="1">
      <c r="A18" s="196">
        <v>5</v>
      </c>
      <c r="B18" s="205" t="s">
        <v>162</v>
      </c>
      <c r="C18" s="196">
        <v>6050</v>
      </c>
      <c r="D18" s="190" t="s">
        <v>268</v>
      </c>
      <c r="E18" s="197">
        <v>55000</v>
      </c>
      <c r="F18" s="198"/>
      <c r="G18" s="198">
        <v>55000</v>
      </c>
      <c r="H18" s="199">
        <f>I18</f>
        <v>55000</v>
      </c>
      <c r="I18" s="198">
        <v>55000</v>
      </c>
      <c r="J18" s="200"/>
      <c r="K18" s="200"/>
      <c r="L18" s="189" t="s">
        <v>174</v>
      </c>
    </row>
    <row r="19" spans="1:13" ht="12" customHeight="1">
      <c r="A19" s="196">
        <v>6</v>
      </c>
      <c r="B19" s="205" t="s">
        <v>162</v>
      </c>
      <c r="C19" s="196">
        <v>6050</v>
      </c>
      <c r="D19" s="190" t="s">
        <v>185</v>
      </c>
      <c r="E19" s="197">
        <v>3380853</v>
      </c>
      <c r="F19" s="198">
        <f aca="true" t="shared" si="0" ref="F19:F32">H19</f>
        <v>3332000</v>
      </c>
      <c r="G19" s="198"/>
      <c r="H19" s="199">
        <f aca="true" t="shared" si="1" ref="H19:H33">I19+J19</f>
        <v>3332000</v>
      </c>
      <c r="I19" s="198">
        <v>432000</v>
      </c>
      <c r="J19" s="198">
        <v>2900000</v>
      </c>
      <c r="K19" s="200"/>
      <c r="L19" s="189" t="s">
        <v>174</v>
      </c>
      <c r="M19" s="188"/>
    </row>
    <row r="20" spans="1:12" ht="12" customHeight="1">
      <c r="A20" s="196">
        <v>7</v>
      </c>
      <c r="B20" s="205" t="s">
        <v>162</v>
      </c>
      <c r="C20" s="196">
        <v>6050</v>
      </c>
      <c r="D20" s="190" t="s">
        <v>180</v>
      </c>
      <c r="E20" s="197">
        <v>931552</v>
      </c>
      <c r="F20" s="198">
        <f t="shared" si="0"/>
        <v>601560</v>
      </c>
      <c r="G20" s="198"/>
      <c r="H20" s="199">
        <f t="shared" si="1"/>
        <v>601560</v>
      </c>
      <c r="I20" s="198">
        <v>601560</v>
      </c>
      <c r="J20" s="200"/>
      <c r="K20" s="200"/>
      <c r="L20" s="189" t="s">
        <v>174</v>
      </c>
    </row>
    <row r="21" spans="1:13" ht="12" customHeight="1">
      <c r="A21" s="196">
        <v>8</v>
      </c>
      <c r="B21" s="205" t="s">
        <v>162</v>
      </c>
      <c r="C21" s="196">
        <v>6050</v>
      </c>
      <c r="D21" s="190" t="s">
        <v>244</v>
      </c>
      <c r="E21" s="197">
        <v>50000</v>
      </c>
      <c r="F21" s="198">
        <v>50000</v>
      </c>
      <c r="G21" s="198"/>
      <c r="H21" s="199">
        <f>I21</f>
        <v>50000</v>
      </c>
      <c r="I21" s="198">
        <v>50000</v>
      </c>
      <c r="J21" s="198"/>
      <c r="K21" s="200"/>
      <c r="L21" s="189" t="s">
        <v>174</v>
      </c>
      <c r="M21" s="189" t="s">
        <v>174</v>
      </c>
    </row>
    <row r="22" spans="1:12" ht="15.75" customHeight="1">
      <c r="A22" s="196">
        <v>9</v>
      </c>
      <c r="B22" s="205" t="s">
        <v>162</v>
      </c>
      <c r="C22" s="196">
        <v>6060</v>
      </c>
      <c r="D22" s="190" t="s">
        <v>197</v>
      </c>
      <c r="E22" s="197">
        <v>490000</v>
      </c>
      <c r="F22" s="198">
        <f>H22</f>
        <v>490000</v>
      </c>
      <c r="G22" s="198"/>
      <c r="H22" s="199">
        <f>I22+J22</f>
        <v>490000</v>
      </c>
      <c r="I22" s="198">
        <v>490000</v>
      </c>
      <c r="J22" s="200"/>
      <c r="K22" s="200"/>
      <c r="L22" s="189" t="s">
        <v>198</v>
      </c>
    </row>
    <row r="23" spans="1:12" ht="20.25" customHeight="1">
      <c r="A23" s="196">
        <v>10</v>
      </c>
      <c r="B23" s="205" t="s">
        <v>162</v>
      </c>
      <c r="C23" s="196">
        <v>6050</v>
      </c>
      <c r="D23" s="190" t="s">
        <v>271</v>
      </c>
      <c r="E23" s="197">
        <v>120000</v>
      </c>
      <c r="F23" s="198"/>
      <c r="G23" s="198">
        <v>120000</v>
      </c>
      <c r="H23" s="199">
        <f>I23</f>
        <v>120000</v>
      </c>
      <c r="I23" s="198">
        <v>120000</v>
      </c>
      <c r="J23" s="200"/>
      <c r="K23" s="200"/>
      <c r="L23" s="189" t="s">
        <v>174</v>
      </c>
    </row>
    <row r="24" spans="1:12" ht="12" customHeight="1">
      <c r="A24" s="196">
        <v>11</v>
      </c>
      <c r="B24" s="206" t="s">
        <v>162</v>
      </c>
      <c r="C24" s="196">
        <v>6050</v>
      </c>
      <c r="D24" s="190" t="s">
        <v>179</v>
      </c>
      <c r="E24" s="197">
        <v>16500449</v>
      </c>
      <c r="F24" s="198">
        <f t="shared" si="0"/>
        <v>8400000</v>
      </c>
      <c r="G24" s="198"/>
      <c r="H24" s="199">
        <f t="shared" si="1"/>
        <v>8400000</v>
      </c>
      <c r="I24" s="198">
        <v>1400000</v>
      </c>
      <c r="J24" s="200">
        <v>7000000</v>
      </c>
      <c r="K24" s="200"/>
      <c r="L24" s="189" t="s">
        <v>174</v>
      </c>
    </row>
    <row r="25" spans="1:12" ht="22.5" customHeight="1">
      <c r="A25" s="196">
        <v>12</v>
      </c>
      <c r="B25" s="205" t="s">
        <v>162</v>
      </c>
      <c r="C25" s="196">
        <v>6050</v>
      </c>
      <c r="D25" s="218" t="s">
        <v>186</v>
      </c>
      <c r="E25" s="197">
        <v>70000</v>
      </c>
      <c r="F25" s="198">
        <f t="shared" si="0"/>
        <v>50000</v>
      </c>
      <c r="G25" s="198"/>
      <c r="H25" s="199">
        <f t="shared" si="1"/>
        <v>50000</v>
      </c>
      <c r="I25" s="215">
        <v>50000</v>
      </c>
      <c r="J25" s="225"/>
      <c r="K25" s="225"/>
      <c r="L25" s="189" t="s">
        <v>174</v>
      </c>
    </row>
    <row r="26" spans="1:12" ht="15" customHeight="1">
      <c r="A26" s="196">
        <v>13</v>
      </c>
      <c r="B26" s="206" t="s">
        <v>162</v>
      </c>
      <c r="C26" s="196">
        <v>6050</v>
      </c>
      <c r="D26" s="190" t="s">
        <v>189</v>
      </c>
      <c r="E26" s="197">
        <v>260000</v>
      </c>
      <c r="F26" s="198">
        <f t="shared" si="0"/>
        <v>130000</v>
      </c>
      <c r="G26" s="198"/>
      <c r="H26" s="199">
        <f t="shared" si="1"/>
        <v>130000</v>
      </c>
      <c r="I26" s="215">
        <v>130000</v>
      </c>
      <c r="J26" s="225"/>
      <c r="K26" s="225"/>
      <c r="L26" s="189" t="s">
        <v>174</v>
      </c>
    </row>
    <row r="27" spans="1:12" ht="21" customHeight="1">
      <c r="A27" s="196">
        <v>14</v>
      </c>
      <c r="B27" s="205" t="s">
        <v>162</v>
      </c>
      <c r="C27" s="196">
        <v>6050</v>
      </c>
      <c r="D27" s="237" t="s">
        <v>190</v>
      </c>
      <c r="E27" s="197">
        <v>4156684</v>
      </c>
      <c r="F27" s="198">
        <f>H27</f>
        <v>4062305</v>
      </c>
      <c r="G27" s="198"/>
      <c r="H27" s="199">
        <f>I27+J27</f>
        <v>4062305</v>
      </c>
      <c r="I27" s="198">
        <v>662305</v>
      </c>
      <c r="J27" s="200">
        <v>3400000</v>
      </c>
      <c r="K27" s="200"/>
      <c r="L27" s="189" t="s">
        <v>174</v>
      </c>
    </row>
    <row r="28" spans="1:12" ht="17.25" customHeight="1">
      <c r="A28" s="196">
        <v>15</v>
      </c>
      <c r="B28" s="206" t="s">
        <v>162</v>
      </c>
      <c r="C28" s="196">
        <v>6050</v>
      </c>
      <c r="D28" s="190" t="s">
        <v>214</v>
      </c>
      <c r="E28" s="197">
        <v>340000</v>
      </c>
      <c r="F28" s="198">
        <f t="shared" si="0"/>
        <v>337420</v>
      </c>
      <c r="G28" s="198"/>
      <c r="H28" s="199">
        <f t="shared" si="1"/>
        <v>337420</v>
      </c>
      <c r="I28" s="215">
        <v>337420</v>
      </c>
      <c r="J28" s="225"/>
      <c r="K28" s="225"/>
      <c r="L28" s="189" t="s">
        <v>174</v>
      </c>
    </row>
    <row r="29" spans="1:12" ht="17.25" customHeight="1">
      <c r="A29" s="196">
        <v>16</v>
      </c>
      <c r="B29" s="206" t="s">
        <v>162</v>
      </c>
      <c r="C29" s="196">
        <v>6050</v>
      </c>
      <c r="D29" s="190" t="s">
        <v>188</v>
      </c>
      <c r="E29" s="197">
        <v>340000</v>
      </c>
      <c r="F29" s="198">
        <f t="shared" si="0"/>
        <v>337072</v>
      </c>
      <c r="G29" s="198"/>
      <c r="H29" s="199">
        <f t="shared" si="1"/>
        <v>337072</v>
      </c>
      <c r="I29" s="215">
        <v>337072</v>
      </c>
      <c r="J29" s="225"/>
      <c r="K29" s="225"/>
      <c r="L29" s="189" t="s">
        <v>174</v>
      </c>
    </row>
    <row r="30" spans="1:12" ht="17.25" customHeight="1">
      <c r="A30" s="196">
        <v>17</v>
      </c>
      <c r="B30" s="206" t="s">
        <v>162</v>
      </c>
      <c r="C30" s="196">
        <v>6050</v>
      </c>
      <c r="D30" s="190" t="s">
        <v>272</v>
      </c>
      <c r="E30" s="197">
        <v>100000</v>
      </c>
      <c r="F30" s="198"/>
      <c r="G30" s="198">
        <v>100000</v>
      </c>
      <c r="H30" s="199">
        <f>I30+J30</f>
        <v>100000</v>
      </c>
      <c r="I30" s="215">
        <v>100000</v>
      </c>
      <c r="J30" s="225"/>
      <c r="K30" s="225"/>
      <c r="L30" s="189" t="s">
        <v>174</v>
      </c>
    </row>
    <row r="31" spans="1:13" ht="12.75" customHeight="1">
      <c r="A31" s="369">
        <v>18</v>
      </c>
      <c r="B31" s="203" t="s">
        <v>162</v>
      </c>
      <c r="C31" s="157">
        <v>6050</v>
      </c>
      <c r="D31" s="338" t="s">
        <v>225</v>
      </c>
      <c r="E31" s="168">
        <v>9150350</v>
      </c>
      <c r="F31" s="156">
        <f t="shared" si="0"/>
        <v>6855740</v>
      </c>
      <c r="G31" s="156"/>
      <c r="H31" s="169">
        <v>6855740</v>
      </c>
      <c r="I31" s="156">
        <v>1855740</v>
      </c>
      <c r="J31" s="208" t="s">
        <v>224</v>
      </c>
      <c r="K31" s="208"/>
      <c r="L31" s="348" t="s">
        <v>174</v>
      </c>
      <c r="M31" s="149">
        <f>E31+E32+E33</f>
        <v>52743850</v>
      </c>
    </row>
    <row r="32" spans="1:12" ht="12.75" customHeight="1">
      <c r="A32" s="369"/>
      <c r="B32" s="233" t="s">
        <v>162</v>
      </c>
      <c r="C32" s="191">
        <v>6058</v>
      </c>
      <c r="D32" s="338"/>
      <c r="E32" s="170">
        <v>40230000</v>
      </c>
      <c r="F32" s="161">
        <f t="shared" si="0"/>
        <v>0</v>
      </c>
      <c r="G32" s="161"/>
      <c r="H32" s="176"/>
      <c r="I32" s="161"/>
      <c r="J32" s="234"/>
      <c r="K32" s="252"/>
      <c r="L32" s="349"/>
    </row>
    <row r="33" spans="1:12" ht="12.75" customHeight="1">
      <c r="A33" s="369"/>
      <c r="B33" s="204" t="s">
        <v>162</v>
      </c>
      <c r="C33" s="159">
        <v>6059</v>
      </c>
      <c r="D33" s="338"/>
      <c r="E33" s="214">
        <v>3363500</v>
      </c>
      <c r="F33" s="160">
        <f>H33</f>
        <v>0</v>
      </c>
      <c r="G33" s="160"/>
      <c r="H33" s="171">
        <f t="shared" si="1"/>
        <v>0</v>
      </c>
      <c r="I33" s="160"/>
      <c r="J33" s="162"/>
      <c r="K33" s="260"/>
      <c r="L33" s="350"/>
    </row>
    <row r="34" spans="1:12" ht="12.75" customHeight="1">
      <c r="A34" s="369">
        <v>19</v>
      </c>
      <c r="B34" s="203" t="s">
        <v>162</v>
      </c>
      <c r="C34" s="157">
        <v>6050</v>
      </c>
      <c r="D34" s="338" t="s">
        <v>277</v>
      </c>
      <c r="E34" s="168">
        <v>3845981</v>
      </c>
      <c r="F34" s="156">
        <v>1500000</v>
      </c>
      <c r="G34" s="156">
        <v>340000</v>
      </c>
      <c r="H34" s="169">
        <f>I34</f>
        <v>1840000</v>
      </c>
      <c r="I34" s="156">
        <v>1840000</v>
      </c>
      <c r="J34" s="155"/>
      <c r="K34" s="208"/>
      <c r="L34" s="348" t="s">
        <v>174</v>
      </c>
    </row>
    <row r="35" spans="1:12" ht="12.75" customHeight="1">
      <c r="A35" s="369"/>
      <c r="B35" s="233" t="s">
        <v>162</v>
      </c>
      <c r="C35" s="191">
        <v>6058</v>
      </c>
      <c r="D35" s="338"/>
      <c r="E35" s="170">
        <v>10235481</v>
      </c>
      <c r="F35" s="161">
        <f>H35</f>
        <v>908680</v>
      </c>
      <c r="G35" s="161"/>
      <c r="H35" s="176">
        <v>908680</v>
      </c>
      <c r="I35" s="161"/>
      <c r="J35" s="234"/>
      <c r="K35" s="252" t="s">
        <v>211</v>
      </c>
      <c r="L35" s="349"/>
    </row>
    <row r="36" spans="1:12" ht="12.75" customHeight="1">
      <c r="A36" s="369"/>
      <c r="B36" s="204" t="s">
        <v>162</v>
      </c>
      <c r="C36" s="159">
        <v>6059</v>
      </c>
      <c r="D36" s="338"/>
      <c r="E36" s="214">
        <v>7133371</v>
      </c>
      <c r="F36" s="160">
        <f>H36</f>
        <v>449420</v>
      </c>
      <c r="G36" s="160"/>
      <c r="H36" s="171">
        <f>I36+J36</f>
        <v>449420</v>
      </c>
      <c r="I36" s="160">
        <v>449420</v>
      </c>
      <c r="J36" s="162"/>
      <c r="K36" s="179"/>
      <c r="L36" s="350"/>
    </row>
    <row r="37" spans="1:12" ht="7.5" customHeight="1">
      <c r="A37" s="238"/>
      <c r="B37" s="314"/>
      <c r="C37" s="238"/>
      <c r="D37" s="236"/>
      <c r="E37" s="239"/>
      <c r="F37" s="240"/>
      <c r="G37" s="240"/>
      <c r="H37" s="254"/>
      <c r="I37" s="240"/>
      <c r="J37" s="269"/>
      <c r="K37" s="306"/>
      <c r="L37" s="235"/>
    </row>
    <row r="38" spans="1:12" ht="7.5" customHeight="1">
      <c r="A38" s="270"/>
      <c r="B38" s="313"/>
      <c r="C38" s="270"/>
      <c r="D38" s="262"/>
      <c r="E38" s="271"/>
      <c r="F38" s="273"/>
      <c r="G38" s="273"/>
      <c r="H38" s="272"/>
      <c r="I38" s="273"/>
      <c r="J38" s="274"/>
      <c r="K38" s="310"/>
      <c r="L38" s="263"/>
    </row>
    <row r="39" spans="1:12" ht="12.75" customHeight="1" thickBot="1">
      <c r="A39" s="365" t="s">
        <v>1</v>
      </c>
      <c r="B39" s="351" t="s">
        <v>158</v>
      </c>
      <c r="C39" s="366" t="s">
        <v>163</v>
      </c>
      <c r="D39" s="351" t="s">
        <v>159</v>
      </c>
      <c r="E39" s="351" t="s">
        <v>160</v>
      </c>
      <c r="F39" s="348" t="s">
        <v>264</v>
      </c>
      <c r="G39" s="348" t="s">
        <v>263</v>
      </c>
      <c r="H39" s="352" t="s">
        <v>171</v>
      </c>
      <c r="I39" s="353"/>
      <c r="J39" s="353"/>
      <c r="K39" s="354"/>
      <c r="L39" s="348" t="s">
        <v>175</v>
      </c>
    </row>
    <row r="40" spans="1:12" ht="12.75" customHeight="1">
      <c r="A40" s="365"/>
      <c r="B40" s="351"/>
      <c r="C40" s="367"/>
      <c r="D40" s="351"/>
      <c r="E40" s="351"/>
      <c r="F40" s="349"/>
      <c r="G40" s="349"/>
      <c r="H40" s="355">
        <v>2009</v>
      </c>
      <c r="I40" s="356"/>
      <c r="J40" s="356"/>
      <c r="K40" s="357"/>
      <c r="L40" s="349"/>
    </row>
    <row r="41" spans="1:12" ht="12.75" customHeight="1">
      <c r="A41" s="365"/>
      <c r="B41" s="351"/>
      <c r="C41" s="367"/>
      <c r="D41" s="351"/>
      <c r="E41" s="351"/>
      <c r="F41" s="349"/>
      <c r="G41" s="349"/>
      <c r="H41" s="358" t="s">
        <v>265</v>
      </c>
      <c r="I41" s="360" t="s">
        <v>161</v>
      </c>
      <c r="J41" s="348" t="s">
        <v>173</v>
      </c>
      <c r="K41" s="349" t="s">
        <v>167</v>
      </c>
      <c r="L41" s="349"/>
    </row>
    <row r="42" spans="1:12" ht="12.75" customHeight="1">
      <c r="A42" s="365"/>
      <c r="B42" s="351"/>
      <c r="C42" s="368"/>
      <c r="D42" s="351"/>
      <c r="E42" s="351"/>
      <c r="F42" s="350"/>
      <c r="G42" s="350"/>
      <c r="H42" s="359"/>
      <c r="I42" s="361"/>
      <c r="J42" s="350"/>
      <c r="K42" s="350"/>
      <c r="L42" s="350"/>
    </row>
    <row r="43" spans="1:12" ht="8.25" customHeight="1">
      <c r="A43" s="165">
        <v>1</v>
      </c>
      <c r="B43" s="165">
        <v>2</v>
      </c>
      <c r="C43" s="165">
        <v>3</v>
      </c>
      <c r="D43" s="165">
        <v>4</v>
      </c>
      <c r="E43" s="165">
        <v>5</v>
      </c>
      <c r="F43" s="165">
        <v>6</v>
      </c>
      <c r="G43" s="165">
        <v>7</v>
      </c>
      <c r="H43" s="177">
        <v>8</v>
      </c>
      <c r="I43" s="166">
        <v>9</v>
      </c>
      <c r="J43" s="167">
        <v>10</v>
      </c>
      <c r="K43" s="167">
        <v>11</v>
      </c>
      <c r="L43" s="165">
        <v>12</v>
      </c>
    </row>
    <row r="44" spans="1:14" s="3" customFormat="1" ht="18" customHeight="1">
      <c r="A44" s="223"/>
      <c r="B44" s="152"/>
      <c r="C44" s="180"/>
      <c r="D44" s="224" t="s">
        <v>165</v>
      </c>
      <c r="E44" s="151">
        <f>SUM(E45:E73)</f>
        <v>9103584</v>
      </c>
      <c r="F44" s="151">
        <f aca="true" t="shared" si="2" ref="F44:K44">SUM(F45:F73)</f>
        <v>9199037</v>
      </c>
      <c r="G44" s="151">
        <f t="shared" si="2"/>
        <v>-1995453</v>
      </c>
      <c r="H44" s="151">
        <f t="shared" si="2"/>
        <v>7203584</v>
      </c>
      <c r="I44" s="151">
        <f t="shared" si="2"/>
        <v>4003584</v>
      </c>
      <c r="J44" s="151">
        <f t="shared" si="2"/>
        <v>0</v>
      </c>
      <c r="K44" s="151">
        <f t="shared" si="2"/>
        <v>3200000</v>
      </c>
      <c r="L44" s="151"/>
      <c r="M44" s="172">
        <f>K44+I44</f>
        <v>7203584</v>
      </c>
      <c r="N44" s="150"/>
    </row>
    <row r="45" spans="1:14" ht="14.25" customHeight="1">
      <c r="A45" s="202">
        <v>20</v>
      </c>
      <c r="B45" s="196">
        <v>60016</v>
      </c>
      <c r="C45" s="196">
        <v>6050</v>
      </c>
      <c r="D45" s="190" t="s">
        <v>238</v>
      </c>
      <c r="E45" s="197">
        <v>129930</v>
      </c>
      <c r="F45" s="198">
        <v>129930</v>
      </c>
      <c r="G45" s="198"/>
      <c r="H45" s="199">
        <f>I45</f>
        <v>129930</v>
      </c>
      <c r="I45" s="198">
        <v>129930</v>
      </c>
      <c r="J45" s="200"/>
      <c r="K45" s="200"/>
      <c r="L45" s="189" t="s">
        <v>219</v>
      </c>
      <c r="M45" s="149">
        <f>F44+G44</f>
        <v>7203584</v>
      </c>
      <c r="N45" s="149"/>
    </row>
    <row r="46" spans="1:14" ht="14.25" customHeight="1">
      <c r="A46" s="202">
        <v>21</v>
      </c>
      <c r="B46" s="196">
        <v>60016</v>
      </c>
      <c r="C46" s="196">
        <v>6050</v>
      </c>
      <c r="D46" s="190" t="s">
        <v>246</v>
      </c>
      <c r="E46" s="197">
        <f>H46</f>
        <v>131370</v>
      </c>
      <c r="F46" s="198">
        <v>131370</v>
      </c>
      <c r="G46" s="198"/>
      <c r="H46" s="199">
        <f>I46</f>
        <v>131370</v>
      </c>
      <c r="I46" s="198">
        <v>131370</v>
      </c>
      <c r="J46" s="200"/>
      <c r="K46" s="200"/>
      <c r="L46" s="189" t="s">
        <v>219</v>
      </c>
      <c r="M46" s="149"/>
      <c r="N46" s="149"/>
    </row>
    <row r="47" spans="1:14" ht="14.25" customHeight="1">
      <c r="A47" s="202">
        <v>22</v>
      </c>
      <c r="B47" s="196">
        <v>60016</v>
      </c>
      <c r="C47" s="196">
        <v>6050</v>
      </c>
      <c r="D47" s="190" t="s">
        <v>228</v>
      </c>
      <c r="E47" s="197">
        <v>43920</v>
      </c>
      <c r="F47" s="198">
        <v>43920</v>
      </c>
      <c r="G47" s="198"/>
      <c r="H47" s="199">
        <f>I47</f>
        <v>43920</v>
      </c>
      <c r="I47" s="198">
        <v>43920</v>
      </c>
      <c r="J47" s="200"/>
      <c r="K47" s="200"/>
      <c r="L47" s="189" t="s">
        <v>219</v>
      </c>
      <c r="M47" s="149"/>
      <c r="N47" s="149"/>
    </row>
    <row r="48" spans="1:14" ht="14.25" customHeight="1">
      <c r="A48" s="202">
        <v>23</v>
      </c>
      <c r="B48" s="196">
        <v>60016</v>
      </c>
      <c r="C48" s="196">
        <v>6050</v>
      </c>
      <c r="D48" s="190" t="s">
        <v>229</v>
      </c>
      <c r="E48" s="197">
        <v>43920</v>
      </c>
      <c r="F48" s="198">
        <v>43920</v>
      </c>
      <c r="G48" s="198"/>
      <c r="H48" s="199">
        <f>I48</f>
        <v>43920</v>
      </c>
      <c r="I48" s="198">
        <v>43920</v>
      </c>
      <c r="J48" s="200"/>
      <c r="K48" s="200"/>
      <c r="L48" s="189" t="s">
        <v>219</v>
      </c>
      <c r="M48" s="149"/>
      <c r="N48" s="149"/>
    </row>
    <row r="49" spans="1:14" ht="14.25" customHeight="1">
      <c r="A49" s="202">
        <v>24</v>
      </c>
      <c r="B49" s="196">
        <v>60016</v>
      </c>
      <c r="C49" s="196">
        <v>6050</v>
      </c>
      <c r="D49" s="190" t="s">
        <v>230</v>
      </c>
      <c r="E49" s="197">
        <v>47092</v>
      </c>
      <c r="F49" s="198">
        <v>47092</v>
      </c>
      <c r="G49" s="198"/>
      <c r="H49" s="199">
        <f aca="true" t="shared" si="3" ref="H49:H56">I49</f>
        <v>47092</v>
      </c>
      <c r="I49" s="198">
        <v>47092</v>
      </c>
      <c r="J49" s="200"/>
      <c r="K49" s="200"/>
      <c r="L49" s="189" t="s">
        <v>219</v>
      </c>
      <c r="M49" s="149"/>
      <c r="N49" s="149"/>
    </row>
    <row r="50" spans="1:14" ht="14.25" customHeight="1">
      <c r="A50" s="202">
        <v>25</v>
      </c>
      <c r="B50" s="196">
        <v>60016</v>
      </c>
      <c r="C50" s="196">
        <v>6050</v>
      </c>
      <c r="D50" s="190" t="s">
        <v>247</v>
      </c>
      <c r="E50" s="197">
        <v>48800</v>
      </c>
      <c r="F50" s="198">
        <v>48800</v>
      </c>
      <c r="G50" s="198"/>
      <c r="H50" s="199">
        <f t="shared" si="3"/>
        <v>48800</v>
      </c>
      <c r="I50" s="198">
        <v>48800</v>
      </c>
      <c r="J50" s="200"/>
      <c r="K50" s="200"/>
      <c r="L50" s="189" t="s">
        <v>219</v>
      </c>
      <c r="M50" s="149"/>
      <c r="N50" s="149"/>
    </row>
    <row r="51" spans="1:14" ht="14.25" customHeight="1">
      <c r="A51" s="202">
        <v>26</v>
      </c>
      <c r="B51" s="196">
        <v>60016</v>
      </c>
      <c r="C51" s="196">
        <v>6050</v>
      </c>
      <c r="D51" s="190" t="s">
        <v>254</v>
      </c>
      <c r="E51" s="197">
        <v>54900</v>
      </c>
      <c r="F51" s="198">
        <v>54900</v>
      </c>
      <c r="G51" s="198"/>
      <c r="H51" s="199">
        <f t="shared" si="3"/>
        <v>54900</v>
      </c>
      <c r="I51" s="198">
        <v>54900</v>
      </c>
      <c r="J51" s="200"/>
      <c r="K51" s="200"/>
      <c r="L51" s="189" t="s">
        <v>219</v>
      </c>
      <c r="M51" s="149"/>
      <c r="N51" s="149"/>
    </row>
    <row r="52" spans="1:14" ht="14.25" customHeight="1">
      <c r="A52" s="202">
        <v>27</v>
      </c>
      <c r="B52" s="196">
        <v>60016</v>
      </c>
      <c r="C52" s="196">
        <v>6050</v>
      </c>
      <c r="D52" s="190" t="s">
        <v>273</v>
      </c>
      <c r="E52" s="197">
        <v>37942</v>
      </c>
      <c r="F52" s="198"/>
      <c r="G52" s="198">
        <v>37942</v>
      </c>
      <c r="H52" s="199">
        <f>I52</f>
        <v>37942</v>
      </c>
      <c r="I52" s="198">
        <v>37942</v>
      </c>
      <c r="J52" s="200"/>
      <c r="K52" s="200"/>
      <c r="L52" s="189" t="s">
        <v>219</v>
      </c>
      <c r="M52" s="149"/>
      <c r="N52" s="149"/>
    </row>
    <row r="53" spans="1:14" ht="14.25" customHeight="1">
      <c r="A53" s="202">
        <v>28</v>
      </c>
      <c r="B53" s="196">
        <v>60016</v>
      </c>
      <c r="C53" s="196">
        <v>6050</v>
      </c>
      <c r="D53" s="190" t="s">
        <v>274</v>
      </c>
      <c r="E53" s="197">
        <v>37942</v>
      </c>
      <c r="F53" s="198"/>
      <c r="G53" s="198">
        <v>37942</v>
      </c>
      <c r="H53" s="199">
        <f>I53</f>
        <v>37942</v>
      </c>
      <c r="I53" s="198">
        <v>37942</v>
      </c>
      <c r="J53" s="200"/>
      <c r="K53" s="200"/>
      <c r="L53" s="189" t="s">
        <v>219</v>
      </c>
      <c r="M53" s="149"/>
      <c r="N53" s="149"/>
    </row>
    <row r="54" spans="1:14" ht="22.5" customHeight="1">
      <c r="A54" s="202">
        <v>29</v>
      </c>
      <c r="B54" s="196">
        <v>60016</v>
      </c>
      <c r="C54" s="196">
        <v>6050</v>
      </c>
      <c r="D54" s="190" t="s">
        <v>237</v>
      </c>
      <c r="E54" s="197">
        <v>57340</v>
      </c>
      <c r="F54" s="198">
        <v>57340</v>
      </c>
      <c r="G54" s="198"/>
      <c r="H54" s="199">
        <f t="shared" si="3"/>
        <v>57340</v>
      </c>
      <c r="I54" s="198">
        <v>57340</v>
      </c>
      <c r="J54" s="200"/>
      <c r="K54" s="200"/>
      <c r="L54" s="189" t="s">
        <v>219</v>
      </c>
      <c r="M54" s="149"/>
      <c r="N54" s="149"/>
    </row>
    <row r="55" spans="1:14" ht="15" customHeight="1">
      <c r="A55" s="202">
        <v>30</v>
      </c>
      <c r="B55" s="196">
        <v>60016</v>
      </c>
      <c r="C55" s="196">
        <v>6050</v>
      </c>
      <c r="D55" s="190" t="s">
        <v>282</v>
      </c>
      <c r="E55" s="197">
        <v>1700000</v>
      </c>
      <c r="F55" s="197">
        <v>36600</v>
      </c>
      <c r="G55" s="197">
        <v>63400</v>
      </c>
      <c r="H55" s="199">
        <f t="shared" si="3"/>
        <v>100000</v>
      </c>
      <c r="I55" s="198">
        <v>100000</v>
      </c>
      <c r="J55" s="200"/>
      <c r="K55" s="200"/>
      <c r="L55" s="189" t="s">
        <v>219</v>
      </c>
      <c r="M55" s="149"/>
      <c r="N55" s="149"/>
    </row>
    <row r="56" spans="1:14" ht="10.5" customHeight="1">
      <c r="A56" s="369">
        <v>31</v>
      </c>
      <c r="B56" s="369">
        <v>60016</v>
      </c>
      <c r="C56" s="157">
        <v>6050</v>
      </c>
      <c r="D56" s="362" t="s">
        <v>251</v>
      </c>
      <c r="E56" s="168">
        <v>234810</v>
      </c>
      <c r="F56" s="168">
        <v>134810</v>
      </c>
      <c r="G56" s="168"/>
      <c r="H56" s="169">
        <f t="shared" si="3"/>
        <v>134810</v>
      </c>
      <c r="I56" s="156">
        <v>134810</v>
      </c>
      <c r="J56" s="155"/>
      <c r="K56" s="155"/>
      <c r="L56" s="351" t="s">
        <v>178</v>
      </c>
      <c r="M56" s="149"/>
      <c r="N56" s="149"/>
    </row>
    <row r="57" spans="1:14" ht="10.5" customHeight="1">
      <c r="A57" s="369"/>
      <c r="B57" s="369"/>
      <c r="C57" s="191">
        <v>6058</v>
      </c>
      <c r="D57" s="363"/>
      <c r="E57" s="170">
        <v>2000000</v>
      </c>
      <c r="F57" s="170">
        <v>2000000</v>
      </c>
      <c r="G57" s="170"/>
      <c r="H57" s="176">
        <f>I57+K57</f>
        <v>2000000</v>
      </c>
      <c r="I57" s="161"/>
      <c r="J57" s="275"/>
      <c r="K57" s="275">
        <v>2000000</v>
      </c>
      <c r="L57" s="351"/>
      <c r="M57" s="149"/>
      <c r="N57" s="149"/>
    </row>
    <row r="58" spans="1:14" ht="10.5" customHeight="1">
      <c r="A58" s="369"/>
      <c r="B58" s="369"/>
      <c r="C58" s="159">
        <v>6059</v>
      </c>
      <c r="D58" s="364"/>
      <c r="E58" s="214">
        <v>500000</v>
      </c>
      <c r="F58" s="214">
        <v>500000</v>
      </c>
      <c r="G58" s="214"/>
      <c r="H58" s="171">
        <v>500000</v>
      </c>
      <c r="I58" s="160">
        <v>500000</v>
      </c>
      <c r="J58" s="162"/>
      <c r="K58" s="162"/>
      <c r="L58" s="351"/>
      <c r="M58" s="149"/>
      <c r="N58" s="149"/>
    </row>
    <row r="59" spans="1:14" ht="22.5" customHeight="1">
      <c r="A59" s="202">
        <v>32</v>
      </c>
      <c r="B59" s="196">
        <v>60016</v>
      </c>
      <c r="C59" s="196">
        <v>6050</v>
      </c>
      <c r="D59" s="190" t="s">
        <v>220</v>
      </c>
      <c r="E59" s="197">
        <v>40000</v>
      </c>
      <c r="F59" s="197">
        <v>40000</v>
      </c>
      <c r="G59" s="197"/>
      <c r="H59" s="199">
        <f aca="true" t="shared" si="4" ref="H59:H65">I59</f>
        <v>40000</v>
      </c>
      <c r="I59" s="198">
        <v>40000</v>
      </c>
      <c r="J59" s="200"/>
      <c r="K59" s="200"/>
      <c r="L59" s="189" t="s">
        <v>219</v>
      </c>
      <c r="M59" s="149"/>
      <c r="N59" s="149"/>
    </row>
    <row r="60" spans="1:14" ht="12" customHeight="1">
      <c r="A60" s="202">
        <v>33</v>
      </c>
      <c r="B60" s="196">
        <v>60016</v>
      </c>
      <c r="C60" s="196">
        <v>6050</v>
      </c>
      <c r="D60" s="190" t="s">
        <v>281</v>
      </c>
      <c r="E60" s="197">
        <v>65000</v>
      </c>
      <c r="F60" s="197"/>
      <c r="G60" s="197">
        <v>65000</v>
      </c>
      <c r="H60" s="199">
        <f>I60</f>
        <v>65000</v>
      </c>
      <c r="I60" s="198">
        <v>65000</v>
      </c>
      <c r="J60" s="200"/>
      <c r="K60" s="200"/>
      <c r="L60" s="189" t="s">
        <v>219</v>
      </c>
      <c r="M60" s="149"/>
      <c r="N60" s="149"/>
    </row>
    <row r="61" spans="1:14" ht="14.25" customHeight="1">
      <c r="A61" s="202">
        <v>34</v>
      </c>
      <c r="B61" s="196">
        <v>60016</v>
      </c>
      <c r="C61" s="196">
        <v>6050</v>
      </c>
      <c r="D61" s="190" t="s">
        <v>248</v>
      </c>
      <c r="E61" s="197">
        <v>64660</v>
      </c>
      <c r="F61" s="197">
        <v>64660</v>
      </c>
      <c r="G61" s="197"/>
      <c r="H61" s="199">
        <f t="shared" si="4"/>
        <v>64660</v>
      </c>
      <c r="I61" s="198">
        <v>64660</v>
      </c>
      <c r="J61" s="200"/>
      <c r="K61" s="200"/>
      <c r="L61" s="189" t="s">
        <v>219</v>
      </c>
      <c r="M61" s="149"/>
      <c r="N61" s="149"/>
    </row>
    <row r="62" spans="1:14" ht="14.25" customHeight="1">
      <c r="A62" s="202">
        <v>35</v>
      </c>
      <c r="B62" s="196">
        <v>60016</v>
      </c>
      <c r="C62" s="196">
        <v>6050</v>
      </c>
      <c r="D62" s="190" t="s">
        <v>280</v>
      </c>
      <c r="E62" s="197">
        <v>1000000</v>
      </c>
      <c r="F62" s="197">
        <v>1000000</v>
      </c>
      <c r="G62" s="197"/>
      <c r="H62" s="199">
        <f t="shared" si="4"/>
        <v>1000000</v>
      </c>
      <c r="I62" s="198">
        <v>1000000</v>
      </c>
      <c r="J62" s="200"/>
      <c r="K62" s="200"/>
      <c r="L62" s="189" t="s">
        <v>219</v>
      </c>
      <c r="M62" s="149"/>
      <c r="N62" s="149"/>
    </row>
    <row r="63" spans="1:14" ht="14.25" customHeight="1">
      <c r="A63" s="202">
        <v>36</v>
      </c>
      <c r="B63" s="196">
        <v>60016</v>
      </c>
      <c r="C63" s="196">
        <v>6050</v>
      </c>
      <c r="D63" s="190" t="s">
        <v>249</v>
      </c>
      <c r="E63" s="197">
        <v>47336</v>
      </c>
      <c r="F63" s="197">
        <v>47336</v>
      </c>
      <c r="G63" s="197"/>
      <c r="H63" s="199">
        <f t="shared" si="4"/>
        <v>47336</v>
      </c>
      <c r="I63" s="198">
        <v>47336</v>
      </c>
      <c r="J63" s="200"/>
      <c r="K63" s="200"/>
      <c r="L63" s="189" t="s">
        <v>219</v>
      </c>
      <c r="M63" s="149"/>
      <c r="N63" s="149"/>
    </row>
    <row r="64" spans="1:14" ht="14.25" customHeight="1">
      <c r="A64" s="202">
        <v>37</v>
      </c>
      <c r="B64" s="196">
        <v>60016</v>
      </c>
      <c r="C64" s="196">
        <v>6050</v>
      </c>
      <c r="D64" s="190" t="s">
        <v>218</v>
      </c>
      <c r="E64" s="197">
        <v>80000</v>
      </c>
      <c r="F64" s="197">
        <v>80000</v>
      </c>
      <c r="G64" s="197"/>
      <c r="H64" s="199">
        <f t="shared" si="4"/>
        <v>80000</v>
      </c>
      <c r="I64" s="198">
        <v>80000</v>
      </c>
      <c r="J64" s="200"/>
      <c r="K64" s="200"/>
      <c r="L64" s="189" t="s">
        <v>219</v>
      </c>
      <c r="M64" s="149"/>
      <c r="N64" s="149"/>
    </row>
    <row r="65" spans="1:14" ht="14.25" customHeight="1">
      <c r="A65" s="202">
        <v>38</v>
      </c>
      <c r="B65" s="196">
        <v>60016</v>
      </c>
      <c r="C65" s="196">
        <v>6050</v>
      </c>
      <c r="D65" s="190" t="s">
        <v>250</v>
      </c>
      <c r="E65" s="197">
        <v>23180</v>
      </c>
      <c r="F65" s="197">
        <v>23180</v>
      </c>
      <c r="G65" s="197"/>
      <c r="H65" s="199">
        <f t="shared" si="4"/>
        <v>23180</v>
      </c>
      <c r="I65" s="198">
        <v>23180</v>
      </c>
      <c r="J65" s="200"/>
      <c r="K65" s="200"/>
      <c r="L65" s="189" t="s">
        <v>219</v>
      </c>
      <c r="M65" s="149"/>
      <c r="N65" s="149"/>
    </row>
    <row r="66" spans="1:14" ht="14.25" customHeight="1">
      <c r="A66" s="202">
        <v>39</v>
      </c>
      <c r="B66" s="196">
        <v>60016</v>
      </c>
      <c r="C66" s="196">
        <v>6050</v>
      </c>
      <c r="D66" s="190" t="s">
        <v>276</v>
      </c>
      <c r="E66" s="197">
        <v>29402</v>
      </c>
      <c r="F66" s="197"/>
      <c r="G66" s="197">
        <v>29402</v>
      </c>
      <c r="H66" s="199">
        <f>I66</f>
        <v>29402</v>
      </c>
      <c r="I66" s="198">
        <v>29402</v>
      </c>
      <c r="J66" s="200"/>
      <c r="K66" s="200"/>
      <c r="L66" s="189" t="s">
        <v>219</v>
      </c>
      <c r="M66" s="149"/>
      <c r="N66" s="149"/>
    </row>
    <row r="67" spans="1:14" ht="14.25" customHeight="1">
      <c r="A67" s="202">
        <v>40</v>
      </c>
      <c r="B67" s="196">
        <v>60016</v>
      </c>
      <c r="C67" s="196">
        <v>6050</v>
      </c>
      <c r="D67" s="190" t="s">
        <v>239</v>
      </c>
      <c r="E67" s="197">
        <v>100040</v>
      </c>
      <c r="F67" s="197">
        <f>H67</f>
        <v>100040</v>
      </c>
      <c r="G67" s="197"/>
      <c r="H67" s="199">
        <f>I67+K67</f>
        <v>100040</v>
      </c>
      <c r="I67" s="198">
        <v>100040</v>
      </c>
      <c r="J67" s="200"/>
      <c r="K67" s="200"/>
      <c r="L67" s="189" t="s">
        <v>219</v>
      </c>
      <c r="M67" s="149"/>
      <c r="N67" s="149"/>
    </row>
    <row r="68" spans="1:14" ht="10.5" customHeight="1">
      <c r="A68" s="378">
        <v>41</v>
      </c>
      <c r="B68" s="378">
        <v>60016</v>
      </c>
      <c r="C68" s="157">
        <v>6050</v>
      </c>
      <c r="D68" s="362" t="s">
        <v>217</v>
      </c>
      <c r="E68" s="168">
        <v>200000</v>
      </c>
      <c r="F68" s="168">
        <f>H68</f>
        <v>0</v>
      </c>
      <c r="G68" s="168"/>
      <c r="H68" s="169">
        <f>I68+K68</f>
        <v>0</v>
      </c>
      <c r="I68" s="156"/>
      <c r="J68" s="155"/>
      <c r="K68" s="155"/>
      <c r="L68" s="348" t="s">
        <v>178</v>
      </c>
      <c r="M68" s="149"/>
      <c r="N68" s="149"/>
    </row>
    <row r="69" spans="1:14" ht="10.5" customHeight="1">
      <c r="A69" s="346"/>
      <c r="B69" s="346"/>
      <c r="C69" s="158">
        <v>6058</v>
      </c>
      <c r="D69" s="363"/>
      <c r="E69" s="170">
        <v>1200000</v>
      </c>
      <c r="F69" s="170">
        <f>H69</f>
        <v>1200000</v>
      </c>
      <c r="G69" s="170"/>
      <c r="H69" s="176">
        <f>I69+K69</f>
        <v>1200000</v>
      </c>
      <c r="I69" s="161"/>
      <c r="J69" s="275"/>
      <c r="K69" s="275">
        <v>1200000</v>
      </c>
      <c r="L69" s="349"/>
      <c r="M69" s="149"/>
      <c r="N69" s="149"/>
    </row>
    <row r="70" spans="1:14" ht="10.5" customHeight="1">
      <c r="A70" s="347"/>
      <c r="B70" s="347"/>
      <c r="C70" s="159">
        <v>6059</v>
      </c>
      <c r="D70" s="364"/>
      <c r="E70" s="214">
        <v>800000</v>
      </c>
      <c r="F70" s="214">
        <v>800000</v>
      </c>
      <c r="G70" s="214"/>
      <c r="H70" s="171">
        <f>I70</f>
        <v>800000</v>
      </c>
      <c r="I70" s="160">
        <v>800000</v>
      </c>
      <c r="J70" s="162"/>
      <c r="K70" s="162"/>
      <c r="L70" s="350"/>
      <c r="M70" s="149"/>
      <c r="N70" s="149"/>
    </row>
    <row r="71" spans="1:14" ht="22.5" customHeight="1">
      <c r="A71" s="264">
        <v>42</v>
      </c>
      <c r="B71" s="191">
        <v>60016</v>
      </c>
      <c r="C71" s="191">
        <v>6050</v>
      </c>
      <c r="D71" s="261" t="s">
        <v>252</v>
      </c>
      <c r="E71" s="265"/>
      <c r="F71" s="265">
        <v>2325139</v>
      </c>
      <c r="G71" s="265">
        <v>-2325139</v>
      </c>
      <c r="H71" s="266">
        <f>I71</f>
        <v>0</v>
      </c>
      <c r="I71" s="267"/>
      <c r="J71" s="234"/>
      <c r="K71" s="234"/>
      <c r="L71" s="189" t="s">
        <v>219</v>
      </c>
      <c r="M71" s="149"/>
      <c r="N71" s="149"/>
    </row>
    <row r="72" spans="1:14" ht="15" customHeight="1">
      <c r="A72" s="202">
        <v>43</v>
      </c>
      <c r="B72" s="196">
        <v>60016</v>
      </c>
      <c r="C72" s="196">
        <v>6060</v>
      </c>
      <c r="D72" s="190" t="s">
        <v>258</v>
      </c>
      <c r="E72" s="197">
        <v>286000</v>
      </c>
      <c r="F72" s="197">
        <v>190000</v>
      </c>
      <c r="G72" s="197">
        <v>96000</v>
      </c>
      <c r="H72" s="199">
        <f>I72</f>
        <v>286000</v>
      </c>
      <c r="I72" s="198">
        <v>286000</v>
      </c>
      <c r="J72" s="200"/>
      <c r="K72" s="200"/>
      <c r="L72" s="189" t="s">
        <v>219</v>
      </c>
      <c r="M72" s="149"/>
      <c r="N72" s="149"/>
    </row>
    <row r="73" spans="1:14" ht="14.25" customHeight="1">
      <c r="A73" s="202">
        <v>44</v>
      </c>
      <c r="B73" s="196">
        <v>60016</v>
      </c>
      <c r="C73" s="196">
        <v>6060</v>
      </c>
      <c r="D73" s="190" t="s">
        <v>253</v>
      </c>
      <c r="E73" s="197">
        <v>100000</v>
      </c>
      <c r="F73" s="197">
        <v>100000</v>
      </c>
      <c r="G73" s="197"/>
      <c r="H73" s="199">
        <f>I73</f>
        <v>100000</v>
      </c>
      <c r="I73" s="198">
        <v>100000</v>
      </c>
      <c r="J73" s="200"/>
      <c r="K73" s="200"/>
      <c r="L73" s="189" t="s">
        <v>198</v>
      </c>
      <c r="M73" s="149"/>
      <c r="N73" s="149"/>
    </row>
    <row r="74" spans="1:14" ht="14.25" customHeight="1">
      <c r="A74" s="238"/>
      <c r="B74" s="238"/>
      <c r="C74" s="238"/>
      <c r="D74" s="236"/>
      <c r="E74" s="239"/>
      <c r="F74" s="239"/>
      <c r="G74" s="239"/>
      <c r="H74" s="254"/>
      <c r="I74" s="240"/>
      <c r="J74" s="269"/>
      <c r="K74" s="269"/>
      <c r="L74" s="235"/>
      <c r="M74" s="149"/>
      <c r="N74" s="149"/>
    </row>
    <row r="75" spans="1:14" ht="14.25" customHeight="1">
      <c r="A75" s="226"/>
      <c r="B75" s="226"/>
      <c r="C75" s="226"/>
      <c r="D75" s="227"/>
      <c r="E75" s="228"/>
      <c r="F75" s="228"/>
      <c r="G75" s="228"/>
      <c r="H75" s="255"/>
      <c r="I75" s="229"/>
      <c r="J75" s="268"/>
      <c r="K75" s="268"/>
      <c r="L75" s="188"/>
      <c r="M75" s="149"/>
      <c r="N75" s="149"/>
    </row>
    <row r="76" spans="1:14" ht="14.25" customHeight="1">
      <c r="A76" s="226"/>
      <c r="B76" s="226"/>
      <c r="C76" s="226"/>
      <c r="D76" s="227"/>
      <c r="E76" s="228"/>
      <c r="F76" s="228"/>
      <c r="G76" s="228"/>
      <c r="H76" s="255"/>
      <c r="I76" s="229"/>
      <c r="J76" s="268"/>
      <c r="K76" s="268"/>
      <c r="L76" s="188"/>
      <c r="M76" s="149"/>
      <c r="N76" s="149"/>
    </row>
    <row r="77" spans="1:14" ht="14.25" customHeight="1">
      <c r="A77" s="226"/>
      <c r="B77" s="226"/>
      <c r="C77" s="226"/>
      <c r="D77" s="227"/>
      <c r="E77" s="228"/>
      <c r="F77" s="228"/>
      <c r="G77" s="228"/>
      <c r="H77" s="255"/>
      <c r="I77" s="229"/>
      <c r="J77" s="268"/>
      <c r="K77" s="268"/>
      <c r="L77" s="188"/>
      <c r="M77" s="149"/>
      <c r="N77" s="149"/>
    </row>
    <row r="78" spans="1:14" ht="10.5" customHeight="1">
      <c r="A78" s="270"/>
      <c r="B78" s="270"/>
      <c r="C78" s="270"/>
      <c r="D78" s="262"/>
      <c r="E78" s="271"/>
      <c r="F78" s="271"/>
      <c r="G78" s="271"/>
      <c r="H78" s="272"/>
      <c r="I78" s="273"/>
      <c r="J78" s="274"/>
      <c r="K78" s="274"/>
      <c r="L78" s="263"/>
      <c r="M78" s="149"/>
      <c r="N78" s="149"/>
    </row>
    <row r="79" spans="1:14" ht="14.25" customHeight="1" thickBot="1">
      <c r="A79" s="365" t="s">
        <v>1</v>
      </c>
      <c r="B79" s="351" t="s">
        <v>158</v>
      </c>
      <c r="C79" s="366" t="s">
        <v>163</v>
      </c>
      <c r="D79" s="351" t="s">
        <v>159</v>
      </c>
      <c r="E79" s="351" t="s">
        <v>160</v>
      </c>
      <c r="F79" s="348" t="s">
        <v>264</v>
      </c>
      <c r="G79" s="348" t="s">
        <v>263</v>
      </c>
      <c r="H79" s="352" t="s">
        <v>171</v>
      </c>
      <c r="I79" s="353"/>
      <c r="J79" s="353"/>
      <c r="K79" s="354"/>
      <c r="L79" s="348" t="s">
        <v>175</v>
      </c>
      <c r="M79" s="149"/>
      <c r="N79" s="149"/>
    </row>
    <row r="80" spans="1:14" ht="14.25" customHeight="1">
      <c r="A80" s="365"/>
      <c r="B80" s="351"/>
      <c r="C80" s="367"/>
      <c r="D80" s="351"/>
      <c r="E80" s="351"/>
      <c r="F80" s="349"/>
      <c r="G80" s="349"/>
      <c r="H80" s="355">
        <v>2009</v>
      </c>
      <c r="I80" s="356"/>
      <c r="J80" s="356"/>
      <c r="K80" s="357"/>
      <c r="L80" s="349"/>
      <c r="M80" s="149"/>
      <c r="N80" s="149"/>
    </row>
    <row r="81" spans="1:14" ht="14.25" customHeight="1">
      <c r="A81" s="365"/>
      <c r="B81" s="351"/>
      <c r="C81" s="367"/>
      <c r="D81" s="351"/>
      <c r="E81" s="351"/>
      <c r="F81" s="349"/>
      <c r="G81" s="349"/>
      <c r="H81" s="358" t="s">
        <v>265</v>
      </c>
      <c r="I81" s="360" t="s">
        <v>161</v>
      </c>
      <c r="J81" s="348" t="s">
        <v>173</v>
      </c>
      <c r="K81" s="349" t="s">
        <v>167</v>
      </c>
      <c r="L81" s="349"/>
      <c r="M81" s="149"/>
      <c r="N81" s="149"/>
    </row>
    <row r="82" spans="1:14" ht="14.25" customHeight="1">
      <c r="A82" s="365"/>
      <c r="B82" s="351"/>
      <c r="C82" s="367"/>
      <c r="D82" s="351"/>
      <c r="E82" s="351"/>
      <c r="F82" s="350"/>
      <c r="G82" s="350"/>
      <c r="H82" s="358"/>
      <c r="I82" s="360"/>
      <c r="J82" s="350"/>
      <c r="K82" s="349"/>
      <c r="L82" s="350"/>
      <c r="M82" s="149"/>
      <c r="N82" s="149"/>
    </row>
    <row r="83" spans="1:14" ht="14.25" customHeight="1">
      <c r="A83" s="165">
        <v>1</v>
      </c>
      <c r="B83" s="165">
        <v>2</v>
      </c>
      <c r="C83" s="165">
        <v>3</v>
      </c>
      <c r="D83" s="165">
        <v>4</v>
      </c>
      <c r="E83" s="165">
        <v>5</v>
      </c>
      <c r="F83" s="165">
        <v>6</v>
      </c>
      <c r="G83" s="165">
        <v>7</v>
      </c>
      <c r="H83" s="177">
        <v>8</v>
      </c>
      <c r="I83" s="166">
        <v>9</v>
      </c>
      <c r="J83" s="167">
        <v>10</v>
      </c>
      <c r="K83" s="167">
        <v>11</v>
      </c>
      <c r="L83" s="165">
        <v>12</v>
      </c>
      <c r="M83" s="149"/>
      <c r="N83" s="149"/>
    </row>
    <row r="84" spans="1:13" ht="18" customHeight="1">
      <c r="A84" s="219"/>
      <c r="B84" s="152"/>
      <c r="C84" s="153"/>
      <c r="D84" s="154" t="s">
        <v>169</v>
      </c>
      <c r="E84" s="151">
        <f aca="true" t="shared" si="5" ref="E84:K84">SUM(E85:E87)</f>
        <v>3350000</v>
      </c>
      <c r="F84" s="151">
        <f t="shared" si="5"/>
        <v>910240</v>
      </c>
      <c r="G84" s="151"/>
      <c r="H84" s="151">
        <f t="shared" si="5"/>
        <v>910240</v>
      </c>
      <c r="I84" s="151">
        <f t="shared" si="5"/>
        <v>910240</v>
      </c>
      <c r="J84" s="151">
        <f t="shared" si="5"/>
        <v>0</v>
      </c>
      <c r="K84" s="151">
        <f t="shared" si="5"/>
        <v>0</v>
      </c>
      <c r="L84" s="181"/>
      <c r="M84" s="149" t="e">
        <f>F84+#REF!</f>
        <v>#REF!</v>
      </c>
    </row>
    <row r="85" spans="1:12" ht="14.25" customHeight="1">
      <c r="A85" s="196">
        <v>45</v>
      </c>
      <c r="B85" s="196">
        <v>70005</v>
      </c>
      <c r="C85" s="196">
        <v>6050</v>
      </c>
      <c r="D85" s="190" t="s">
        <v>212</v>
      </c>
      <c r="E85" s="197">
        <v>100000</v>
      </c>
      <c r="F85" s="198">
        <f>H85</f>
        <v>100000</v>
      </c>
      <c r="G85" s="198"/>
      <c r="H85" s="199">
        <f>I85</f>
        <v>100000</v>
      </c>
      <c r="I85" s="198">
        <v>100000</v>
      </c>
      <c r="J85" s="209"/>
      <c r="K85" s="207"/>
      <c r="L85" s="189" t="s">
        <v>178</v>
      </c>
    </row>
    <row r="86" spans="1:12" ht="14.25" customHeight="1">
      <c r="A86" s="196">
        <v>46</v>
      </c>
      <c r="B86" s="196">
        <v>70005</v>
      </c>
      <c r="C86" s="196">
        <v>6050</v>
      </c>
      <c r="D86" s="190" t="s">
        <v>184</v>
      </c>
      <c r="E86" s="197">
        <v>700000</v>
      </c>
      <c r="F86" s="198">
        <f>H86</f>
        <v>660240</v>
      </c>
      <c r="G86" s="198"/>
      <c r="H86" s="199">
        <f>I86</f>
        <v>660240</v>
      </c>
      <c r="I86" s="198">
        <v>660240</v>
      </c>
      <c r="J86" s="209"/>
      <c r="K86" s="207"/>
      <c r="L86" s="189" t="s">
        <v>178</v>
      </c>
    </row>
    <row r="87" spans="1:12" ht="23.25" customHeight="1">
      <c r="A87" s="196">
        <v>47</v>
      </c>
      <c r="B87" s="196">
        <v>70005</v>
      </c>
      <c r="C87" s="196">
        <v>6050</v>
      </c>
      <c r="D87" s="190" t="s">
        <v>181</v>
      </c>
      <c r="E87" s="197">
        <v>2550000</v>
      </c>
      <c r="F87" s="198">
        <v>150000</v>
      </c>
      <c r="G87" s="198"/>
      <c r="H87" s="199">
        <f>I87</f>
        <v>150000</v>
      </c>
      <c r="I87" s="198">
        <v>150000</v>
      </c>
      <c r="J87" s="209"/>
      <c r="K87" s="207"/>
      <c r="L87" s="189" t="s">
        <v>178</v>
      </c>
    </row>
    <row r="88" spans="1:13" ht="18" customHeight="1">
      <c r="A88" s="136"/>
      <c r="B88" s="201"/>
      <c r="C88" s="210"/>
      <c r="D88" s="211" t="s">
        <v>168</v>
      </c>
      <c r="E88" s="151">
        <f>SUM(E89:E90)</f>
        <v>7644074</v>
      </c>
      <c r="F88" s="151">
        <f>SUM(F89:F90)</f>
        <v>3050000</v>
      </c>
      <c r="G88" s="151"/>
      <c r="H88" s="151">
        <f>SUM(H89:H90)</f>
        <v>3050000</v>
      </c>
      <c r="I88" s="151">
        <f>SUM(I89:I90)</f>
        <v>3050000</v>
      </c>
      <c r="J88" s="151">
        <f>SUM(J89:J89)</f>
        <v>0</v>
      </c>
      <c r="K88" s="151">
        <f>SUM(K89:K89)</f>
        <v>0</v>
      </c>
      <c r="L88" s="181"/>
      <c r="M88" s="149" t="e">
        <f>F88+#REF!</f>
        <v>#REF!</v>
      </c>
    </row>
    <row r="89" spans="1:12" ht="23.25" customHeight="1">
      <c r="A89" s="202">
        <v>48</v>
      </c>
      <c r="B89" s="157">
        <v>75023</v>
      </c>
      <c r="C89" s="157">
        <v>6050</v>
      </c>
      <c r="D89" s="218" t="s">
        <v>183</v>
      </c>
      <c r="E89" s="253">
        <v>7544074</v>
      </c>
      <c r="F89" s="193">
        <f>H89</f>
        <v>2950000</v>
      </c>
      <c r="G89" s="193"/>
      <c r="H89" s="212">
        <f>I89</f>
        <v>2950000</v>
      </c>
      <c r="I89" s="193">
        <v>2950000</v>
      </c>
      <c r="J89" s="192"/>
      <c r="K89" s="192"/>
      <c r="L89" s="34" t="s">
        <v>178</v>
      </c>
    </row>
    <row r="90" spans="1:12" ht="14.25" customHeight="1">
      <c r="A90" s="202">
        <v>49</v>
      </c>
      <c r="B90" s="195">
        <v>75023</v>
      </c>
      <c r="C90" s="195">
        <v>6060</v>
      </c>
      <c r="D90" s="218" t="s">
        <v>199</v>
      </c>
      <c r="E90" s="197">
        <v>100000</v>
      </c>
      <c r="F90" s="193">
        <v>100000</v>
      </c>
      <c r="G90" s="193"/>
      <c r="H90" s="212">
        <f>I90</f>
        <v>100000</v>
      </c>
      <c r="I90" s="193">
        <v>100000</v>
      </c>
      <c r="J90" s="192"/>
      <c r="K90" s="192"/>
      <c r="L90" s="34" t="s">
        <v>210</v>
      </c>
    </row>
    <row r="91" spans="1:13" ht="18.75" customHeight="1">
      <c r="A91" s="174"/>
      <c r="B91" s="174"/>
      <c r="C91" s="174"/>
      <c r="D91" s="154" t="s">
        <v>166</v>
      </c>
      <c r="E91" s="151">
        <f>SUM(E92,E100)</f>
        <v>63073956</v>
      </c>
      <c r="F91" s="151">
        <f aca="true" t="shared" si="6" ref="F91:K91">SUM(F92,F100)</f>
        <v>22112300</v>
      </c>
      <c r="G91" s="151">
        <f t="shared" si="6"/>
        <v>114000</v>
      </c>
      <c r="H91" s="151">
        <f t="shared" si="6"/>
        <v>22226300</v>
      </c>
      <c r="I91" s="151">
        <f t="shared" si="6"/>
        <v>9326300</v>
      </c>
      <c r="J91" s="151">
        <f t="shared" si="6"/>
        <v>0</v>
      </c>
      <c r="K91" s="151">
        <f t="shared" si="6"/>
        <v>12900000</v>
      </c>
      <c r="L91" s="302"/>
      <c r="M91" s="149">
        <f>K91+I91</f>
        <v>22226300</v>
      </c>
    </row>
    <row r="92" spans="1:13" ht="13.5" customHeight="1">
      <c r="A92" s="296"/>
      <c r="B92" s="297"/>
      <c r="C92" s="298"/>
      <c r="D92" s="299" t="s">
        <v>266</v>
      </c>
      <c r="E92" s="294">
        <f aca="true" t="shared" si="7" ref="E92:J92">SUM(E93:E99)</f>
        <v>55360729</v>
      </c>
      <c r="F92" s="294">
        <f t="shared" si="7"/>
        <v>21917300</v>
      </c>
      <c r="G92" s="294">
        <f t="shared" si="7"/>
        <v>114000</v>
      </c>
      <c r="H92" s="294">
        <f t="shared" si="7"/>
        <v>22031300</v>
      </c>
      <c r="I92" s="294">
        <f t="shared" si="7"/>
        <v>9131300</v>
      </c>
      <c r="J92" s="294">
        <f t="shared" si="7"/>
        <v>0</v>
      </c>
      <c r="K92" s="294">
        <v>12900000</v>
      </c>
      <c r="L92" s="302"/>
      <c r="M92" s="149"/>
    </row>
    <row r="93" spans="1:13" ht="24.75" customHeight="1">
      <c r="A93" s="194">
        <v>50</v>
      </c>
      <c r="B93" s="195">
        <v>80101</v>
      </c>
      <c r="C93" s="196">
        <v>6050</v>
      </c>
      <c r="D93" s="218" t="s">
        <v>182</v>
      </c>
      <c r="E93" s="197">
        <v>11385117</v>
      </c>
      <c r="F93" s="198">
        <f>H93</f>
        <v>8350000</v>
      </c>
      <c r="G93" s="198"/>
      <c r="H93" s="199">
        <v>8350000</v>
      </c>
      <c r="I93" s="198">
        <v>6350000</v>
      </c>
      <c r="J93" s="209"/>
      <c r="K93" s="256" t="s">
        <v>201</v>
      </c>
      <c r="L93" s="189" t="s">
        <v>174</v>
      </c>
      <c r="M93" s="149"/>
    </row>
    <row r="94" spans="1:13" ht="15" customHeight="1">
      <c r="A94" s="195">
        <v>51</v>
      </c>
      <c r="B94" s="195">
        <v>80101</v>
      </c>
      <c r="C94" s="191">
        <v>6050</v>
      </c>
      <c r="D94" s="190" t="s">
        <v>200</v>
      </c>
      <c r="E94" s="197">
        <v>2264910</v>
      </c>
      <c r="F94" s="198">
        <v>2200000</v>
      </c>
      <c r="G94" s="198"/>
      <c r="H94" s="199">
        <v>2200000</v>
      </c>
      <c r="I94" s="198">
        <v>200000</v>
      </c>
      <c r="J94" s="198"/>
      <c r="K94" s="256" t="s">
        <v>201</v>
      </c>
      <c r="L94" s="251" t="s">
        <v>176</v>
      </c>
      <c r="M94" s="189"/>
    </row>
    <row r="95" spans="1:12" ht="12.75" customHeight="1">
      <c r="A95" s="378">
        <v>52</v>
      </c>
      <c r="B95" s="378">
        <v>80101</v>
      </c>
      <c r="C95" s="157">
        <v>6050</v>
      </c>
      <c r="D95" s="362" t="s">
        <v>283</v>
      </c>
      <c r="E95" s="168">
        <v>2440216</v>
      </c>
      <c r="F95" s="156">
        <v>1164800</v>
      </c>
      <c r="G95" s="156">
        <v>114000</v>
      </c>
      <c r="H95" s="169">
        <f>I95</f>
        <v>1278800</v>
      </c>
      <c r="I95" s="156">
        <v>1278800</v>
      </c>
      <c r="J95" s="213"/>
      <c r="K95" s="257"/>
      <c r="L95" s="348" t="s">
        <v>176</v>
      </c>
    </row>
    <row r="96" spans="1:12" ht="12.75" customHeight="1">
      <c r="A96" s="346"/>
      <c r="B96" s="346"/>
      <c r="C96" s="158">
        <v>6058</v>
      </c>
      <c r="D96" s="363"/>
      <c r="E96" s="170">
        <v>22000000</v>
      </c>
      <c r="F96" s="161">
        <f>H96</f>
        <v>5000000</v>
      </c>
      <c r="G96" s="161"/>
      <c r="H96" s="176">
        <v>5000000</v>
      </c>
      <c r="I96" s="161"/>
      <c r="J96" s="241"/>
      <c r="K96" s="252" t="s">
        <v>216</v>
      </c>
      <c r="L96" s="349"/>
    </row>
    <row r="97" spans="1:12" ht="12.75" customHeight="1">
      <c r="A97" s="347"/>
      <c r="B97" s="347"/>
      <c r="C97" s="159">
        <v>6059</v>
      </c>
      <c r="D97" s="364"/>
      <c r="E97" s="214">
        <v>13000000</v>
      </c>
      <c r="F97" s="163">
        <f>H97</f>
        <v>1000000</v>
      </c>
      <c r="G97" s="163"/>
      <c r="H97" s="304">
        <f>K97+J97+I97</f>
        <v>1000000</v>
      </c>
      <c r="I97" s="160">
        <v>1000000</v>
      </c>
      <c r="J97" s="178"/>
      <c r="K97" s="179"/>
      <c r="L97" s="350"/>
    </row>
    <row r="98" spans="1:13" ht="15" customHeight="1">
      <c r="A98" s="194">
        <v>53</v>
      </c>
      <c r="B98" s="194">
        <v>80101</v>
      </c>
      <c r="C98" s="194">
        <v>6050</v>
      </c>
      <c r="D98" s="190" t="s">
        <v>256</v>
      </c>
      <c r="E98" s="253">
        <v>4167986</v>
      </c>
      <c r="F98" s="198">
        <v>4100000</v>
      </c>
      <c r="G98" s="198"/>
      <c r="H98" s="199">
        <v>4100000</v>
      </c>
      <c r="I98" s="193">
        <v>200000</v>
      </c>
      <c r="J98" s="193"/>
      <c r="K98" s="256" t="s">
        <v>202</v>
      </c>
      <c r="L98" s="251" t="s">
        <v>176</v>
      </c>
      <c r="M98" s="251"/>
    </row>
    <row r="99" spans="1:13" ht="21.75" customHeight="1">
      <c r="A99" s="194">
        <v>54</v>
      </c>
      <c r="B99" s="194">
        <v>80101</v>
      </c>
      <c r="C99" s="194">
        <v>6060</v>
      </c>
      <c r="D99" s="190" t="s">
        <v>207</v>
      </c>
      <c r="E99" s="253">
        <v>102500</v>
      </c>
      <c r="F99" s="198">
        <f>H99</f>
        <v>102500</v>
      </c>
      <c r="G99" s="193"/>
      <c r="H99" s="212">
        <f>I99</f>
        <v>102500</v>
      </c>
      <c r="I99" s="193">
        <v>102500</v>
      </c>
      <c r="J99" s="193"/>
      <c r="K99" s="256"/>
      <c r="L99" s="34" t="s">
        <v>194</v>
      </c>
      <c r="M99" s="188"/>
    </row>
    <row r="100" spans="1:13" ht="13.5" customHeight="1">
      <c r="A100" s="300"/>
      <c r="B100" s="300"/>
      <c r="C100" s="300"/>
      <c r="D100" s="301" t="s">
        <v>267</v>
      </c>
      <c r="E100" s="294">
        <f>SUM(E101:E103)</f>
        <v>7713227</v>
      </c>
      <c r="F100" s="294">
        <f aca="true" t="shared" si="8" ref="F100:K100">SUM(F101:F103)</f>
        <v>195000</v>
      </c>
      <c r="G100" s="294">
        <f t="shared" si="8"/>
        <v>0</v>
      </c>
      <c r="H100" s="294">
        <f t="shared" si="8"/>
        <v>195000</v>
      </c>
      <c r="I100" s="294">
        <f t="shared" si="8"/>
        <v>195000</v>
      </c>
      <c r="J100" s="294">
        <f t="shared" si="8"/>
        <v>0</v>
      </c>
      <c r="K100" s="294">
        <f t="shared" si="8"/>
        <v>0</v>
      </c>
      <c r="L100" s="303"/>
      <c r="M100" s="188"/>
    </row>
    <row r="101" spans="1:13" ht="13.5" customHeight="1">
      <c r="A101" s="194">
        <v>55</v>
      </c>
      <c r="B101" s="191">
        <v>80104</v>
      </c>
      <c r="C101" s="280">
        <v>6050</v>
      </c>
      <c r="D101" s="261" t="s">
        <v>255</v>
      </c>
      <c r="E101" s="281">
        <v>5608227</v>
      </c>
      <c r="F101" s="283">
        <v>100000</v>
      </c>
      <c r="G101" s="283"/>
      <c r="H101" s="282">
        <v>100000</v>
      </c>
      <c r="I101" s="234">
        <v>100000</v>
      </c>
      <c r="J101" s="278"/>
      <c r="K101" s="295"/>
      <c r="L101" s="34" t="s">
        <v>177</v>
      </c>
      <c r="M101" s="279"/>
    </row>
    <row r="102" spans="1:12" ht="15" customHeight="1">
      <c r="A102" s="194">
        <v>56</v>
      </c>
      <c r="B102" s="196">
        <v>80104</v>
      </c>
      <c r="C102" s="196">
        <v>6050</v>
      </c>
      <c r="D102" s="190" t="s">
        <v>221</v>
      </c>
      <c r="E102" s="197">
        <v>2100000</v>
      </c>
      <c r="F102" s="198">
        <v>90000</v>
      </c>
      <c r="G102" s="198"/>
      <c r="H102" s="199">
        <f>K102+J102+I102</f>
        <v>90000</v>
      </c>
      <c r="I102" s="198">
        <v>90000</v>
      </c>
      <c r="J102" s="209"/>
      <c r="K102" s="207"/>
      <c r="L102" s="189" t="s">
        <v>177</v>
      </c>
    </row>
    <row r="103" spans="1:12" ht="15" customHeight="1">
      <c r="A103" s="194">
        <v>57</v>
      </c>
      <c r="B103" s="196">
        <v>80104</v>
      </c>
      <c r="C103" s="196">
        <v>6060</v>
      </c>
      <c r="D103" s="190" t="s">
        <v>208</v>
      </c>
      <c r="E103" s="197">
        <f>F103</f>
        <v>5000</v>
      </c>
      <c r="F103" s="198">
        <f>H103</f>
        <v>5000</v>
      </c>
      <c r="G103" s="198"/>
      <c r="H103" s="199">
        <f>K103+J103+I103</f>
        <v>5000</v>
      </c>
      <c r="I103" s="198">
        <v>5000</v>
      </c>
      <c r="J103" s="209"/>
      <c r="K103" s="207"/>
      <c r="L103" s="189" t="s">
        <v>194</v>
      </c>
    </row>
    <row r="104" spans="1:12" ht="15" customHeight="1">
      <c r="A104" s="238"/>
      <c r="B104" s="238"/>
      <c r="C104" s="238"/>
      <c r="D104" s="236"/>
      <c r="E104" s="239"/>
      <c r="F104" s="240"/>
      <c r="G104" s="240"/>
      <c r="H104" s="254"/>
      <c r="I104" s="240"/>
      <c r="J104" s="305"/>
      <c r="K104" s="306"/>
      <c r="L104" s="235"/>
    </row>
    <row r="105" spans="1:12" ht="15" customHeight="1">
      <c r="A105" s="226"/>
      <c r="B105" s="226"/>
      <c r="C105" s="226"/>
      <c r="D105" s="227"/>
      <c r="E105" s="228"/>
      <c r="F105" s="229"/>
      <c r="G105" s="229"/>
      <c r="H105" s="255"/>
      <c r="I105" s="229"/>
      <c r="J105" s="307"/>
      <c r="K105" s="308"/>
      <c r="L105" s="188"/>
    </row>
    <row r="106" spans="1:12" ht="15" customHeight="1">
      <c r="A106" s="226"/>
      <c r="B106" s="226"/>
      <c r="C106" s="226"/>
      <c r="D106" s="227"/>
      <c r="E106" s="228"/>
      <c r="F106" s="229"/>
      <c r="G106" s="229"/>
      <c r="H106" s="255"/>
      <c r="I106" s="229"/>
      <c r="J106" s="307"/>
      <c r="K106" s="308"/>
      <c r="L106" s="188"/>
    </row>
    <row r="107" spans="1:12" ht="15" customHeight="1">
      <c r="A107" s="226"/>
      <c r="B107" s="226"/>
      <c r="C107" s="226"/>
      <c r="D107" s="227"/>
      <c r="E107" s="228"/>
      <c r="F107" s="229"/>
      <c r="G107" s="229"/>
      <c r="H107" s="255"/>
      <c r="I107" s="229"/>
      <c r="J107" s="307"/>
      <c r="K107" s="308"/>
      <c r="L107" s="188"/>
    </row>
    <row r="108" spans="1:12" ht="15" customHeight="1">
      <c r="A108" s="226"/>
      <c r="B108" s="226"/>
      <c r="C108" s="226"/>
      <c r="D108" s="227"/>
      <c r="E108" s="228"/>
      <c r="F108" s="229"/>
      <c r="G108" s="229"/>
      <c r="H108" s="255"/>
      <c r="I108" s="229"/>
      <c r="J108" s="307"/>
      <c r="K108" s="308"/>
      <c r="L108" s="188"/>
    </row>
    <row r="109" spans="1:12" ht="15" customHeight="1">
      <c r="A109" s="226"/>
      <c r="B109" s="226"/>
      <c r="C109" s="226"/>
      <c r="D109" s="227"/>
      <c r="E109" s="228"/>
      <c r="F109" s="229"/>
      <c r="G109" s="229"/>
      <c r="H109" s="255"/>
      <c r="I109" s="229"/>
      <c r="J109" s="307"/>
      <c r="K109" s="308"/>
      <c r="L109" s="188"/>
    </row>
    <row r="110" spans="1:12" ht="12" customHeight="1">
      <c r="A110" s="270"/>
      <c r="B110" s="270"/>
      <c r="C110" s="270"/>
      <c r="D110" s="262"/>
      <c r="E110" s="271"/>
      <c r="F110" s="273"/>
      <c r="G110" s="273"/>
      <c r="H110" s="272"/>
      <c r="I110" s="273"/>
      <c r="J110" s="309"/>
      <c r="K110" s="310"/>
      <c r="L110" s="263"/>
    </row>
    <row r="111" spans="1:12" ht="15" customHeight="1" thickBot="1">
      <c r="A111" s="365" t="s">
        <v>1</v>
      </c>
      <c r="B111" s="351" t="s">
        <v>158</v>
      </c>
      <c r="C111" s="366" t="s">
        <v>163</v>
      </c>
      <c r="D111" s="351" t="s">
        <v>159</v>
      </c>
      <c r="E111" s="351" t="s">
        <v>160</v>
      </c>
      <c r="F111" s="348" t="s">
        <v>264</v>
      </c>
      <c r="G111" s="348" t="s">
        <v>263</v>
      </c>
      <c r="H111" s="352" t="s">
        <v>171</v>
      </c>
      <c r="I111" s="353"/>
      <c r="J111" s="353"/>
      <c r="K111" s="354"/>
      <c r="L111" s="348" t="s">
        <v>175</v>
      </c>
    </row>
    <row r="112" spans="1:12" ht="15" customHeight="1">
      <c r="A112" s="365"/>
      <c r="B112" s="351"/>
      <c r="C112" s="367"/>
      <c r="D112" s="351"/>
      <c r="E112" s="351"/>
      <c r="F112" s="349"/>
      <c r="G112" s="349"/>
      <c r="H112" s="355">
        <v>2009</v>
      </c>
      <c r="I112" s="356"/>
      <c r="J112" s="356"/>
      <c r="K112" s="357"/>
      <c r="L112" s="349"/>
    </row>
    <row r="113" spans="1:12" ht="15" customHeight="1">
      <c r="A113" s="365"/>
      <c r="B113" s="351"/>
      <c r="C113" s="367"/>
      <c r="D113" s="351"/>
      <c r="E113" s="351"/>
      <c r="F113" s="349"/>
      <c r="G113" s="349"/>
      <c r="H113" s="358" t="s">
        <v>265</v>
      </c>
      <c r="I113" s="360" t="s">
        <v>161</v>
      </c>
      <c r="J113" s="348" t="s">
        <v>173</v>
      </c>
      <c r="K113" s="349" t="s">
        <v>167</v>
      </c>
      <c r="L113" s="349"/>
    </row>
    <row r="114" spans="1:12" ht="15" customHeight="1">
      <c r="A114" s="365"/>
      <c r="B114" s="351"/>
      <c r="C114" s="367"/>
      <c r="D114" s="351"/>
      <c r="E114" s="351"/>
      <c r="F114" s="350"/>
      <c r="G114" s="350"/>
      <c r="H114" s="358"/>
      <c r="I114" s="360"/>
      <c r="J114" s="350"/>
      <c r="K114" s="349"/>
      <c r="L114" s="350"/>
    </row>
    <row r="115" spans="1:12" ht="9.75" customHeight="1">
      <c r="A115" s="165">
        <v>1</v>
      </c>
      <c r="B115" s="165">
        <v>2</v>
      </c>
      <c r="C115" s="165">
        <v>3</v>
      </c>
      <c r="D115" s="165">
        <v>4</v>
      </c>
      <c r="E115" s="165">
        <v>5</v>
      </c>
      <c r="F115" s="165">
        <v>6</v>
      </c>
      <c r="G115" s="165">
        <v>7</v>
      </c>
      <c r="H115" s="177">
        <v>8</v>
      </c>
      <c r="I115" s="166">
        <v>9</v>
      </c>
      <c r="J115" s="167">
        <v>10</v>
      </c>
      <c r="K115" s="167">
        <v>11</v>
      </c>
      <c r="L115" s="165">
        <v>12</v>
      </c>
    </row>
    <row r="116" spans="1:13" ht="15" customHeight="1">
      <c r="A116" s="174"/>
      <c r="B116" s="174"/>
      <c r="C116" s="174"/>
      <c r="D116" s="154" t="s">
        <v>227</v>
      </c>
      <c r="E116" s="151">
        <f>SUM(E117:E127)</f>
        <v>163028</v>
      </c>
      <c r="F116" s="151">
        <f>SUM(F117:F127)</f>
        <v>152604</v>
      </c>
      <c r="G116" s="151">
        <f>SUM(G117:G127)</f>
        <v>10424</v>
      </c>
      <c r="H116" s="151">
        <f>SUM(H117:H127)</f>
        <v>163028</v>
      </c>
      <c r="I116" s="151">
        <f>SUM(I117:I127)</f>
        <v>163028</v>
      </c>
      <c r="J116" s="151"/>
      <c r="K116" s="276"/>
      <c r="L116" s="277"/>
      <c r="M116" s="149">
        <f>F116+G116</f>
        <v>163028</v>
      </c>
    </row>
    <row r="117" spans="1:12" ht="12" customHeight="1">
      <c r="A117" s="196">
        <v>58</v>
      </c>
      <c r="B117" s="196">
        <v>90015</v>
      </c>
      <c r="C117" s="196">
        <v>6050</v>
      </c>
      <c r="D117" s="190" t="s">
        <v>231</v>
      </c>
      <c r="E117" s="197">
        <v>22350</v>
      </c>
      <c r="F117" s="198">
        <v>22350</v>
      </c>
      <c r="G117" s="198"/>
      <c r="H117" s="199">
        <f>I117</f>
        <v>22350</v>
      </c>
      <c r="I117" s="198">
        <v>22350</v>
      </c>
      <c r="J117" s="209"/>
      <c r="K117" s="207"/>
      <c r="L117" s="189" t="s">
        <v>257</v>
      </c>
    </row>
    <row r="118" spans="1:12" ht="12" customHeight="1">
      <c r="A118" s="196">
        <v>59</v>
      </c>
      <c r="B118" s="196">
        <v>90015</v>
      </c>
      <c r="C118" s="196">
        <v>6050</v>
      </c>
      <c r="D118" s="190" t="s">
        <v>232</v>
      </c>
      <c r="E118" s="197">
        <v>19544</v>
      </c>
      <c r="F118" s="198">
        <v>19544</v>
      </c>
      <c r="G118" s="198"/>
      <c r="H118" s="199">
        <f aca="true" t="shared" si="9" ref="H118:H127">I118</f>
        <v>19544</v>
      </c>
      <c r="I118" s="198">
        <v>19544</v>
      </c>
      <c r="J118" s="209"/>
      <c r="K118" s="207"/>
      <c r="L118" s="189" t="s">
        <v>257</v>
      </c>
    </row>
    <row r="119" spans="1:12" ht="12" customHeight="1">
      <c r="A119" s="196">
        <v>60</v>
      </c>
      <c r="B119" s="196">
        <v>90015</v>
      </c>
      <c r="C119" s="196">
        <v>6050</v>
      </c>
      <c r="D119" s="190" t="s">
        <v>241</v>
      </c>
      <c r="E119" s="197">
        <v>11950</v>
      </c>
      <c r="F119" s="198">
        <v>11950</v>
      </c>
      <c r="G119" s="198"/>
      <c r="H119" s="199">
        <f t="shared" si="9"/>
        <v>11950</v>
      </c>
      <c r="I119" s="198">
        <v>11950</v>
      </c>
      <c r="J119" s="209"/>
      <c r="K119" s="207"/>
      <c r="L119" s="189" t="s">
        <v>257</v>
      </c>
    </row>
    <row r="120" spans="1:12" ht="12" customHeight="1">
      <c r="A120" s="196">
        <v>61</v>
      </c>
      <c r="B120" s="196">
        <v>90015</v>
      </c>
      <c r="C120" s="196">
        <v>6050</v>
      </c>
      <c r="D120" s="190" t="s">
        <v>240</v>
      </c>
      <c r="E120" s="197">
        <v>10905</v>
      </c>
      <c r="F120" s="198">
        <v>10905</v>
      </c>
      <c r="G120" s="198"/>
      <c r="H120" s="199">
        <f t="shared" si="9"/>
        <v>10905</v>
      </c>
      <c r="I120" s="198">
        <v>10905</v>
      </c>
      <c r="J120" s="209"/>
      <c r="K120" s="207"/>
      <c r="L120" s="189" t="s">
        <v>257</v>
      </c>
    </row>
    <row r="121" spans="1:12" ht="12" customHeight="1">
      <c r="A121" s="196">
        <v>62</v>
      </c>
      <c r="B121" s="196">
        <v>90015</v>
      </c>
      <c r="C121" s="196">
        <v>6050</v>
      </c>
      <c r="D121" s="190" t="s">
        <v>275</v>
      </c>
      <c r="E121" s="197">
        <v>10424</v>
      </c>
      <c r="F121" s="198"/>
      <c r="G121" s="198">
        <v>10424</v>
      </c>
      <c r="H121" s="199">
        <f>I121</f>
        <v>10424</v>
      </c>
      <c r="I121" s="198">
        <v>10424</v>
      </c>
      <c r="J121" s="209"/>
      <c r="K121" s="207"/>
      <c r="L121" s="189" t="s">
        <v>257</v>
      </c>
    </row>
    <row r="122" spans="1:12" ht="12" customHeight="1">
      <c r="A122" s="196">
        <v>63</v>
      </c>
      <c r="B122" s="196">
        <v>90015</v>
      </c>
      <c r="C122" s="196">
        <v>6050</v>
      </c>
      <c r="D122" s="190" t="s">
        <v>235</v>
      </c>
      <c r="E122" s="197">
        <v>26870</v>
      </c>
      <c r="F122" s="198">
        <v>26870</v>
      </c>
      <c r="G122" s="198"/>
      <c r="H122" s="199">
        <f t="shared" si="9"/>
        <v>26870</v>
      </c>
      <c r="I122" s="198">
        <v>26870</v>
      </c>
      <c r="J122" s="209"/>
      <c r="K122" s="207"/>
      <c r="L122" s="189" t="s">
        <v>257</v>
      </c>
    </row>
    <row r="123" spans="1:12" ht="18" customHeight="1">
      <c r="A123" s="196">
        <v>64</v>
      </c>
      <c r="B123" s="196">
        <v>90015</v>
      </c>
      <c r="C123" s="196">
        <v>6050</v>
      </c>
      <c r="D123" s="190" t="s">
        <v>236</v>
      </c>
      <c r="E123" s="197">
        <v>13400</v>
      </c>
      <c r="F123" s="198">
        <v>13400</v>
      </c>
      <c r="G123" s="198"/>
      <c r="H123" s="199">
        <f t="shared" si="9"/>
        <v>13400</v>
      </c>
      <c r="I123" s="198">
        <v>13400</v>
      </c>
      <c r="J123" s="209"/>
      <c r="K123" s="207"/>
      <c r="L123" s="189" t="s">
        <v>257</v>
      </c>
    </row>
    <row r="124" spans="1:12" ht="12" customHeight="1">
      <c r="A124" s="196">
        <v>65</v>
      </c>
      <c r="B124" s="196">
        <v>90015</v>
      </c>
      <c r="C124" s="196">
        <v>6050</v>
      </c>
      <c r="D124" s="190" t="s">
        <v>233</v>
      </c>
      <c r="E124" s="197">
        <v>12000</v>
      </c>
      <c r="F124" s="198">
        <v>12000</v>
      </c>
      <c r="G124" s="198"/>
      <c r="H124" s="199">
        <f t="shared" si="9"/>
        <v>12000</v>
      </c>
      <c r="I124" s="198">
        <v>12000</v>
      </c>
      <c r="J124" s="209"/>
      <c r="K124" s="207"/>
      <c r="L124" s="189" t="s">
        <v>257</v>
      </c>
    </row>
    <row r="125" spans="1:12" ht="11.25" customHeight="1">
      <c r="A125" s="196">
        <v>66</v>
      </c>
      <c r="B125" s="196">
        <v>90015</v>
      </c>
      <c r="C125" s="196">
        <v>6050</v>
      </c>
      <c r="D125" s="190" t="s">
        <v>234</v>
      </c>
      <c r="E125" s="197">
        <v>11000</v>
      </c>
      <c r="F125" s="198">
        <v>11000</v>
      </c>
      <c r="G125" s="198"/>
      <c r="H125" s="199">
        <f t="shared" si="9"/>
        <v>11000</v>
      </c>
      <c r="I125" s="198">
        <v>11000</v>
      </c>
      <c r="J125" s="209"/>
      <c r="K125" s="207"/>
      <c r="L125" s="189" t="s">
        <v>257</v>
      </c>
    </row>
    <row r="126" spans="1:12" ht="12.75" customHeight="1">
      <c r="A126" s="196">
        <v>67</v>
      </c>
      <c r="B126" s="196">
        <v>90015</v>
      </c>
      <c r="C126" s="196">
        <v>6050</v>
      </c>
      <c r="D126" s="190" t="s">
        <v>242</v>
      </c>
      <c r="E126" s="197">
        <v>12585</v>
      </c>
      <c r="F126" s="198">
        <v>12585</v>
      </c>
      <c r="G126" s="198"/>
      <c r="H126" s="199">
        <f t="shared" si="9"/>
        <v>12585</v>
      </c>
      <c r="I126" s="198">
        <v>12585</v>
      </c>
      <c r="J126" s="209"/>
      <c r="K126" s="207"/>
      <c r="L126" s="189" t="s">
        <v>257</v>
      </c>
    </row>
    <row r="127" spans="1:12" ht="12.75" customHeight="1">
      <c r="A127" s="196">
        <v>68</v>
      </c>
      <c r="B127" s="196">
        <v>90015</v>
      </c>
      <c r="C127" s="196">
        <v>6050</v>
      </c>
      <c r="D127" s="190" t="s">
        <v>243</v>
      </c>
      <c r="E127" s="197">
        <v>12000</v>
      </c>
      <c r="F127" s="198">
        <v>12000</v>
      </c>
      <c r="G127" s="198"/>
      <c r="H127" s="199">
        <f t="shared" si="9"/>
        <v>12000</v>
      </c>
      <c r="I127" s="198">
        <v>12000</v>
      </c>
      <c r="J127" s="209"/>
      <c r="K127" s="207"/>
      <c r="L127" s="189" t="s">
        <v>257</v>
      </c>
    </row>
    <row r="128" spans="1:13" ht="15" customHeight="1">
      <c r="A128" s="174"/>
      <c r="B128" s="174"/>
      <c r="C128" s="174"/>
      <c r="D128" s="154" t="s">
        <v>172</v>
      </c>
      <c r="E128" s="151">
        <f aca="true" t="shared" si="10" ref="E128:K128">SUM(E129:E130)</f>
        <v>2012138</v>
      </c>
      <c r="F128" s="151">
        <f t="shared" si="10"/>
        <v>920000</v>
      </c>
      <c r="G128" s="151"/>
      <c r="H128" s="151">
        <f t="shared" si="10"/>
        <v>920000</v>
      </c>
      <c r="I128" s="151">
        <f t="shared" si="10"/>
        <v>920000</v>
      </c>
      <c r="J128" s="151">
        <f t="shared" si="10"/>
        <v>0</v>
      </c>
      <c r="K128" s="151">
        <f t="shared" si="10"/>
        <v>0</v>
      </c>
      <c r="L128" s="181"/>
      <c r="M128" s="149" t="e">
        <f>F128+#REF!</f>
        <v>#REF!</v>
      </c>
    </row>
    <row r="129" spans="1:13" ht="12" customHeight="1">
      <c r="A129" s="196">
        <v>69</v>
      </c>
      <c r="B129" s="164">
        <v>92109</v>
      </c>
      <c r="C129" s="164">
        <v>6050</v>
      </c>
      <c r="D129" s="190" t="s">
        <v>284</v>
      </c>
      <c r="E129" s="197">
        <v>873708</v>
      </c>
      <c r="F129" s="198">
        <v>820000</v>
      </c>
      <c r="G129" s="198"/>
      <c r="H129" s="199">
        <f>K129+J129+I129</f>
        <v>820000</v>
      </c>
      <c r="I129" s="198">
        <v>820000</v>
      </c>
      <c r="J129" s="209"/>
      <c r="K129" s="200"/>
      <c r="L129" s="189" t="s">
        <v>178</v>
      </c>
      <c r="M129" s="149"/>
    </row>
    <row r="130" spans="1:13" ht="12" customHeight="1">
      <c r="A130" s="196">
        <v>70</v>
      </c>
      <c r="B130" s="195">
        <v>92109</v>
      </c>
      <c r="C130" s="195">
        <v>6050</v>
      </c>
      <c r="D130" s="218" t="s">
        <v>226</v>
      </c>
      <c r="E130" s="216">
        <v>1138430</v>
      </c>
      <c r="F130" s="215">
        <v>100000</v>
      </c>
      <c r="G130" s="215"/>
      <c r="H130" s="221">
        <f>I130</f>
        <v>100000</v>
      </c>
      <c r="I130" s="215">
        <v>100000</v>
      </c>
      <c r="J130" s="230"/>
      <c r="K130" s="231"/>
      <c r="L130" s="222" t="s">
        <v>174</v>
      </c>
      <c r="M130" s="149"/>
    </row>
    <row r="131" spans="1:13" ht="15.75" customHeight="1">
      <c r="A131" s="174"/>
      <c r="B131" s="174"/>
      <c r="C131" s="174"/>
      <c r="D131" s="154" t="s">
        <v>192</v>
      </c>
      <c r="E131" s="151">
        <f>E132+E133</f>
        <v>100000</v>
      </c>
      <c r="F131" s="151">
        <f>F132+F133</f>
        <v>100000</v>
      </c>
      <c r="G131" s="151"/>
      <c r="H131" s="151">
        <f>H132+H133</f>
        <v>100000</v>
      </c>
      <c r="I131" s="151">
        <f>I132+I133</f>
        <v>100000</v>
      </c>
      <c r="J131" s="151">
        <f>J132</f>
        <v>0</v>
      </c>
      <c r="K131" s="151">
        <f>K132</f>
        <v>0</v>
      </c>
      <c r="L131" s="181"/>
      <c r="M131" s="149"/>
    </row>
    <row r="132" spans="1:13" ht="12" customHeight="1">
      <c r="A132" s="196">
        <v>71</v>
      </c>
      <c r="B132" s="196">
        <v>92605</v>
      </c>
      <c r="C132" s="196">
        <v>6050</v>
      </c>
      <c r="D132" s="190" t="s">
        <v>193</v>
      </c>
      <c r="E132" s="197">
        <v>20000</v>
      </c>
      <c r="F132" s="198">
        <v>20000</v>
      </c>
      <c r="G132" s="198"/>
      <c r="H132" s="199">
        <f>K132+J132+I132</f>
        <v>20000</v>
      </c>
      <c r="I132" s="198">
        <v>20000</v>
      </c>
      <c r="J132" s="209"/>
      <c r="K132" s="200"/>
      <c r="L132" s="189" t="s">
        <v>194</v>
      </c>
      <c r="M132" s="149"/>
    </row>
    <row r="133" spans="1:15" ht="12.75" customHeight="1">
      <c r="A133" s="196">
        <v>72</v>
      </c>
      <c r="B133" s="196">
        <v>92605</v>
      </c>
      <c r="C133" s="196">
        <v>6060</v>
      </c>
      <c r="D133" s="190" t="s">
        <v>209</v>
      </c>
      <c r="E133" s="197">
        <v>80000</v>
      </c>
      <c r="F133" s="198">
        <v>80000</v>
      </c>
      <c r="G133" s="198"/>
      <c r="H133" s="199">
        <f>K133+J133+I133</f>
        <v>80000</v>
      </c>
      <c r="I133" s="198">
        <v>80000</v>
      </c>
      <c r="J133" s="209"/>
      <c r="K133" s="200"/>
      <c r="L133" s="189" t="s">
        <v>194</v>
      </c>
      <c r="M133" s="345">
        <f>F134+G134</f>
        <v>63224909</v>
      </c>
      <c r="N133" s="327"/>
      <c r="O133" s="149">
        <f>M134-M133</f>
        <v>0</v>
      </c>
    </row>
    <row r="134" spans="1:16" ht="18" customHeight="1">
      <c r="A134" s="335" t="s">
        <v>170</v>
      </c>
      <c r="B134" s="336"/>
      <c r="C134" s="336"/>
      <c r="D134" s="337"/>
      <c r="E134" s="184">
        <f aca="true" t="shared" si="11" ref="E134:K134">E128+E91+E88+E84+E44+E13+E131+E116</f>
        <v>186735001</v>
      </c>
      <c r="F134" s="184">
        <f t="shared" si="11"/>
        <v>64210938</v>
      </c>
      <c r="G134" s="184">
        <f>G128+G91+G88+G84+G44+G13+G131+G116</f>
        <v>-986029</v>
      </c>
      <c r="H134" s="184">
        <f t="shared" si="11"/>
        <v>63224909</v>
      </c>
      <c r="I134" s="184">
        <f t="shared" si="11"/>
        <v>27916229</v>
      </c>
      <c r="J134" s="184">
        <f t="shared" si="11"/>
        <v>18300000</v>
      </c>
      <c r="K134" s="184">
        <f t="shared" si="11"/>
        <v>17008680</v>
      </c>
      <c r="L134" s="183"/>
      <c r="M134" s="343">
        <f>K134+J134+I134</f>
        <v>63224909</v>
      </c>
      <c r="N134" s="344"/>
      <c r="O134" s="182">
        <f>M134-M133</f>
        <v>0</v>
      </c>
      <c r="P134" s="173"/>
    </row>
    <row r="135" spans="1:16" ht="6" customHeight="1">
      <c r="A135" s="311"/>
      <c r="B135" s="311"/>
      <c r="C135" s="311"/>
      <c r="D135" s="311"/>
      <c r="E135" s="312"/>
      <c r="F135" s="312"/>
      <c r="G135" s="312"/>
      <c r="H135" s="312"/>
      <c r="I135" s="312"/>
      <c r="J135" s="312"/>
      <c r="K135" s="312"/>
      <c r="L135" s="311"/>
      <c r="M135" s="293"/>
      <c r="N135" s="293"/>
      <c r="O135" s="182"/>
      <c r="P135" s="173"/>
    </row>
    <row r="136" spans="1:13" ht="17.25" customHeight="1">
      <c r="A136" s="372" t="s">
        <v>196</v>
      </c>
      <c r="B136" s="373"/>
      <c r="C136" s="373"/>
      <c r="D136" s="374"/>
      <c r="E136" s="151">
        <f>SUM(E137:E143)</f>
        <v>4628100</v>
      </c>
      <c r="F136" s="151">
        <f>SUM(F137:F143)</f>
        <v>4628100</v>
      </c>
      <c r="G136" s="151"/>
      <c r="H136" s="151">
        <f>SUM(H137:H143)</f>
        <v>4628100</v>
      </c>
      <c r="I136" s="151">
        <f>SUM(I137:I143)</f>
        <v>4628100</v>
      </c>
      <c r="J136" s="151">
        <f>SUM(J137:J142)</f>
        <v>0</v>
      </c>
      <c r="K136" s="151"/>
      <c r="L136" s="247"/>
      <c r="M136" s="249"/>
    </row>
    <row r="137" spans="1:13" ht="19.5">
      <c r="A137" s="289">
        <v>73</v>
      </c>
      <c r="B137" s="157">
        <v>60013</v>
      </c>
      <c r="C137" s="157">
        <v>6300</v>
      </c>
      <c r="D137" s="290" t="s">
        <v>215</v>
      </c>
      <c r="E137" s="168">
        <v>2000000</v>
      </c>
      <c r="F137" s="168">
        <v>2000000</v>
      </c>
      <c r="G137" s="168"/>
      <c r="H137" s="169">
        <f aca="true" t="shared" si="12" ref="H137:H143">I137</f>
        <v>2000000</v>
      </c>
      <c r="I137" s="156">
        <v>2000000</v>
      </c>
      <c r="J137" s="168"/>
      <c r="K137" s="156"/>
      <c r="L137" s="284" t="s">
        <v>257</v>
      </c>
      <c r="M137" s="250"/>
    </row>
    <row r="138" spans="1:13" ht="11.25">
      <c r="A138" s="243">
        <v>74</v>
      </c>
      <c r="B138" s="158">
        <v>60013</v>
      </c>
      <c r="C138" s="158">
        <v>6300</v>
      </c>
      <c r="D138" s="244" t="s">
        <v>213</v>
      </c>
      <c r="E138" s="170">
        <v>100000</v>
      </c>
      <c r="F138" s="170">
        <f>H138</f>
        <v>100000</v>
      </c>
      <c r="G138" s="170"/>
      <c r="H138" s="176">
        <f t="shared" si="12"/>
        <v>100000</v>
      </c>
      <c r="I138" s="161">
        <v>100000</v>
      </c>
      <c r="J138" s="170"/>
      <c r="K138" s="161"/>
      <c r="L138" s="285" t="s">
        <v>257</v>
      </c>
      <c r="M138" s="250"/>
    </row>
    <row r="139" spans="1:13" ht="11.25">
      <c r="A139" s="243">
        <v>75</v>
      </c>
      <c r="B139" s="158">
        <v>60014</v>
      </c>
      <c r="C139" s="158">
        <v>6300</v>
      </c>
      <c r="D139" s="244" t="s">
        <v>261</v>
      </c>
      <c r="E139" s="170">
        <v>1000000</v>
      </c>
      <c r="F139" s="170">
        <v>1000000</v>
      </c>
      <c r="G139" s="170"/>
      <c r="H139" s="176">
        <f t="shared" si="12"/>
        <v>1000000</v>
      </c>
      <c r="I139" s="161">
        <v>1000000</v>
      </c>
      <c r="J139" s="170"/>
      <c r="K139" s="161"/>
      <c r="L139" s="285" t="s">
        <v>257</v>
      </c>
      <c r="M139" s="250"/>
    </row>
    <row r="140" spans="1:13" ht="11.25">
      <c r="A140" s="243">
        <v>76</v>
      </c>
      <c r="B140" s="158">
        <v>60014</v>
      </c>
      <c r="C140" s="158">
        <v>6300</v>
      </c>
      <c r="D140" s="244" t="s">
        <v>262</v>
      </c>
      <c r="E140" s="170">
        <v>79300</v>
      </c>
      <c r="F140" s="170">
        <v>79300</v>
      </c>
      <c r="G140" s="170"/>
      <c r="H140" s="176">
        <f t="shared" si="12"/>
        <v>79300</v>
      </c>
      <c r="I140" s="161">
        <v>79300</v>
      </c>
      <c r="J140" s="170"/>
      <c r="K140" s="161"/>
      <c r="L140" s="285" t="s">
        <v>257</v>
      </c>
      <c r="M140" s="250"/>
    </row>
    <row r="141" spans="1:13" ht="11.25">
      <c r="A141" s="243">
        <v>77</v>
      </c>
      <c r="B141" s="158">
        <v>60014</v>
      </c>
      <c r="C141" s="158">
        <v>6300</v>
      </c>
      <c r="D141" s="244" t="s">
        <v>245</v>
      </c>
      <c r="E141" s="170">
        <v>400000</v>
      </c>
      <c r="F141" s="170">
        <f>H141</f>
        <v>400000</v>
      </c>
      <c r="G141" s="170"/>
      <c r="H141" s="176">
        <f t="shared" si="12"/>
        <v>400000</v>
      </c>
      <c r="I141" s="161">
        <v>400000</v>
      </c>
      <c r="J141" s="170"/>
      <c r="K141" s="161"/>
      <c r="L141" s="285" t="s">
        <v>257</v>
      </c>
      <c r="M141" s="250"/>
    </row>
    <row r="142" spans="1:13" ht="11.25">
      <c r="A142" s="243">
        <v>78</v>
      </c>
      <c r="B142" s="158">
        <v>60014</v>
      </c>
      <c r="C142" s="158">
        <v>6300</v>
      </c>
      <c r="D142" s="244" t="s">
        <v>260</v>
      </c>
      <c r="E142" s="170">
        <v>1000000</v>
      </c>
      <c r="F142" s="170">
        <v>1000000</v>
      </c>
      <c r="G142" s="170"/>
      <c r="H142" s="176">
        <f t="shared" si="12"/>
        <v>1000000</v>
      </c>
      <c r="I142" s="161">
        <v>1000000</v>
      </c>
      <c r="J142" s="170"/>
      <c r="K142" s="161"/>
      <c r="L142" s="285" t="s">
        <v>257</v>
      </c>
      <c r="M142" s="250"/>
    </row>
    <row r="143" spans="1:13" ht="12" thickBot="1">
      <c r="A143" s="243">
        <v>79</v>
      </c>
      <c r="B143" s="245">
        <v>60014</v>
      </c>
      <c r="C143" s="245">
        <v>6300</v>
      </c>
      <c r="D143" s="291" t="s">
        <v>259</v>
      </c>
      <c r="E143" s="286">
        <v>48800</v>
      </c>
      <c r="F143" s="286">
        <v>48800</v>
      </c>
      <c r="G143" s="286"/>
      <c r="H143" s="292">
        <f t="shared" si="12"/>
        <v>48800</v>
      </c>
      <c r="I143" s="287">
        <v>48800</v>
      </c>
      <c r="J143" s="286"/>
      <c r="K143" s="287"/>
      <c r="L143" s="288" t="s">
        <v>257</v>
      </c>
      <c r="M143" s="250"/>
    </row>
    <row r="144" spans="1:15" ht="15" customHeight="1" thickBot="1" thickTop="1">
      <c r="A144" s="375" t="s">
        <v>25</v>
      </c>
      <c r="B144" s="376"/>
      <c r="C144" s="376"/>
      <c r="D144" s="377"/>
      <c r="E144" s="246">
        <f aca="true" t="shared" si="13" ref="E144:L144">E134+E136</f>
        <v>191363101</v>
      </c>
      <c r="F144" s="246">
        <f t="shared" si="13"/>
        <v>68839038</v>
      </c>
      <c r="G144" s="246">
        <f t="shared" si="13"/>
        <v>-986029</v>
      </c>
      <c r="H144" s="246">
        <f t="shared" si="13"/>
        <v>67853009</v>
      </c>
      <c r="I144" s="246">
        <f t="shared" si="13"/>
        <v>32544329</v>
      </c>
      <c r="J144" s="246">
        <f t="shared" si="13"/>
        <v>18300000</v>
      </c>
      <c r="K144" s="246">
        <f t="shared" si="13"/>
        <v>17008680</v>
      </c>
      <c r="L144" s="248">
        <f t="shared" si="13"/>
        <v>0</v>
      </c>
      <c r="M144" s="259">
        <f>I144+J144+K144</f>
        <v>67853009</v>
      </c>
      <c r="N144" s="149">
        <f>F144+G144</f>
        <v>67853009</v>
      </c>
      <c r="O144" s="149">
        <f>M144-N144</f>
        <v>0</v>
      </c>
    </row>
    <row r="145" ht="4.5" customHeight="1" thickTop="1"/>
    <row r="146" spans="1:12" ht="12">
      <c r="A146" s="258" t="s">
        <v>115</v>
      </c>
      <c r="B146" s="370" t="s">
        <v>203</v>
      </c>
      <c r="C146" s="370"/>
      <c r="D146" s="370"/>
      <c r="E146" s="370"/>
      <c r="F146" s="370"/>
      <c r="G146" s="370"/>
      <c r="H146" s="370"/>
      <c r="I146" s="370"/>
      <c r="J146" s="370"/>
      <c r="K146" s="370"/>
      <c r="L146" s="370"/>
    </row>
    <row r="147" spans="1:12" ht="12">
      <c r="A147" s="258" t="s">
        <v>204</v>
      </c>
      <c r="B147" s="370" t="s">
        <v>205</v>
      </c>
      <c r="C147" s="370"/>
      <c r="D147" s="370"/>
      <c r="E147" s="370"/>
      <c r="F147" s="370"/>
      <c r="G147" s="370"/>
      <c r="H147" s="370"/>
      <c r="I147" s="370"/>
      <c r="J147" s="370"/>
      <c r="K147" s="370"/>
      <c r="L147" s="43"/>
    </row>
    <row r="148" spans="1:12" ht="12">
      <c r="A148" s="258" t="s">
        <v>222</v>
      </c>
      <c r="B148" s="370" t="s">
        <v>223</v>
      </c>
      <c r="C148" s="370"/>
      <c r="D148" s="370"/>
      <c r="E148" s="370"/>
      <c r="F148" s="370"/>
      <c r="G148" s="370"/>
      <c r="H148" s="370"/>
      <c r="I148" s="370"/>
      <c r="J148" s="370"/>
      <c r="K148" s="370"/>
      <c r="L148" s="43"/>
    </row>
    <row r="149" spans="2:11" ht="12">
      <c r="B149" s="371" t="s">
        <v>206</v>
      </c>
      <c r="C149" s="371"/>
      <c r="D149" s="371"/>
      <c r="E149" s="371"/>
      <c r="F149" s="371"/>
      <c r="G149" s="371"/>
      <c r="H149" s="371"/>
      <c r="I149" s="371"/>
      <c r="J149" s="371"/>
      <c r="K149" s="371"/>
    </row>
  </sheetData>
  <mergeCells count="88">
    <mergeCell ref="E111:E114"/>
    <mergeCell ref="F111:F114"/>
    <mergeCell ref="G111:G114"/>
    <mergeCell ref="D56:D58"/>
    <mergeCell ref="A111:A114"/>
    <mergeCell ref="B111:B114"/>
    <mergeCell ref="C111:C114"/>
    <mergeCell ref="D111:D114"/>
    <mergeCell ref="A56:A58"/>
    <mergeCell ref="B56:B58"/>
    <mergeCell ref="L56:L58"/>
    <mergeCell ref="A79:A82"/>
    <mergeCell ref="B79:B82"/>
    <mergeCell ref="C79:C82"/>
    <mergeCell ref="D79:D82"/>
    <mergeCell ref="I81:I82"/>
    <mergeCell ref="J81:J82"/>
    <mergeCell ref="K81:K82"/>
    <mergeCell ref="J113:J114"/>
    <mergeCell ref="K113:K114"/>
    <mergeCell ref="M134:N134"/>
    <mergeCell ref="L95:L97"/>
    <mergeCell ref="M133:N133"/>
    <mergeCell ref="H111:K111"/>
    <mergeCell ref="L111:L114"/>
    <mergeCell ref="H112:K112"/>
    <mergeCell ref="H113:H114"/>
    <mergeCell ref="I113:I114"/>
    <mergeCell ref="A95:A97"/>
    <mergeCell ref="D95:D97"/>
    <mergeCell ref="B95:B97"/>
    <mergeCell ref="I1:K1"/>
    <mergeCell ref="I3:K3"/>
    <mergeCell ref="I4:K4"/>
    <mergeCell ref="I5:K5"/>
    <mergeCell ref="A6:K6"/>
    <mergeCell ref="F8:F11"/>
    <mergeCell ref="E8:E11"/>
    <mergeCell ref="H10:H11"/>
    <mergeCell ref="J10:J11"/>
    <mergeCell ref="K10:K11"/>
    <mergeCell ref="H8:K8"/>
    <mergeCell ref="H9:K9"/>
    <mergeCell ref="I10:I11"/>
    <mergeCell ref="A8:A11"/>
    <mergeCell ref="L8:L11"/>
    <mergeCell ref="A134:D134"/>
    <mergeCell ref="B8:B11"/>
    <mergeCell ref="D8:D11"/>
    <mergeCell ref="C8:C11"/>
    <mergeCell ref="D31:D33"/>
    <mergeCell ref="A34:A36"/>
    <mergeCell ref="D34:D36"/>
    <mergeCell ref="L31:L33"/>
    <mergeCell ref="A31:A33"/>
    <mergeCell ref="B146:L146"/>
    <mergeCell ref="B147:K147"/>
    <mergeCell ref="B149:K149"/>
    <mergeCell ref="A136:D136"/>
    <mergeCell ref="A144:D144"/>
    <mergeCell ref="B148:K148"/>
    <mergeCell ref="L34:L36"/>
    <mergeCell ref="A68:A70"/>
    <mergeCell ref="B68:B70"/>
    <mergeCell ref="L68:L70"/>
    <mergeCell ref="D68:D70"/>
    <mergeCell ref="A39:A42"/>
    <mergeCell ref="B39:B42"/>
    <mergeCell ref="C39:C42"/>
    <mergeCell ref="D39:D42"/>
    <mergeCell ref="E39:E42"/>
    <mergeCell ref="F39:F42"/>
    <mergeCell ref="G39:G42"/>
    <mergeCell ref="H39:K39"/>
    <mergeCell ref="H41:H42"/>
    <mergeCell ref="I41:I42"/>
    <mergeCell ref="J41:J42"/>
    <mergeCell ref="K41:K42"/>
    <mergeCell ref="G8:G11"/>
    <mergeCell ref="L39:L42"/>
    <mergeCell ref="E79:E82"/>
    <mergeCell ref="F79:F82"/>
    <mergeCell ref="G79:G82"/>
    <mergeCell ref="H79:K79"/>
    <mergeCell ref="L79:L82"/>
    <mergeCell ref="H80:K80"/>
    <mergeCell ref="H81:H82"/>
    <mergeCell ref="H40:K40"/>
  </mergeCells>
  <printOptions horizontalCentered="1"/>
  <pageMargins left="0.36" right="0.45" top="0.59" bottom="0.61" header="0.32" footer="0.22"/>
  <pageSetup horizontalDpi="300" verticalDpi="300" orientation="landscape" paperSize="9" scale="98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41" t="s">
        <v>93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42"/>
      <c r="P7" s="342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65" t="s">
        <v>1</v>
      </c>
      <c r="B10" s="351" t="s">
        <v>0</v>
      </c>
      <c r="C10" s="351" t="s">
        <v>7</v>
      </c>
      <c r="D10" s="351" t="s">
        <v>8</v>
      </c>
      <c r="E10" s="328" t="s">
        <v>9</v>
      </c>
      <c r="F10" s="348" t="s">
        <v>96</v>
      </c>
      <c r="G10" s="329" t="s">
        <v>98</v>
      </c>
      <c r="H10" s="332" t="s">
        <v>86</v>
      </c>
      <c r="I10" s="329"/>
      <c r="J10" s="329"/>
      <c r="K10" s="329"/>
      <c r="L10" s="329"/>
      <c r="M10" s="329"/>
      <c r="N10" s="329"/>
      <c r="O10" s="329"/>
      <c r="P10" s="333"/>
    </row>
    <row r="11" spans="1:16" s="2" customFormat="1" ht="12.75" customHeight="1" thickBot="1">
      <c r="A11" s="365"/>
      <c r="B11" s="351"/>
      <c r="C11" s="351"/>
      <c r="D11" s="351"/>
      <c r="E11" s="328"/>
      <c r="F11" s="349"/>
      <c r="G11" s="330"/>
      <c r="H11" s="334">
        <v>2003</v>
      </c>
      <c r="I11" s="315"/>
      <c r="J11" s="315"/>
      <c r="K11" s="315"/>
      <c r="L11" s="315"/>
      <c r="M11" s="316"/>
      <c r="N11" s="317">
        <v>2004</v>
      </c>
      <c r="O11" s="318"/>
      <c r="P11" s="5">
        <v>2005</v>
      </c>
    </row>
    <row r="12" spans="1:16" s="2" customFormat="1" ht="9.75" customHeight="1" thickTop="1">
      <c r="A12" s="365"/>
      <c r="B12" s="351"/>
      <c r="C12" s="351"/>
      <c r="D12" s="351"/>
      <c r="E12" s="328"/>
      <c r="F12" s="349"/>
      <c r="G12" s="330"/>
      <c r="H12" s="319" t="s">
        <v>95</v>
      </c>
      <c r="I12" s="321" t="s">
        <v>13</v>
      </c>
      <c r="J12" s="331"/>
      <c r="K12" s="331"/>
      <c r="L12" s="331"/>
      <c r="M12" s="322"/>
      <c r="N12" s="329" t="s">
        <v>16</v>
      </c>
      <c r="O12" s="323"/>
      <c r="P12" s="351" t="s">
        <v>16</v>
      </c>
    </row>
    <row r="13" spans="1:16" s="2" customFormat="1" ht="9.75" customHeight="1">
      <c r="A13" s="365"/>
      <c r="B13" s="351"/>
      <c r="C13" s="351"/>
      <c r="D13" s="351"/>
      <c r="E13" s="328"/>
      <c r="F13" s="349"/>
      <c r="G13" s="330"/>
      <c r="H13" s="320"/>
      <c r="I13" s="326" t="s">
        <v>14</v>
      </c>
      <c r="J13" s="328" t="s">
        <v>12</v>
      </c>
      <c r="K13" s="379"/>
      <c r="L13" s="379"/>
      <c r="M13" s="380"/>
      <c r="N13" s="330"/>
      <c r="O13" s="324"/>
      <c r="P13" s="351"/>
    </row>
    <row r="14" spans="1:16" s="2" customFormat="1" ht="29.25">
      <c r="A14" s="365"/>
      <c r="B14" s="351"/>
      <c r="C14" s="351"/>
      <c r="D14" s="351"/>
      <c r="E14" s="328"/>
      <c r="F14" s="350"/>
      <c r="G14" s="331"/>
      <c r="H14" s="320"/>
      <c r="I14" s="359"/>
      <c r="J14" s="34" t="s">
        <v>10</v>
      </c>
      <c r="K14" s="34" t="s">
        <v>11</v>
      </c>
      <c r="L14" s="328" t="s">
        <v>15</v>
      </c>
      <c r="M14" s="380"/>
      <c r="N14" s="331"/>
      <c r="O14" s="325"/>
      <c r="P14" s="351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381">
        <v>12</v>
      </c>
      <c r="M15" s="382"/>
      <c r="N15" s="383">
        <v>13</v>
      </c>
      <c r="O15" s="384"/>
      <c r="P15" s="48">
        <v>14</v>
      </c>
    </row>
    <row r="16" spans="1:16" ht="10.5" hidden="1" thickTop="1">
      <c r="A16" s="385">
        <v>1</v>
      </c>
      <c r="B16" s="385" t="s">
        <v>26</v>
      </c>
      <c r="C16" s="363" t="s">
        <v>27</v>
      </c>
      <c r="D16" s="385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86"/>
      <c r="B17" s="386"/>
      <c r="C17" s="364"/>
      <c r="D17" s="386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387">
        <v>2</v>
      </c>
      <c r="B18" s="387" t="s">
        <v>6</v>
      </c>
      <c r="C18" s="362" t="s">
        <v>105</v>
      </c>
      <c r="D18" s="387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86"/>
      <c r="B19" s="386"/>
      <c r="C19" s="364"/>
      <c r="D19" s="386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387">
        <v>3</v>
      </c>
      <c r="B20" s="387" t="s">
        <v>81</v>
      </c>
      <c r="C20" s="362" t="s">
        <v>107</v>
      </c>
      <c r="D20" s="387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86"/>
      <c r="B21" s="386"/>
      <c r="C21" s="364"/>
      <c r="D21" s="386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387">
        <v>4</v>
      </c>
      <c r="B22" s="387" t="s">
        <v>26</v>
      </c>
      <c r="C22" s="362" t="s">
        <v>28</v>
      </c>
      <c r="D22" s="387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86"/>
      <c r="B23" s="386"/>
      <c r="C23" s="364"/>
      <c r="D23" s="386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387">
        <v>5</v>
      </c>
      <c r="B24" s="385" t="s">
        <v>26</v>
      </c>
      <c r="C24" s="363" t="s">
        <v>104</v>
      </c>
      <c r="D24" s="385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86"/>
      <c r="B25" s="386"/>
      <c r="C25" s="364"/>
      <c r="D25" s="386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387">
        <v>6</v>
      </c>
      <c r="B26" s="385" t="s">
        <v>26</v>
      </c>
      <c r="C26" s="363" t="s">
        <v>29</v>
      </c>
      <c r="D26" s="385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86"/>
      <c r="B27" s="386"/>
      <c r="C27" s="364"/>
      <c r="D27" s="386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387">
        <v>7</v>
      </c>
      <c r="B28" s="385" t="s">
        <v>6</v>
      </c>
      <c r="C28" s="363" t="s">
        <v>130</v>
      </c>
      <c r="D28" s="385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86"/>
      <c r="B29" s="386"/>
      <c r="C29" s="364"/>
      <c r="D29" s="386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387">
        <v>8</v>
      </c>
      <c r="B30" s="385" t="s">
        <v>26</v>
      </c>
      <c r="C30" s="363" t="s">
        <v>31</v>
      </c>
      <c r="D30" s="385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85"/>
      <c r="B31" s="385"/>
      <c r="C31" s="363"/>
      <c r="D31" s="385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86"/>
      <c r="B32" s="386"/>
      <c r="C32" s="364"/>
      <c r="D32" s="386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387">
        <v>9</v>
      </c>
      <c r="B33" s="387" t="s">
        <v>6</v>
      </c>
      <c r="C33" s="362" t="s">
        <v>30</v>
      </c>
      <c r="D33" s="387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86"/>
      <c r="B34" s="388"/>
      <c r="C34" s="388"/>
      <c r="D34" s="388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387">
        <v>10</v>
      </c>
      <c r="B35" s="385" t="s">
        <v>26</v>
      </c>
      <c r="C35" s="363" t="s">
        <v>33</v>
      </c>
      <c r="D35" s="385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86"/>
      <c r="B36" s="386"/>
      <c r="C36" s="364"/>
      <c r="D36" s="386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387">
        <v>11</v>
      </c>
      <c r="B37" s="385" t="s">
        <v>26</v>
      </c>
      <c r="C37" s="363" t="s">
        <v>88</v>
      </c>
      <c r="D37" s="385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86"/>
      <c r="B38" s="386"/>
      <c r="C38" s="364"/>
      <c r="D38" s="386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387">
        <v>12</v>
      </c>
      <c r="B39" s="385" t="s">
        <v>26</v>
      </c>
      <c r="C39" s="363" t="s">
        <v>3</v>
      </c>
      <c r="D39" s="385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86"/>
      <c r="B40" s="386"/>
      <c r="C40" s="364"/>
      <c r="D40" s="386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387">
        <v>13</v>
      </c>
      <c r="B41" s="385" t="s">
        <v>26</v>
      </c>
      <c r="C41" s="363" t="s">
        <v>34</v>
      </c>
      <c r="D41" s="385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86"/>
      <c r="B42" s="386"/>
      <c r="C42" s="364"/>
      <c r="D42" s="386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387">
        <v>14</v>
      </c>
      <c r="B43" s="385" t="s">
        <v>26</v>
      </c>
      <c r="C43" s="363" t="s">
        <v>62</v>
      </c>
      <c r="D43" s="385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86"/>
      <c r="B44" s="386"/>
      <c r="C44" s="364"/>
      <c r="D44" s="386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387">
        <v>15</v>
      </c>
      <c r="B45" s="385" t="s">
        <v>26</v>
      </c>
      <c r="C45" s="363" t="s">
        <v>35</v>
      </c>
      <c r="D45" s="385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86"/>
      <c r="B46" s="386"/>
      <c r="C46" s="364"/>
      <c r="D46" s="386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387">
        <v>16</v>
      </c>
      <c r="B47" s="385" t="s">
        <v>26</v>
      </c>
      <c r="C47" s="363" t="s">
        <v>4</v>
      </c>
      <c r="D47" s="385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85"/>
      <c r="B48" s="385"/>
      <c r="C48" s="363"/>
      <c r="D48" s="385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85" t="s">
        <v>1</v>
      </c>
      <c r="B52" s="349" t="s">
        <v>0</v>
      </c>
      <c r="C52" s="349" t="s">
        <v>7</v>
      </c>
      <c r="D52" s="349" t="s">
        <v>8</v>
      </c>
      <c r="E52" s="389" t="s">
        <v>9</v>
      </c>
      <c r="F52" s="349" t="s">
        <v>96</v>
      </c>
      <c r="G52" s="330" t="s">
        <v>98</v>
      </c>
      <c r="H52" s="389" t="s">
        <v>86</v>
      </c>
      <c r="I52" s="330"/>
      <c r="J52" s="330"/>
      <c r="K52" s="330"/>
      <c r="L52" s="330"/>
      <c r="M52" s="330"/>
      <c r="N52" s="330"/>
      <c r="O52" s="330"/>
      <c r="P52" s="390"/>
    </row>
    <row r="53" spans="1:16" s="2" customFormat="1" ht="12.75" customHeight="1" hidden="1" thickBot="1">
      <c r="A53" s="385"/>
      <c r="B53" s="349"/>
      <c r="C53" s="349"/>
      <c r="D53" s="349"/>
      <c r="E53" s="389"/>
      <c r="F53" s="349"/>
      <c r="G53" s="330"/>
      <c r="H53" s="334">
        <v>2003</v>
      </c>
      <c r="I53" s="315"/>
      <c r="J53" s="315"/>
      <c r="K53" s="315"/>
      <c r="L53" s="315"/>
      <c r="M53" s="316"/>
      <c r="N53" s="391">
        <v>2004</v>
      </c>
      <c r="O53" s="318"/>
      <c r="P53" s="5">
        <v>2005</v>
      </c>
    </row>
    <row r="54" spans="1:16" s="2" customFormat="1" ht="9.75" customHeight="1" hidden="1" thickTop="1">
      <c r="A54" s="385"/>
      <c r="B54" s="349"/>
      <c r="C54" s="349"/>
      <c r="D54" s="349"/>
      <c r="E54" s="389"/>
      <c r="F54" s="349"/>
      <c r="G54" s="330"/>
      <c r="H54" s="319" t="s">
        <v>95</v>
      </c>
      <c r="I54" s="392" t="s">
        <v>13</v>
      </c>
      <c r="J54" s="393"/>
      <c r="K54" s="393"/>
      <c r="L54" s="393"/>
      <c r="M54" s="394"/>
      <c r="N54" s="395" t="s">
        <v>16</v>
      </c>
      <c r="O54" s="333"/>
      <c r="P54" s="348" t="s">
        <v>16</v>
      </c>
    </row>
    <row r="55" spans="1:16" s="2" customFormat="1" ht="9.75" customHeight="1" hidden="1">
      <c r="A55" s="385"/>
      <c r="B55" s="349"/>
      <c r="C55" s="349"/>
      <c r="D55" s="349"/>
      <c r="E55" s="389"/>
      <c r="F55" s="349"/>
      <c r="G55" s="330"/>
      <c r="H55" s="320"/>
      <c r="I55" s="326" t="s">
        <v>14</v>
      </c>
      <c r="J55" s="328" t="s">
        <v>12</v>
      </c>
      <c r="K55" s="379"/>
      <c r="L55" s="379"/>
      <c r="M55" s="380"/>
      <c r="N55" s="396"/>
      <c r="O55" s="390"/>
      <c r="P55" s="349"/>
    </row>
    <row r="56" spans="1:16" s="2" customFormat="1" ht="29.25" hidden="1">
      <c r="A56" s="386"/>
      <c r="B56" s="350"/>
      <c r="C56" s="350"/>
      <c r="D56" s="350"/>
      <c r="E56" s="321"/>
      <c r="F56" s="350"/>
      <c r="G56" s="331"/>
      <c r="H56" s="320"/>
      <c r="I56" s="359"/>
      <c r="J56" s="34" t="s">
        <v>10</v>
      </c>
      <c r="K56" s="34" t="s">
        <v>11</v>
      </c>
      <c r="L56" s="328" t="s">
        <v>15</v>
      </c>
      <c r="M56" s="380"/>
      <c r="N56" s="397"/>
      <c r="O56" s="398"/>
      <c r="P56" s="350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381">
        <v>12</v>
      </c>
      <c r="M57" s="382"/>
      <c r="N57" s="383">
        <v>13</v>
      </c>
      <c r="O57" s="384"/>
      <c r="P57" s="48">
        <v>14</v>
      </c>
    </row>
    <row r="58" spans="1:16" ht="10.5" hidden="1" thickTop="1">
      <c r="A58" s="385">
        <v>17</v>
      </c>
      <c r="B58" s="385" t="s">
        <v>26</v>
      </c>
      <c r="C58" s="363" t="s">
        <v>5</v>
      </c>
      <c r="D58" s="385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86"/>
      <c r="B59" s="386"/>
      <c r="C59" s="364"/>
      <c r="D59" s="386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387">
        <v>18</v>
      </c>
      <c r="B60" s="387" t="s">
        <v>6</v>
      </c>
      <c r="C60" s="362" t="s">
        <v>36</v>
      </c>
      <c r="D60" s="387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86"/>
      <c r="B61" s="386"/>
      <c r="C61" s="364"/>
      <c r="D61" s="386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85">
        <v>19</v>
      </c>
      <c r="B62" s="385" t="s">
        <v>6</v>
      </c>
      <c r="C62" s="363" t="s">
        <v>91</v>
      </c>
      <c r="D62" s="385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85"/>
      <c r="B63" s="385"/>
      <c r="C63" s="363"/>
      <c r="D63" s="385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451" t="s">
        <v>131</v>
      </c>
      <c r="B64" s="452"/>
      <c r="C64" s="405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453"/>
      <c r="B65" s="454"/>
      <c r="C65" s="407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455" t="s">
        <v>133</v>
      </c>
      <c r="B66" s="456"/>
      <c r="C66" s="459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399">
        <f t="shared" si="0"/>
        <v>1699278</v>
      </c>
      <c r="M66" s="400"/>
      <c r="N66" s="401">
        <f>SUM(N16,N18,N20,N22,N24,N26,N28,N30,N33,N35,N37,N39,N41,N43,N45,N47,N58,N60,N62)</f>
        <v>4004000</v>
      </c>
      <c r="O66" s="402"/>
      <c r="P66" s="148">
        <f>SUM(P16,P18,P20,P22,P24,P26,P28,P30,P33,P35,P37,P39,P41,P43,P45,P47,P58,P60,P62)</f>
        <v>300000</v>
      </c>
    </row>
    <row r="67" spans="1:16" ht="9.75" customHeight="1" thickBot="1">
      <c r="A67" s="457"/>
      <c r="B67" s="458"/>
      <c r="C67" s="423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03">
        <f>SUM(N17,N19,N21,N23,N25,N27,N29,N31,N32,N34,N36,N38,N40,N42,N44,N46,N48,N59,N61,N63)</f>
        <v>10620000</v>
      </c>
      <c r="O67" s="404"/>
      <c r="P67" s="87">
        <f>SUM(P17,P19,P21,P23,P25,P27,P29,P31,P32,P34,P36,P38,P40,P42,P44,P46,P48,P59,P61,P63)</f>
        <v>1400000</v>
      </c>
    </row>
    <row r="68" spans="1:16" ht="9.75" hidden="1">
      <c r="A68" s="387">
        <v>20</v>
      </c>
      <c r="B68" s="387" t="s">
        <v>2</v>
      </c>
      <c r="C68" s="362" t="s">
        <v>37</v>
      </c>
      <c r="D68" s="387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86"/>
      <c r="B69" s="386"/>
      <c r="C69" s="364"/>
      <c r="D69" s="386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387">
        <v>21</v>
      </c>
      <c r="B70" s="387" t="s">
        <v>2</v>
      </c>
      <c r="C70" s="362" t="s">
        <v>38</v>
      </c>
      <c r="D70" s="387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86"/>
      <c r="B71" s="386"/>
      <c r="C71" s="364"/>
      <c r="D71" s="386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387">
        <v>22</v>
      </c>
      <c r="B72" s="385" t="s">
        <v>2</v>
      </c>
      <c r="C72" s="362" t="s">
        <v>39</v>
      </c>
      <c r="D72" s="387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86"/>
      <c r="B73" s="386"/>
      <c r="C73" s="364"/>
      <c r="D73" s="386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387">
        <v>23</v>
      </c>
      <c r="B74" s="385" t="s">
        <v>2</v>
      </c>
      <c r="C74" s="362" t="s">
        <v>19</v>
      </c>
      <c r="D74" s="387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86"/>
      <c r="B75" s="386"/>
      <c r="C75" s="364"/>
      <c r="D75" s="386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387">
        <v>24</v>
      </c>
      <c r="B76" s="385" t="s">
        <v>2</v>
      </c>
      <c r="C76" s="362" t="s">
        <v>40</v>
      </c>
      <c r="D76" s="387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86"/>
      <c r="B77" s="386"/>
      <c r="C77" s="364"/>
      <c r="D77" s="386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387">
        <v>25</v>
      </c>
      <c r="B78" s="385" t="s">
        <v>2</v>
      </c>
      <c r="C78" s="362" t="s">
        <v>63</v>
      </c>
      <c r="D78" s="387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86"/>
      <c r="B79" s="386"/>
      <c r="C79" s="364"/>
      <c r="D79" s="386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387">
        <v>26</v>
      </c>
      <c r="B80" s="385" t="s">
        <v>6</v>
      </c>
      <c r="C80" s="363" t="s">
        <v>41</v>
      </c>
      <c r="D80" s="385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86"/>
      <c r="B81" s="386"/>
      <c r="C81" s="364"/>
      <c r="D81" s="386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387">
        <v>27</v>
      </c>
      <c r="B82" s="385" t="s">
        <v>6</v>
      </c>
      <c r="C82" s="363" t="s">
        <v>42</v>
      </c>
      <c r="D82" s="385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86"/>
      <c r="B83" s="386"/>
      <c r="C83" s="364"/>
      <c r="D83" s="386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387">
        <v>28</v>
      </c>
      <c r="B84" s="385" t="s">
        <v>6</v>
      </c>
      <c r="C84" s="363" t="s">
        <v>43</v>
      </c>
      <c r="D84" s="385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86"/>
      <c r="B85" s="386"/>
      <c r="C85" s="364"/>
      <c r="D85" s="386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387">
        <v>29</v>
      </c>
      <c r="B86" s="385" t="s">
        <v>6</v>
      </c>
      <c r="C86" s="363" t="s">
        <v>109</v>
      </c>
      <c r="D86" s="385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86"/>
      <c r="B87" s="386"/>
      <c r="C87" s="364"/>
      <c r="D87" s="386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387">
        <v>30</v>
      </c>
      <c r="B88" s="387" t="s">
        <v>6</v>
      </c>
      <c r="C88" s="362" t="s">
        <v>44</v>
      </c>
      <c r="D88" s="387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86"/>
      <c r="B89" s="386"/>
      <c r="C89" s="364"/>
      <c r="D89" s="386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387">
        <v>31</v>
      </c>
      <c r="B90" s="387" t="s">
        <v>6</v>
      </c>
      <c r="C90" s="362" t="s">
        <v>46</v>
      </c>
      <c r="D90" s="387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86"/>
      <c r="B91" s="386"/>
      <c r="C91" s="364"/>
      <c r="D91" s="386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387">
        <v>32</v>
      </c>
      <c r="B92" s="387" t="s">
        <v>6</v>
      </c>
      <c r="C92" s="362" t="s">
        <v>64</v>
      </c>
      <c r="D92" s="387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86"/>
      <c r="B93" s="386"/>
      <c r="C93" s="364"/>
      <c r="D93" s="386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387">
        <v>33</v>
      </c>
      <c r="B94" s="387" t="s">
        <v>6</v>
      </c>
      <c r="C94" s="362" t="s">
        <v>65</v>
      </c>
      <c r="D94" s="387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86"/>
      <c r="B95" s="386"/>
      <c r="C95" s="364"/>
      <c r="D95" s="386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387">
        <v>34</v>
      </c>
      <c r="B96" s="385" t="s">
        <v>6</v>
      </c>
      <c r="C96" s="362" t="s">
        <v>49</v>
      </c>
      <c r="D96" s="387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86"/>
      <c r="B97" s="386"/>
      <c r="C97" s="388"/>
      <c r="D97" s="388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387">
        <v>35</v>
      </c>
      <c r="B98" s="385" t="s">
        <v>6</v>
      </c>
      <c r="C98" s="362" t="s">
        <v>51</v>
      </c>
      <c r="D98" s="387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86"/>
      <c r="B99" s="386"/>
      <c r="C99" s="388"/>
      <c r="D99" s="388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387">
        <v>36</v>
      </c>
      <c r="B100" s="387" t="s">
        <v>6</v>
      </c>
      <c r="C100" s="362" t="s">
        <v>66</v>
      </c>
      <c r="D100" s="387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85"/>
      <c r="B101" s="385"/>
      <c r="C101" s="363"/>
      <c r="D101" s="385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85" t="s">
        <v>1</v>
      </c>
      <c r="B105" s="349" t="s">
        <v>0</v>
      </c>
      <c r="C105" s="349" t="s">
        <v>7</v>
      </c>
      <c r="D105" s="349" t="s">
        <v>8</v>
      </c>
      <c r="E105" s="389" t="s">
        <v>9</v>
      </c>
      <c r="F105" s="349" t="s">
        <v>96</v>
      </c>
      <c r="G105" s="330" t="s">
        <v>98</v>
      </c>
      <c r="H105" s="389" t="s">
        <v>86</v>
      </c>
      <c r="I105" s="330"/>
      <c r="J105" s="330"/>
      <c r="K105" s="330"/>
      <c r="L105" s="330"/>
      <c r="M105" s="330"/>
      <c r="N105" s="330"/>
      <c r="O105" s="330"/>
      <c r="P105" s="390"/>
    </row>
    <row r="106" spans="1:16" s="2" customFormat="1" ht="12.75" customHeight="1" hidden="1" thickBot="1">
      <c r="A106" s="385"/>
      <c r="B106" s="349"/>
      <c r="C106" s="349"/>
      <c r="D106" s="349"/>
      <c r="E106" s="389"/>
      <c r="F106" s="349"/>
      <c r="G106" s="330"/>
      <c r="H106" s="334">
        <v>2003</v>
      </c>
      <c r="I106" s="315"/>
      <c r="J106" s="315"/>
      <c r="K106" s="315"/>
      <c r="L106" s="315"/>
      <c r="M106" s="316"/>
      <c r="N106" s="391">
        <v>2004</v>
      </c>
      <c r="O106" s="318"/>
      <c r="P106" s="5">
        <v>2005</v>
      </c>
    </row>
    <row r="107" spans="1:16" s="2" customFormat="1" ht="9.75" customHeight="1" hidden="1" thickTop="1">
      <c r="A107" s="385"/>
      <c r="B107" s="349"/>
      <c r="C107" s="349"/>
      <c r="D107" s="349"/>
      <c r="E107" s="389"/>
      <c r="F107" s="349"/>
      <c r="G107" s="330"/>
      <c r="H107" s="319" t="s">
        <v>95</v>
      </c>
      <c r="I107" s="392" t="s">
        <v>13</v>
      </c>
      <c r="J107" s="393"/>
      <c r="K107" s="393"/>
      <c r="L107" s="393"/>
      <c r="M107" s="394"/>
      <c r="N107" s="395" t="s">
        <v>16</v>
      </c>
      <c r="O107" s="333"/>
      <c r="P107" s="348" t="s">
        <v>16</v>
      </c>
    </row>
    <row r="108" spans="1:16" s="2" customFormat="1" ht="9.75" customHeight="1" hidden="1">
      <c r="A108" s="385"/>
      <c r="B108" s="349"/>
      <c r="C108" s="349"/>
      <c r="D108" s="349"/>
      <c r="E108" s="389"/>
      <c r="F108" s="349"/>
      <c r="G108" s="330"/>
      <c r="H108" s="320"/>
      <c r="I108" s="326" t="s">
        <v>14</v>
      </c>
      <c r="J108" s="328" t="s">
        <v>12</v>
      </c>
      <c r="K108" s="379"/>
      <c r="L108" s="379"/>
      <c r="M108" s="380"/>
      <c r="N108" s="396"/>
      <c r="O108" s="390"/>
      <c r="P108" s="349"/>
    </row>
    <row r="109" spans="1:16" s="2" customFormat="1" ht="29.25" hidden="1">
      <c r="A109" s="386"/>
      <c r="B109" s="350"/>
      <c r="C109" s="350"/>
      <c r="D109" s="350"/>
      <c r="E109" s="321"/>
      <c r="F109" s="350"/>
      <c r="G109" s="331"/>
      <c r="H109" s="320"/>
      <c r="I109" s="359"/>
      <c r="J109" s="34" t="s">
        <v>10</v>
      </c>
      <c r="K109" s="34" t="s">
        <v>11</v>
      </c>
      <c r="L109" s="328" t="s">
        <v>15</v>
      </c>
      <c r="M109" s="380"/>
      <c r="N109" s="397"/>
      <c r="O109" s="398"/>
      <c r="P109" s="350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381">
        <v>12</v>
      </c>
      <c r="M110" s="382"/>
      <c r="N110" s="383">
        <v>13</v>
      </c>
      <c r="O110" s="384"/>
      <c r="P110" s="48">
        <v>14</v>
      </c>
    </row>
    <row r="111" spans="1:16" ht="9.75" customHeight="1" hidden="1" thickTop="1">
      <c r="A111" s="385">
        <v>37</v>
      </c>
      <c r="B111" s="385" t="s">
        <v>6</v>
      </c>
      <c r="C111" s="363" t="s">
        <v>47</v>
      </c>
      <c r="D111" s="385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86"/>
      <c r="B112" s="386"/>
      <c r="C112" s="364"/>
      <c r="D112" s="386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387">
        <v>38</v>
      </c>
      <c r="B113" s="387" t="s">
        <v>6</v>
      </c>
      <c r="C113" s="362" t="s">
        <v>48</v>
      </c>
      <c r="D113" s="387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86"/>
      <c r="B114" s="386"/>
      <c r="C114" s="364"/>
      <c r="D114" s="386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387">
        <v>39</v>
      </c>
      <c r="B115" s="385" t="s">
        <v>6</v>
      </c>
      <c r="C115" s="362" t="s">
        <v>50</v>
      </c>
      <c r="D115" s="387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86"/>
      <c r="B116" s="386"/>
      <c r="C116" s="388"/>
      <c r="D116" s="388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387">
        <v>40</v>
      </c>
      <c r="B117" s="385" t="s">
        <v>6</v>
      </c>
      <c r="C117" s="363" t="s">
        <v>68</v>
      </c>
      <c r="D117" s="385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86"/>
      <c r="B118" s="385"/>
      <c r="C118" s="363"/>
      <c r="D118" s="385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387">
        <v>41</v>
      </c>
      <c r="B119" s="387" t="s">
        <v>81</v>
      </c>
      <c r="C119" s="362" t="s">
        <v>82</v>
      </c>
      <c r="D119" s="387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86"/>
      <c r="B120" s="386"/>
      <c r="C120" s="364"/>
      <c r="D120" s="386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387">
        <v>42</v>
      </c>
      <c r="B121" s="385" t="s">
        <v>6</v>
      </c>
      <c r="C121" s="363" t="s">
        <v>67</v>
      </c>
      <c r="D121" s="385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86"/>
      <c r="B122" s="386"/>
      <c r="C122" s="364"/>
      <c r="D122" s="385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405" t="s">
        <v>135</v>
      </c>
      <c r="B123" s="406"/>
      <c r="C123" s="409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407"/>
      <c r="B124" s="408"/>
      <c r="C124" s="410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413" t="s">
        <v>136</v>
      </c>
      <c r="B125" s="414"/>
      <c r="C125" s="411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399">
        <f t="shared" si="1"/>
        <v>0</v>
      </c>
      <c r="M125" s="400"/>
      <c r="N125" s="402">
        <f>SUM(N68,N70,N72,N74,N76,N78,N80,N82,N84,N86,N88,N90,N92,N94,N96,N98,N100,N111,N113,N115,N117,N119,N121)</f>
        <v>4399000</v>
      </c>
      <c r="O125" s="417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415"/>
      <c r="B126" s="416"/>
      <c r="C126" s="412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18">
        <f>SUM(N69,N71,N73,N75,N77,N79,N81,N83,N85,N87,N89,N91,N93,N95,N97,N99,N101,N112,N114,N116,N118,N120,N122)</f>
        <v>0</v>
      </c>
      <c r="O126" s="419"/>
      <c r="P126" s="119">
        <f>SUM(P69,P71,P73,P75,P77,P79,P81,P83,P85,P87,P89,P91,P93,P95,P97,P99,P101,P112,P114,P116,P118,P120,P122)</f>
        <v>0</v>
      </c>
    </row>
    <row r="127" spans="1:16" ht="9.75" hidden="1">
      <c r="A127" s="385">
        <v>43</v>
      </c>
      <c r="B127" s="385" t="s">
        <v>2</v>
      </c>
      <c r="C127" s="363" t="s">
        <v>89</v>
      </c>
      <c r="D127" s="385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86"/>
      <c r="B128" s="386"/>
      <c r="C128" s="364"/>
      <c r="D128" s="386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85">
        <v>44</v>
      </c>
      <c r="B129" s="385" t="s">
        <v>6</v>
      </c>
      <c r="C129" s="363" t="s">
        <v>75</v>
      </c>
      <c r="D129" s="385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86"/>
      <c r="B130" s="386"/>
      <c r="C130" s="364"/>
      <c r="D130" s="385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405" t="s">
        <v>139</v>
      </c>
      <c r="B131" s="406"/>
      <c r="C131" s="420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407"/>
      <c r="B132" s="408"/>
      <c r="C132" s="421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413" t="s">
        <v>141</v>
      </c>
      <c r="B133" s="414"/>
      <c r="C133" s="422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24">
        <f t="shared" si="2"/>
        <v>0</v>
      </c>
      <c r="M133" s="425"/>
      <c r="N133" s="402">
        <f>SUM(N127,N129)</f>
        <v>429000</v>
      </c>
      <c r="O133" s="417"/>
      <c r="P133" s="148">
        <f>SUM(P127,P129)</f>
        <v>5700000</v>
      </c>
    </row>
    <row r="134" spans="1:16" ht="9.75" customHeight="1" thickBot="1">
      <c r="A134" s="415"/>
      <c r="B134" s="416"/>
      <c r="C134" s="423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26">
        <f>SUM(N128,N130)</f>
        <v>0</v>
      </c>
      <c r="O134" s="427"/>
      <c r="P134" s="87">
        <f>SUM(P128,P130)</f>
        <v>0</v>
      </c>
    </row>
    <row r="135" spans="1:16" ht="9.75" hidden="1">
      <c r="A135" s="385">
        <v>45</v>
      </c>
      <c r="B135" s="385" t="s">
        <v>6</v>
      </c>
      <c r="C135" s="363" t="s">
        <v>99</v>
      </c>
      <c r="D135" s="385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86"/>
      <c r="B136" s="386"/>
      <c r="C136" s="364"/>
      <c r="D136" s="386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85">
        <v>46</v>
      </c>
      <c r="B137" s="385" t="s">
        <v>6</v>
      </c>
      <c r="C137" s="363" t="s">
        <v>77</v>
      </c>
      <c r="D137" s="385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86"/>
      <c r="B138" s="386"/>
      <c r="C138" s="364"/>
      <c r="D138" s="386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405" t="s">
        <v>143</v>
      </c>
      <c r="B139" s="406"/>
      <c r="C139" s="420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407"/>
      <c r="B140" s="408"/>
      <c r="C140" s="421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413" t="s">
        <v>145</v>
      </c>
      <c r="B141" s="414"/>
      <c r="C141" s="422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399">
        <f t="shared" si="3"/>
        <v>0</v>
      </c>
      <c r="M141" s="400"/>
      <c r="N141" s="428">
        <f>SUM(N135,N137)</f>
        <v>100000</v>
      </c>
      <c r="O141" s="429"/>
      <c r="P141" s="78">
        <f>SUM(P135,P137)</f>
        <v>0</v>
      </c>
    </row>
    <row r="142" spans="1:16" ht="9.75" customHeight="1" thickBot="1">
      <c r="A142" s="415"/>
      <c r="B142" s="416"/>
      <c r="C142" s="423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26">
        <f>SUM(N136,N138)</f>
        <v>0</v>
      </c>
      <c r="O142" s="427"/>
      <c r="P142" s="87">
        <f>SUM(P136,P138)</f>
        <v>0</v>
      </c>
    </row>
    <row r="143" spans="1:16" ht="9.75" hidden="1">
      <c r="A143" s="385">
        <v>47</v>
      </c>
      <c r="B143" s="385" t="s">
        <v>6</v>
      </c>
      <c r="C143" s="363" t="s">
        <v>92</v>
      </c>
      <c r="D143" s="385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86"/>
      <c r="B144" s="386"/>
      <c r="C144" s="364"/>
      <c r="D144" s="386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85">
        <v>48</v>
      </c>
      <c r="B145" s="385" t="s">
        <v>6</v>
      </c>
      <c r="C145" s="363" t="s">
        <v>100</v>
      </c>
      <c r="D145" s="385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86"/>
      <c r="B146" s="386"/>
      <c r="C146" s="364"/>
      <c r="D146" s="386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405" t="s">
        <v>147</v>
      </c>
      <c r="B147" s="406"/>
      <c r="C147" s="420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407"/>
      <c r="B148" s="408"/>
      <c r="C148" s="421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413" t="s">
        <v>148</v>
      </c>
      <c r="B149" s="414"/>
      <c r="C149" s="422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399">
        <f t="shared" si="4"/>
        <v>0</v>
      </c>
      <c r="M149" s="400"/>
      <c r="N149" s="428">
        <f>SUM(N143,N145)</f>
        <v>0</v>
      </c>
      <c r="O149" s="429"/>
      <c r="P149" s="78">
        <f>SUM(P143,P145)</f>
        <v>0</v>
      </c>
    </row>
    <row r="150" spans="1:16" ht="9.75" customHeight="1" thickBot="1">
      <c r="A150" s="415"/>
      <c r="B150" s="416"/>
      <c r="C150" s="423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26">
        <f>SUM(N144,N146)</f>
        <v>0</v>
      </c>
      <c r="O150" s="427"/>
      <c r="P150" s="87">
        <f>SUM(P144,P146)</f>
        <v>0</v>
      </c>
    </row>
    <row r="151" spans="1:16" ht="9.75" hidden="1">
      <c r="A151" s="387">
        <v>49</v>
      </c>
      <c r="B151" s="387" t="s">
        <v>6</v>
      </c>
      <c r="C151" s="362" t="s">
        <v>69</v>
      </c>
      <c r="D151" s="387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86"/>
      <c r="B152" s="386"/>
      <c r="C152" s="364"/>
      <c r="D152" s="386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387">
        <v>50</v>
      </c>
      <c r="B153" s="387" t="s">
        <v>2</v>
      </c>
      <c r="C153" s="362" t="s">
        <v>20</v>
      </c>
      <c r="D153" s="387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86"/>
      <c r="B154" s="386"/>
      <c r="C154" s="364"/>
      <c r="D154" s="386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387">
        <v>51</v>
      </c>
      <c r="B155" s="385" t="s">
        <v>2</v>
      </c>
      <c r="C155" s="363" t="s">
        <v>53</v>
      </c>
      <c r="D155" s="385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86"/>
      <c r="B156" s="386"/>
      <c r="C156" s="364"/>
      <c r="D156" s="386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387">
        <v>52</v>
      </c>
      <c r="B157" s="385" t="s">
        <v>2</v>
      </c>
      <c r="C157" s="363" t="s">
        <v>21</v>
      </c>
      <c r="D157" s="385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86"/>
      <c r="B158" s="386"/>
      <c r="C158" s="364"/>
      <c r="D158" s="386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387">
        <v>53</v>
      </c>
      <c r="B159" s="387" t="s">
        <v>2</v>
      </c>
      <c r="C159" s="362" t="s">
        <v>70</v>
      </c>
      <c r="D159" s="387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86"/>
      <c r="B160" s="386"/>
      <c r="C160" s="364"/>
      <c r="D160" s="386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85" t="s">
        <v>1</v>
      </c>
      <c r="B164" s="349" t="s">
        <v>0</v>
      </c>
      <c r="C164" s="349" t="s">
        <v>7</v>
      </c>
      <c r="D164" s="349" t="s">
        <v>8</v>
      </c>
      <c r="E164" s="389" t="s">
        <v>9</v>
      </c>
      <c r="F164" s="349" t="s">
        <v>96</v>
      </c>
      <c r="G164" s="330" t="s">
        <v>98</v>
      </c>
      <c r="H164" s="389" t="s">
        <v>86</v>
      </c>
      <c r="I164" s="330"/>
      <c r="J164" s="330"/>
      <c r="K164" s="330"/>
      <c r="L164" s="330"/>
      <c r="M164" s="330"/>
      <c r="N164" s="330"/>
      <c r="O164" s="330"/>
      <c r="P164" s="390"/>
    </row>
    <row r="165" spans="1:16" s="2" customFormat="1" ht="12.75" customHeight="1" hidden="1" thickBot="1">
      <c r="A165" s="385"/>
      <c r="B165" s="349"/>
      <c r="C165" s="349"/>
      <c r="D165" s="349"/>
      <c r="E165" s="389"/>
      <c r="F165" s="349"/>
      <c r="G165" s="330"/>
      <c r="H165" s="334">
        <v>2003</v>
      </c>
      <c r="I165" s="315"/>
      <c r="J165" s="315"/>
      <c r="K165" s="315"/>
      <c r="L165" s="315"/>
      <c r="M165" s="316"/>
      <c r="N165" s="391">
        <v>2004</v>
      </c>
      <c r="O165" s="318"/>
      <c r="P165" s="5">
        <v>2005</v>
      </c>
    </row>
    <row r="166" spans="1:16" s="2" customFormat="1" ht="9.75" customHeight="1" hidden="1" thickTop="1">
      <c r="A166" s="385"/>
      <c r="B166" s="349"/>
      <c r="C166" s="349"/>
      <c r="D166" s="349"/>
      <c r="E166" s="389"/>
      <c r="F166" s="349"/>
      <c r="G166" s="330"/>
      <c r="H166" s="319" t="s">
        <v>95</v>
      </c>
      <c r="I166" s="392" t="s">
        <v>13</v>
      </c>
      <c r="J166" s="393"/>
      <c r="K166" s="393"/>
      <c r="L166" s="393"/>
      <c r="M166" s="394"/>
      <c r="N166" s="395" t="s">
        <v>16</v>
      </c>
      <c r="O166" s="333"/>
      <c r="P166" s="348" t="s">
        <v>16</v>
      </c>
    </row>
    <row r="167" spans="1:16" s="2" customFormat="1" ht="9.75" customHeight="1" hidden="1">
      <c r="A167" s="385"/>
      <c r="B167" s="349"/>
      <c r="C167" s="349"/>
      <c r="D167" s="349"/>
      <c r="E167" s="389"/>
      <c r="F167" s="349"/>
      <c r="G167" s="330"/>
      <c r="H167" s="320"/>
      <c r="I167" s="326" t="s">
        <v>14</v>
      </c>
      <c r="J167" s="328" t="s">
        <v>12</v>
      </c>
      <c r="K167" s="379"/>
      <c r="L167" s="379"/>
      <c r="M167" s="380"/>
      <c r="N167" s="396"/>
      <c r="O167" s="390"/>
      <c r="P167" s="349"/>
    </row>
    <row r="168" spans="1:16" s="2" customFormat="1" ht="29.25" hidden="1">
      <c r="A168" s="386"/>
      <c r="B168" s="350"/>
      <c r="C168" s="350"/>
      <c r="D168" s="350"/>
      <c r="E168" s="321"/>
      <c r="F168" s="350"/>
      <c r="G168" s="331"/>
      <c r="H168" s="320"/>
      <c r="I168" s="359"/>
      <c r="J168" s="34" t="s">
        <v>10</v>
      </c>
      <c r="K168" s="34" t="s">
        <v>11</v>
      </c>
      <c r="L168" s="328" t="s">
        <v>15</v>
      </c>
      <c r="M168" s="380"/>
      <c r="N168" s="397"/>
      <c r="O168" s="398"/>
      <c r="P168" s="350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381">
        <v>12</v>
      </c>
      <c r="M169" s="382"/>
      <c r="N169" s="383">
        <v>13</v>
      </c>
      <c r="O169" s="384"/>
      <c r="P169" s="48">
        <v>14</v>
      </c>
    </row>
    <row r="170" spans="1:16" ht="10.5" hidden="1" thickTop="1">
      <c r="A170" s="385">
        <v>54</v>
      </c>
      <c r="B170" s="385" t="s">
        <v>2</v>
      </c>
      <c r="C170" s="363" t="s">
        <v>83</v>
      </c>
      <c r="D170" s="385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86"/>
      <c r="B171" s="386"/>
      <c r="C171" s="364"/>
      <c r="D171" s="386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405" t="s">
        <v>150</v>
      </c>
      <c r="B172" s="406"/>
      <c r="C172" s="420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407"/>
      <c r="B173" s="408"/>
      <c r="C173" s="421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413" t="s">
        <v>152</v>
      </c>
      <c r="B174" s="414"/>
      <c r="C174" s="422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399">
        <f t="shared" si="5"/>
        <v>200000</v>
      </c>
      <c r="M174" s="400"/>
      <c r="N174" s="428">
        <f>SUM(N151,N153,N155,N157,N159,N170)</f>
        <v>7000000</v>
      </c>
      <c r="O174" s="429"/>
      <c r="P174" s="78">
        <f>SUM(P151,P153,P155,P157,P159,P170)</f>
        <v>1200000</v>
      </c>
    </row>
    <row r="175" spans="1:16" ht="9.75" customHeight="1" thickBot="1">
      <c r="A175" s="415"/>
      <c r="B175" s="416"/>
      <c r="C175" s="423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26">
        <f>SUM(N152,N154,N156,N158,N160,N171)</f>
        <v>0</v>
      </c>
      <c r="O175" s="427"/>
      <c r="P175" s="87">
        <f>SUM(P152,P154,P156,P158,P160,P171)</f>
        <v>0</v>
      </c>
    </row>
    <row r="176" spans="1:16" ht="9.75" hidden="1">
      <c r="A176" s="387">
        <v>55</v>
      </c>
      <c r="B176" s="385" t="s">
        <v>6</v>
      </c>
      <c r="C176" s="363" t="s">
        <v>102</v>
      </c>
      <c r="D176" s="385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86"/>
      <c r="B177" s="386"/>
      <c r="C177" s="364"/>
      <c r="D177" s="386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413" t="s">
        <v>154</v>
      </c>
      <c r="B178" s="414"/>
      <c r="C178" s="422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399">
        <f t="shared" si="6"/>
        <v>0</v>
      </c>
      <c r="M178" s="400"/>
      <c r="N178" s="428">
        <f>SUM(N176)</f>
        <v>0</v>
      </c>
      <c r="O178" s="429"/>
      <c r="P178" s="78">
        <f>SUM(P176)</f>
        <v>0</v>
      </c>
    </row>
    <row r="179" spans="1:16" ht="9.75" customHeight="1" thickBot="1">
      <c r="A179" s="415"/>
      <c r="B179" s="416"/>
      <c r="C179" s="423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26">
        <f>SUM(N177)</f>
        <v>0</v>
      </c>
      <c r="O179" s="427"/>
      <c r="P179" s="87">
        <f>SUM(P177)</f>
        <v>0</v>
      </c>
    </row>
    <row r="180" spans="1:16" ht="9.75">
      <c r="A180" s="385">
        <v>56</v>
      </c>
      <c r="B180" s="385" t="s">
        <v>2</v>
      </c>
      <c r="C180" s="363" t="s">
        <v>101</v>
      </c>
      <c r="D180" s="385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86"/>
      <c r="B181" s="386"/>
      <c r="C181" s="364"/>
      <c r="D181" s="386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405" t="s">
        <v>156</v>
      </c>
      <c r="B182" s="406"/>
      <c r="C182" s="409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407"/>
      <c r="B183" s="408"/>
      <c r="C183" s="410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399">
        <f t="shared" si="7"/>
        <v>0</v>
      </c>
      <c r="M184" s="400"/>
      <c r="N184" s="428">
        <f>SUM(N180)</f>
        <v>0</v>
      </c>
      <c r="O184" s="429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26">
        <f>SUM(N181)</f>
        <v>0</v>
      </c>
      <c r="O185" s="427"/>
      <c r="P185" s="87">
        <f>SUM(P181)</f>
        <v>0</v>
      </c>
    </row>
    <row r="186" spans="1:16" ht="9.75">
      <c r="A186" s="385">
        <v>57</v>
      </c>
      <c r="B186" s="385" t="s">
        <v>6</v>
      </c>
      <c r="C186" s="363" t="s">
        <v>110</v>
      </c>
      <c r="D186" s="385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86"/>
      <c r="B187" s="386"/>
      <c r="C187" s="364"/>
      <c r="D187" s="386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405" t="s">
        <v>150</v>
      </c>
      <c r="B188" s="406"/>
      <c r="C188" s="420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407"/>
      <c r="B189" s="408"/>
      <c r="C189" s="421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430" t="s">
        <v>111</v>
      </c>
      <c r="B190" s="431"/>
      <c r="C190" s="432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399">
        <f t="shared" si="8"/>
        <v>0</v>
      </c>
      <c r="M190" s="400"/>
      <c r="N190" s="428">
        <f>SUM(N186)</f>
        <v>0</v>
      </c>
      <c r="O190" s="429"/>
      <c r="P190" s="78">
        <f>SUM(P186)</f>
        <v>0</v>
      </c>
    </row>
    <row r="191" spans="1:16" ht="9.75" customHeight="1" thickBot="1">
      <c r="A191" s="433"/>
      <c r="B191" s="434"/>
      <c r="C191" s="427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26">
        <f>SUM(N187)</f>
        <v>0</v>
      </c>
      <c r="O191" s="427"/>
      <c r="P191" s="87">
        <f>SUM(P187)</f>
        <v>0</v>
      </c>
    </row>
    <row r="192" spans="1:16" ht="9.75">
      <c r="A192" s="385">
        <v>58</v>
      </c>
      <c r="B192" s="385" t="s">
        <v>2</v>
      </c>
      <c r="C192" s="363" t="s">
        <v>90</v>
      </c>
      <c r="D192" s="385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86"/>
      <c r="B193" s="386"/>
      <c r="C193" s="364"/>
      <c r="D193" s="386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405" t="s">
        <v>150</v>
      </c>
      <c r="B194" s="406"/>
      <c r="C194" s="420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407"/>
      <c r="B195" s="408"/>
      <c r="C195" s="421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430" t="s">
        <v>22</v>
      </c>
      <c r="B196" s="431"/>
      <c r="C196" s="432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399">
        <v>0</v>
      </c>
      <c r="M196" s="400"/>
      <c r="N196" s="428">
        <f>N192</f>
        <v>3000000</v>
      </c>
      <c r="O196" s="429"/>
      <c r="P196" s="78">
        <f>SUM(P192)</f>
        <v>0</v>
      </c>
    </row>
    <row r="197" spans="1:16" ht="9.75" customHeight="1" thickBot="1">
      <c r="A197" s="433"/>
      <c r="B197" s="434"/>
      <c r="C197" s="427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18">
        <f>N193</f>
        <v>0</v>
      </c>
      <c r="O197" s="419"/>
      <c r="P197" s="119">
        <f>SUM(P193)</f>
        <v>0</v>
      </c>
    </row>
    <row r="198" spans="1:16" ht="9.75">
      <c r="A198" s="385">
        <v>59</v>
      </c>
      <c r="B198" s="385" t="s">
        <v>6</v>
      </c>
      <c r="C198" s="363" t="s">
        <v>71</v>
      </c>
      <c r="D198" s="385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86"/>
      <c r="B199" s="386"/>
      <c r="C199" s="364"/>
      <c r="D199" s="386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387">
        <v>60</v>
      </c>
      <c r="B200" s="385" t="s">
        <v>6</v>
      </c>
      <c r="C200" s="363" t="s">
        <v>57</v>
      </c>
      <c r="D200" s="385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86"/>
      <c r="B201" s="386"/>
      <c r="C201" s="364"/>
      <c r="D201" s="386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85">
        <v>61</v>
      </c>
      <c r="B202" s="385" t="s">
        <v>6</v>
      </c>
      <c r="C202" s="363" t="s">
        <v>72</v>
      </c>
      <c r="D202" s="385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86"/>
      <c r="B203" s="386"/>
      <c r="C203" s="364"/>
      <c r="D203" s="386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387">
        <v>62</v>
      </c>
      <c r="B204" s="385" t="s">
        <v>6</v>
      </c>
      <c r="C204" s="363" t="s">
        <v>58</v>
      </c>
      <c r="D204" s="385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86"/>
      <c r="B205" s="386"/>
      <c r="C205" s="364"/>
      <c r="D205" s="386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85">
        <v>63</v>
      </c>
      <c r="B206" s="385" t="s">
        <v>6</v>
      </c>
      <c r="C206" s="363" t="s">
        <v>59</v>
      </c>
      <c r="D206" s="385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86"/>
      <c r="B207" s="386"/>
      <c r="C207" s="364"/>
      <c r="D207" s="386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387">
        <v>64</v>
      </c>
      <c r="B208" s="387" t="s">
        <v>6</v>
      </c>
      <c r="C208" s="362" t="s">
        <v>87</v>
      </c>
      <c r="D208" s="387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86"/>
      <c r="B209" s="386"/>
      <c r="C209" s="364"/>
      <c r="D209" s="386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85">
        <v>65</v>
      </c>
      <c r="B210" s="385" t="s">
        <v>6</v>
      </c>
      <c r="C210" s="363" t="s">
        <v>73</v>
      </c>
      <c r="D210" s="385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86"/>
      <c r="B211" s="386"/>
      <c r="C211" s="364"/>
      <c r="D211" s="386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387">
        <v>66</v>
      </c>
      <c r="B212" s="385" t="s">
        <v>6</v>
      </c>
      <c r="C212" s="363" t="s">
        <v>74</v>
      </c>
      <c r="D212" s="385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86"/>
      <c r="B213" s="386"/>
      <c r="C213" s="364"/>
      <c r="D213" s="386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85">
        <v>67</v>
      </c>
      <c r="B214" s="385" t="s">
        <v>6</v>
      </c>
      <c r="C214" s="363" t="s">
        <v>60</v>
      </c>
      <c r="D214" s="385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86"/>
      <c r="B215" s="386"/>
      <c r="C215" s="364"/>
      <c r="D215" s="386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387">
        <v>68</v>
      </c>
      <c r="B216" s="385" t="s">
        <v>6</v>
      </c>
      <c r="C216" s="363" t="s">
        <v>61</v>
      </c>
      <c r="D216" s="385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86"/>
      <c r="B217" s="386"/>
      <c r="C217" s="364"/>
      <c r="D217" s="386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85">
        <v>69</v>
      </c>
      <c r="B218" s="385" t="s">
        <v>6</v>
      </c>
      <c r="C218" s="363" t="s">
        <v>55</v>
      </c>
      <c r="D218" s="385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85"/>
      <c r="B219" s="385"/>
      <c r="C219" s="363"/>
      <c r="D219" s="385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85" t="s">
        <v>1</v>
      </c>
      <c r="B223" s="349" t="s">
        <v>0</v>
      </c>
      <c r="C223" s="349" t="s">
        <v>7</v>
      </c>
      <c r="D223" s="349" t="s">
        <v>8</v>
      </c>
      <c r="E223" s="389" t="s">
        <v>9</v>
      </c>
      <c r="F223" s="349" t="s">
        <v>96</v>
      </c>
      <c r="G223" s="330" t="s">
        <v>98</v>
      </c>
      <c r="H223" s="389" t="s">
        <v>86</v>
      </c>
      <c r="I223" s="330"/>
      <c r="J223" s="330"/>
      <c r="K223" s="330"/>
      <c r="L223" s="330"/>
      <c r="M223" s="330"/>
      <c r="N223" s="330"/>
      <c r="O223" s="330"/>
      <c r="P223" s="390"/>
    </row>
    <row r="224" spans="1:16" s="2" customFormat="1" ht="12.75" customHeight="1" thickBot="1">
      <c r="A224" s="385"/>
      <c r="B224" s="349"/>
      <c r="C224" s="349"/>
      <c r="D224" s="349"/>
      <c r="E224" s="389"/>
      <c r="F224" s="349"/>
      <c r="G224" s="330"/>
      <c r="H224" s="334">
        <v>2003</v>
      </c>
      <c r="I224" s="315"/>
      <c r="J224" s="315"/>
      <c r="K224" s="315"/>
      <c r="L224" s="315"/>
      <c r="M224" s="316"/>
      <c r="N224" s="391">
        <v>2004</v>
      </c>
      <c r="O224" s="318"/>
      <c r="P224" s="5">
        <v>2005</v>
      </c>
    </row>
    <row r="225" spans="1:16" s="2" customFormat="1" ht="9.75" customHeight="1" thickTop="1">
      <c r="A225" s="385"/>
      <c r="B225" s="349"/>
      <c r="C225" s="349"/>
      <c r="D225" s="349"/>
      <c r="E225" s="389"/>
      <c r="F225" s="349"/>
      <c r="G225" s="330"/>
      <c r="H225" s="319" t="s">
        <v>95</v>
      </c>
      <c r="I225" s="392" t="s">
        <v>13</v>
      </c>
      <c r="J225" s="393"/>
      <c r="K225" s="393"/>
      <c r="L225" s="393"/>
      <c r="M225" s="394"/>
      <c r="N225" s="395" t="s">
        <v>16</v>
      </c>
      <c r="O225" s="333"/>
      <c r="P225" s="348" t="s">
        <v>16</v>
      </c>
    </row>
    <row r="226" spans="1:16" s="2" customFormat="1" ht="9.75" customHeight="1">
      <c r="A226" s="385"/>
      <c r="B226" s="349"/>
      <c r="C226" s="349"/>
      <c r="D226" s="349"/>
      <c r="E226" s="389"/>
      <c r="F226" s="349"/>
      <c r="G226" s="330"/>
      <c r="H226" s="320"/>
      <c r="I226" s="326" t="s">
        <v>14</v>
      </c>
      <c r="J226" s="328" t="s">
        <v>12</v>
      </c>
      <c r="K226" s="379"/>
      <c r="L226" s="379"/>
      <c r="M226" s="380"/>
      <c r="N226" s="396"/>
      <c r="O226" s="390"/>
      <c r="P226" s="349"/>
    </row>
    <row r="227" spans="1:16" s="2" customFormat="1" ht="29.25">
      <c r="A227" s="386"/>
      <c r="B227" s="350"/>
      <c r="C227" s="350"/>
      <c r="D227" s="350"/>
      <c r="E227" s="321"/>
      <c r="F227" s="350"/>
      <c r="G227" s="331"/>
      <c r="H227" s="320"/>
      <c r="I227" s="359"/>
      <c r="J227" s="34" t="s">
        <v>10</v>
      </c>
      <c r="K227" s="34" t="s">
        <v>11</v>
      </c>
      <c r="L227" s="328" t="s">
        <v>15</v>
      </c>
      <c r="M227" s="380"/>
      <c r="N227" s="397"/>
      <c r="O227" s="398"/>
      <c r="P227" s="350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381">
        <v>12</v>
      </c>
      <c r="M228" s="382"/>
      <c r="N228" s="383">
        <v>13</v>
      </c>
      <c r="O228" s="384"/>
      <c r="P228" s="48">
        <v>14</v>
      </c>
    </row>
    <row r="229" spans="1:16" ht="10.5" thickTop="1">
      <c r="A229" s="385">
        <v>70</v>
      </c>
      <c r="B229" s="385" t="s">
        <v>6</v>
      </c>
      <c r="C229" s="363" t="s">
        <v>56</v>
      </c>
      <c r="D229" s="385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86"/>
      <c r="B230" s="386"/>
      <c r="C230" s="364"/>
      <c r="D230" s="386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85">
        <v>71</v>
      </c>
      <c r="B231" s="385" t="s">
        <v>6</v>
      </c>
      <c r="C231" s="363" t="s">
        <v>103</v>
      </c>
      <c r="D231" s="385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86"/>
      <c r="B232" s="386"/>
      <c r="C232" s="364"/>
      <c r="D232" s="386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430" t="s">
        <v>23</v>
      </c>
      <c r="B233" s="431"/>
      <c r="C233" s="432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399">
        <f t="shared" si="10"/>
        <v>40000</v>
      </c>
      <c r="M233" s="400"/>
      <c r="N233" s="428">
        <f>SUM(N198,N200,N202,N204,N206,N208,N210,N212,N214,N216,N218,N229,N231)</f>
        <v>583000</v>
      </c>
      <c r="O233" s="429"/>
      <c r="P233" s="78">
        <f>SUM(P198,P200,P202,P204,P206,P208,P210,P212,P214,P216,P218,P229,P231)</f>
        <v>0</v>
      </c>
    </row>
    <row r="234" spans="1:16" ht="9.75" customHeight="1" thickBot="1">
      <c r="A234" s="433"/>
      <c r="B234" s="434"/>
      <c r="C234" s="427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26">
        <f>SUM(N199,N201,N203,N205,N207,N209,N211,N213,N215,N217,N219,N230,N232)</f>
        <v>0</v>
      </c>
      <c r="O234" s="427"/>
      <c r="P234" s="87">
        <f>SUM(P199,P201,P203,P205,P207,P209,P211,P213,P215,P217,P219,P230,P232)</f>
        <v>0</v>
      </c>
    </row>
    <row r="235" spans="1:16" ht="9.75">
      <c r="A235" s="387">
        <v>72</v>
      </c>
      <c r="B235" s="385" t="s">
        <v>6</v>
      </c>
      <c r="C235" s="363" t="s">
        <v>84</v>
      </c>
      <c r="D235" s="385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86"/>
      <c r="B236" s="386"/>
      <c r="C236" s="364"/>
      <c r="D236" s="386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85">
        <v>73</v>
      </c>
      <c r="B237" s="385" t="s">
        <v>6</v>
      </c>
      <c r="C237" s="363" t="s">
        <v>106</v>
      </c>
      <c r="D237" s="385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86"/>
      <c r="B238" s="386"/>
      <c r="C238" s="364"/>
      <c r="D238" s="386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430" t="s">
        <v>85</v>
      </c>
      <c r="B239" s="431"/>
      <c r="C239" s="432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399">
        <f t="shared" si="11"/>
        <v>0</v>
      </c>
      <c r="M239" s="400"/>
      <c r="N239" s="428">
        <f>SUM(N235,N237)</f>
        <v>40000</v>
      </c>
      <c r="O239" s="429"/>
      <c r="P239" s="78">
        <f>SUM(P235,P237)</f>
        <v>0</v>
      </c>
    </row>
    <row r="240" spans="1:16" ht="9.75" customHeight="1" thickBot="1">
      <c r="A240" s="435"/>
      <c r="B240" s="436"/>
      <c r="C240" s="437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38">
        <f>SUM(N236,N238)</f>
        <v>0</v>
      </c>
      <c r="O240" s="437"/>
      <c r="P240" s="133">
        <f>SUM(P236,P238)</f>
        <v>0</v>
      </c>
    </row>
    <row r="241" spans="1:16" ht="13.5" customHeight="1" thickTop="1">
      <c r="A241" s="439" t="s">
        <v>25</v>
      </c>
      <c r="B241" s="440"/>
      <c r="C241" s="441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445">
        <f>SUM(L190,L66,L125,L133,L141,L149,L174,L178,L184,L196,L233,L239)</f>
        <v>1939278</v>
      </c>
      <c r="M241" s="446"/>
      <c r="N241" s="447">
        <f>SUM(N190,N66,N125,N133,N141,N149,N174,N178,N184,N196,N233,N239)</f>
        <v>19555000</v>
      </c>
      <c r="O241" s="448"/>
      <c r="P241" s="56">
        <f>SUM(P66,P125,P190,P133,P141,P149,P174,P178,P184,P196,P233,P239)</f>
        <v>8200000</v>
      </c>
    </row>
    <row r="242" spans="1:16" ht="13.5" customHeight="1" thickBot="1">
      <c r="A242" s="442"/>
      <c r="B242" s="443"/>
      <c r="C242" s="444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449">
        <f>SUM(N67,N126,N134,N142,N191,N150,N175,N179,N185,N197,N234,N240)</f>
        <v>10620000</v>
      </c>
      <c r="O242" s="450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188:B189"/>
    <mergeCell ref="C188:C189"/>
    <mergeCell ref="A194:B195"/>
    <mergeCell ref="C194:C195"/>
    <mergeCell ref="A192:A193"/>
    <mergeCell ref="B192:B193"/>
    <mergeCell ref="C192:C193"/>
    <mergeCell ref="A147:B148"/>
    <mergeCell ref="C147:C148"/>
    <mergeCell ref="A149:B150"/>
    <mergeCell ref="C149:C150"/>
    <mergeCell ref="C141:C142"/>
    <mergeCell ref="A135:A136"/>
    <mergeCell ref="B135:B136"/>
    <mergeCell ref="C135:C136"/>
    <mergeCell ref="A64:B65"/>
    <mergeCell ref="C64:C65"/>
    <mergeCell ref="A66:B67"/>
    <mergeCell ref="C66:C67"/>
    <mergeCell ref="A241:C242"/>
    <mergeCell ref="L241:M241"/>
    <mergeCell ref="N241:O241"/>
    <mergeCell ref="N242:O242"/>
    <mergeCell ref="A239:C240"/>
    <mergeCell ref="L239:M239"/>
    <mergeCell ref="N239:O239"/>
    <mergeCell ref="N240:O240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33:C234"/>
    <mergeCell ref="L233:M233"/>
    <mergeCell ref="N233:O233"/>
    <mergeCell ref="N234:O234"/>
    <mergeCell ref="A231:A232"/>
    <mergeCell ref="B231:B232"/>
    <mergeCell ref="C231:C232"/>
    <mergeCell ref="D231:D232"/>
    <mergeCell ref="N228:O228"/>
    <mergeCell ref="A229:A230"/>
    <mergeCell ref="B229:B230"/>
    <mergeCell ref="C229:C230"/>
    <mergeCell ref="D229:D230"/>
    <mergeCell ref="I226:I227"/>
    <mergeCell ref="J226:M226"/>
    <mergeCell ref="L227:M227"/>
    <mergeCell ref="L228:M228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A223:A227"/>
    <mergeCell ref="B223:B227"/>
    <mergeCell ref="C223:C227"/>
    <mergeCell ref="D223:D227"/>
    <mergeCell ref="A218:A219"/>
    <mergeCell ref="B218:B219"/>
    <mergeCell ref="C218:C219"/>
    <mergeCell ref="D218:D219"/>
    <mergeCell ref="A216:A217"/>
    <mergeCell ref="B216:B217"/>
    <mergeCell ref="C216:C217"/>
    <mergeCell ref="D216:D217"/>
    <mergeCell ref="A214:A215"/>
    <mergeCell ref="B214:B215"/>
    <mergeCell ref="C214:C215"/>
    <mergeCell ref="D214:D215"/>
    <mergeCell ref="A212:A213"/>
    <mergeCell ref="B212:B213"/>
    <mergeCell ref="C212:C213"/>
    <mergeCell ref="D212:D213"/>
    <mergeCell ref="A210:A211"/>
    <mergeCell ref="B210:B211"/>
    <mergeCell ref="C210:C211"/>
    <mergeCell ref="D210:D211"/>
    <mergeCell ref="A208:A209"/>
    <mergeCell ref="B208:B209"/>
    <mergeCell ref="C208:C209"/>
    <mergeCell ref="D208:D209"/>
    <mergeCell ref="A206:A207"/>
    <mergeCell ref="B206:B207"/>
    <mergeCell ref="C206:C207"/>
    <mergeCell ref="D206:D207"/>
    <mergeCell ref="A204:A205"/>
    <mergeCell ref="B204:B205"/>
    <mergeCell ref="C204:C205"/>
    <mergeCell ref="D204:D205"/>
    <mergeCell ref="A202:A203"/>
    <mergeCell ref="B202:B203"/>
    <mergeCell ref="C202:C203"/>
    <mergeCell ref="D202:D203"/>
    <mergeCell ref="A200:A201"/>
    <mergeCell ref="B200:B201"/>
    <mergeCell ref="C200:C201"/>
    <mergeCell ref="D200:D201"/>
    <mergeCell ref="A198:A199"/>
    <mergeCell ref="B198:B199"/>
    <mergeCell ref="C198:C199"/>
    <mergeCell ref="D198:D199"/>
    <mergeCell ref="A196:C197"/>
    <mergeCell ref="L196:M196"/>
    <mergeCell ref="N196:O196"/>
    <mergeCell ref="N197:O197"/>
    <mergeCell ref="D192:D193"/>
    <mergeCell ref="A190:C191"/>
    <mergeCell ref="L190:M190"/>
    <mergeCell ref="N190:O190"/>
    <mergeCell ref="N191:O191"/>
    <mergeCell ref="A186:A187"/>
    <mergeCell ref="B186:B187"/>
    <mergeCell ref="C186:C187"/>
    <mergeCell ref="D186:D187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74:M174"/>
    <mergeCell ref="N174:O174"/>
    <mergeCell ref="N175:O175"/>
    <mergeCell ref="A174:B175"/>
    <mergeCell ref="C174:C175"/>
    <mergeCell ref="N169:O169"/>
    <mergeCell ref="A170:A171"/>
    <mergeCell ref="B170:B171"/>
    <mergeCell ref="C170:C171"/>
    <mergeCell ref="D170:D171"/>
    <mergeCell ref="I167:I168"/>
    <mergeCell ref="J167:M167"/>
    <mergeCell ref="L168:M168"/>
    <mergeCell ref="L169:M169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A164:A168"/>
    <mergeCell ref="B164:B168"/>
    <mergeCell ref="C164:C168"/>
    <mergeCell ref="D164:D168"/>
    <mergeCell ref="A159:A160"/>
    <mergeCell ref="B159:B160"/>
    <mergeCell ref="C159:C160"/>
    <mergeCell ref="D159:D160"/>
    <mergeCell ref="A157:A158"/>
    <mergeCell ref="B157:B158"/>
    <mergeCell ref="C157:C158"/>
    <mergeCell ref="D157:D158"/>
    <mergeCell ref="B153:B154"/>
    <mergeCell ref="C153:C154"/>
    <mergeCell ref="D153:D154"/>
    <mergeCell ref="A155:A156"/>
    <mergeCell ref="B155:B156"/>
    <mergeCell ref="C155:C156"/>
    <mergeCell ref="D155:D15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A145:A146"/>
    <mergeCell ref="B145:B146"/>
    <mergeCell ref="C145:C146"/>
    <mergeCell ref="D145:D146"/>
    <mergeCell ref="A143:A144"/>
    <mergeCell ref="B143:B144"/>
    <mergeCell ref="C143:C144"/>
    <mergeCell ref="D143:D14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D129:D130"/>
    <mergeCell ref="D135:D136"/>
    <mergeCell ref="L133:M133"/>
    <mergeCell ref="N133:O133"/>
    <mergeCell ref="N134:O134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7:D128"/>
    <mergeCell ref="L125:M125"/>
    <mergeCell ref="N125:O125"/>
    <mergeCell ref="N126:O126"/>
    <mergeCell ref="C125:C126"/>
    <mergeCell ref="A125:B126"/>
    <mergeCell ref="A121:A122"/>
    <mergeCell ref="B121:B122"/>
    <mergeCell ref="C121:C122"/>
    <mergeCell ref="D121:D122"/>
    <mergeCell ref="A119:A120"/>
    <mergeCell ref="B119:B120"/>
    <mergeCell ref="C119:C120"/>
    <mergeCell ref="D119:D120"/>
    <mergeCell ref="A117:A118"/>
    <mergeCell ref="B117:B118"/>
    <mergeCell ref="C117:C118"/>
    <mergeCell ref="D117:D118"/>
    <mergeCell ref="A115:A116"/>
    <mergeCell ref="B115:B116"/>
    <mergeCell ref="C115:C116"/>
    <mergeCell ref="D115:D116"/>
    <mergeCell ref="A113:A114"/>
    <mergeCell ref="B113:B114"/>
    <mergeCell ref="C113:C114"/>
    <mergeCell ref="D113:D114"/>
    <mergeCell ref="N110:O110"/>
    <mergeCell ref="A111:A112"/>
    <mergeCell ref="B111:B112"/>
    <mergeCell ref="C111:C112"/>
    <mergeCell ref="D111:D112"/>
    <mergeCell ref="I108:I109"/>
    <mergeCell ref="J108:M108"/>
    <mergeCell ref="L109:M109"/>
    <mergeCell ref="L110:M110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A105:A109"/>
    <mergeCell ref="B105:B109"/>
    <mergeCell ref="C105:C109"/>
    <mergeCell ref="D105:D109"/>
    <mergeCell ref="A100:A101"/>
    <mergeCell ref="B100:B101"/>
    <mergeCell ref="C100:C101"/>
    <mergeCell ref="D100:D101"/>
    <mergeCell ref="A98:A99"/>
    <mergeCell ref="B98:B99"/>
    <mergeCell ref="C98:C99"/>
    <mergeCell ref="D98:D99"/>
    <mergeCell ref="A96:A97"/>
    <mergeCell ref="B96:B97"/>
    <mergeCell ref="C96:C97"/>
    <mergeCell ref="D96:D97"/>
    <mergeCell ref="A94:A95"/>
    <mergeCell ref="B94:B95"/>
    <mergeCell ref="C94:C95"/>
    <mergeCell ref="D94:D95"/>
    <mergeCell ref="A92:A93"/>
    <mergeCell ref="B92:B93"/>
    <mergeCell ref="C92:C93"/>
    <mergeCell ref="D92:D93"/>
    <mergeCell ref="A90:A91"/>
    <mergeCell ref="B90:B91"/>
    <mergeCell ref="C90:C91"/>
    <mergeCell ref="D90:D91"/>
    <mergeCell ref="A88:A89"/>
    <mergeCell ref="B88:B89"/>
    <mergeCell ref="C88:C89"/>
    <mergeCell ref="D88:D89"/>
    <mergeCell ref="A86:A87"/>
    <mergeCell ref="B86:B87"/>
    <mergeCell ref="C86:C87"/>
    <mergeCell ref="D86:D87"/>
    <mergeCell ref="A84:A85"/>
    <mergeCell ref="B84:B85"/>
    <mergeCell ref="C84:C85"/>
    <mergeCell ref="D84:D85"/>
    <mergeCell ref="A82:A83"/>
    <mergeCell ref="B82:B83"/>
    <mergeCell ref="C82:C83"/>
    <mergeCell ref="D82:D83"/>
    <mergeCell ref="A80:A81"/>
    <mergeCell ref="B80:B81"/>
    <mergeCell ref="C80:C81"/>
    <mergeCell ref="D80:D81"/>
    <mergeCell ref="A78:A79"/>
    <mergeCell ref="B78:B79"/>
    <mergeCell ref="C78:C79"/>
    <mergeCell ref="D78:D79"/>
    <mergeCell ref="A76:A77"/>
    <mergeCell ref="B76:B77"/>
    <mergeCell ref="C76:C77"/>
    <mergeCell ref="D76:D77"/>
    <mergeCell ref="A74:A75"/>
    <mergeCell ref="B74:B75"/>
    <mergeCell ref="C74:C75"/>
    <mergeCell ref="D74:D75"/>
    <mergeCell ref="B70:B71"/>
    <mergeCell ref="C70:C71"/>
    <mergeCell ref="D70:D71"/>
    <mergeCell ref="A72:A73"/>
    <mergeCell ref="B72:B73"/>
    <mergeCell ref="C72:C73"/>
    <mergeCell ref="D72:D7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A62:A63"/>
    <mergeCell ref="B62:B63"/>
    <mergeCell ref="C62:C63"/>
    <mergeCell ref="D62:D63"/>
    <mergeCell ref="A60:A61"/>
    <mergeCell ref="B60:B61"/>
    <mergeCell ref="C60:C61"/>
    <mergeCell ref="D60:D61"/>
    <mergeCell ref="N57:O57"/>
    <mergeCell ref="A58:A59"/>
    <mergeCell ref="B58:B59"/>
    <mergeCell ref="C58:C59"/>
    <mergeCell ref="D58:D59"/>
    <mergeCell ref="I55:I56"/>
    <mergeCell ref="J55:M55"/>
    <mergeCell ref="L56:M56"/>
    <mergeCell ref="L57:M57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A52:A56"/>
    <mergeCell ref="B52:B56"/>
    <mergeCell ref="C52:C56"/>
    <mergeCell ref="D52:D56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0:A32"/>
    <mergeCell ref="B30:B32"/>
    <mergeCell ref="C30:C32"/>
    <mergeCell ref="D30:D32"/>
    <mergeCell ref="A28:A29"/>
    <mergeCell ref="B28:B29"/>
    <mergeCell ref="C28:C29"/>
    <mergeCell ref="D28:D29"/>
    <mergeCell ref="A26:A27"/>
    <mergeCell ref="B26:B27"/>
    <mergeCell ref="C26:C27"/>
    <mergeCell ref="D26:D27"/>
    <mergeCell ref="A24:A25"/>
    <mergeCell ref="B24:B25"/>
    <mergeCell ref="C24:C25"/>
    <mergeCell ref="D24:D25"/>
    <mergeCell ref="A22:A23"/>
    <mergeCell ref="B22:B23"/>
    <mergeCell ref="C22:C23"/>
    <mergeCell ref="D22:D23"/>
    <mergeCell ref="A20:A21"/>
    <mergeCell ref="B20:B21"/>
    <mergeCell ref="C20:C21"/>
    <mergeCell ref="D20:D21"/>
    <mergeCell ref="A18:A19"/>
    <mergeCell ref="B18:B19"/>
    <mergeCell ref="C18:C19"/>
    <mergeCell ref="D18:D19"/>
    <mergeCell ref="L15:M15"/>
    <mergeCell ref="N15:O15"/>
    <mergeCell ref="A16:A17"/>
    <mergeCell ref="B16:B17"/>
    <mergeCell ref="C16:C17"/>
    <mergeCell ref="D16:D17"/>
    <mergeCell ref="P12:P14"/>
    <mergeCell ref="I13:I14"/>
    <mergeCell ref="J13:M13"/>
    <mergeCell ref="L14:M14"/>
    <mergeCell ref="N11:O11"/>
    <mergeCell ref="H12:H14"/>
    <mergeCell ref="I12:M12"/>
    <mergeCell ref="N12:O14"/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2009-01-30T13:44:00Z</cp:lastPrinted>
  <dcterms:created xsi:type="dcterms:W3CDTF">2002-08-13T10:14:59Z</dcterms:created>
  <dcterms:modified xsi:type="dcterms:W3CDTF">2009-01-30T14:46:18Z</dcterms:modified>
  <cp:category/>
  <cp:version/>
  <cp:contentType/>
  <cp:contentStatus/>
</cp:coreProperties>
</file>