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'szczegolowe'!$A$1:$Q$184</definedName>
  </definedNames>
  <calcPr fullCalcOnLoad="1"/>
</workbook>
</file>

<file path=xl/sharedStrings.xml><?xml version="1.0" encoding="utf-8"?>
<sst xmlns="http://schemas.openxmlformats.org/spreadsheetml/2006/main" count="712" uniqueCount="331">
  <si>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</si>
  <si>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</si>
  <si>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</si>
  <si>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</si>
  <si>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</si>
  <si>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</si>
  <si>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</si>
  <si>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</si>
  <si>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</si>
  <si>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</si>
  <si>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</si>
  <si>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</si>
  <si>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</si>
  <si>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</si>
  <si>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</si>
  <si>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</si>
  <si>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</si>
  <si>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</si>
  <si>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</si>
  <si>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</si>
  <si>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</si>
  <si>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</si>
  <si>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</si>
  <si>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</si>
  <si>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</si>
  <si>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</si>
  <si>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</si>
  <si>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</si>
  <si>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</si>
  <si>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</si>
  <si>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</si>
  <si>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</si>
  <si>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</si>
  <si>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</si>
  <si>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</si>
  <si>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</si>
  <si>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</si>
  <si>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</si>
  <si>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</si>
  <si>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</si>
  <si>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</si>
  <si>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</si>
  <si>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</si>
  <si>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</si>
  <si>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</si>
  <si>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</si>
  <si>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</si>
  <si>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</si>
  <si>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</si>
  <si>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</si>
  <si>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</si>
  <si>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</si>
  <si>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</si>
  <si>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</si>
  <si>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</si>
  <si>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</si>
  <si>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</si>
  <si>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</si>
  <si>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</si>
  <si>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</si>
  <si>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</si>
  <si>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</si>
  <si>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</si>
  <si>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</si>
  <si>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</si>
  <si>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</si>
  <si>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</si>
  <si>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</si>
  <si>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</si>
  <si>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</si>
  <si>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</si>
  <si>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</si>
  <si>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</si>
  <si>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</si>
  <si>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</si>
  <si>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</si>
  <si>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</si>
  <si>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</si>
  <si>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</si>
  <si>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</si>
  <si>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</si>
  <si>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</si>
  <si>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</si>
  <si>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</si>
  <si>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</si>
  <si>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</si>
  <si>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</si>
  <si>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</si>
  <si>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</si>
  <si>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</si>
  <si>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</si>
  <si>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</si>
  <si>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</si>
  <si>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</si>
  <si>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</si>
  <si>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</si>
  <si>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</si>
  <si>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</si>
  <si>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</si>
  <si>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</si>
  <si>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</si>
  <si>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</si>
  <si>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</si>
  <si>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</si>
  <si>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</si>
  <si>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</si>
  <si>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</si>
  <si>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</si>
  <si>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</si>
  <si>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</si>
  <si>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</si>
  <si>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</si>
  <si>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</si>
  <si>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</si>
  <si>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</si>
  <si>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</si>
  <si>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</si>
  <si>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</si>
  <si>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</si>
  <si>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</si>
  <si>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</si>
  <si>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</si>
  <si>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</si>
  <si>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</si>
  <si>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</si>
  <si>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</si>
  <si>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</si>
  <si>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</si>
  <si>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</si>
  <si>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</si>
  <si>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</si>
  <si>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</si>
  <si>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</si>
  <si>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</si>
  <si>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</si>
  <si>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</si>
  <si>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</si>
  <si>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</si>
  <si>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</si>
  <si>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</si>
  <si>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</si>
  <si>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</si>
  <si>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</si>
  <si>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</si>
  <si>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</si>
  <si>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</si>
  <si>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</si>
  <si>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</si>
  <si>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</si>
  <si>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</si>
  <si>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</si>
  <si>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</si>
  <si>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</si>
  <si>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</si>
  <si>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</si>
  <si>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</si>
  <si>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</si>
  <si>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</si>
  <si>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</si>
  <si>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</si>
  <si>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</si>
  <si>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</si>
  <si>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</si>
  <si>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</si>
  <si>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</si>
  <si>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</si>
  <si>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</si>
  <si>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</si>
  <si>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</si>
  <si>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</si>
  <si>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</si>
  <si>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</si>
  <si>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</si>
  <si>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</si>
  <si>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</si>
  <si>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</si>
  <si>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</si>
  <si>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</si>
  <si>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</si>
  <si>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</si>
  <si>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</si>
  <si>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</si>
  <si>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</si>
  <si>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</si>
  <si>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</si>
  <si>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</si>
  <si>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</si>
  <si>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</si>
  <si>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</si>
  <si>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</si>
  <si>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</si>
  <si>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</si>
  <si>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</si>
  <si>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</si>
  <si>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2)</t>
  </si>
  <si>
    <t>UG -ZP</t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</si>
  <si>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</si>
  <si>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</si>
  <si>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</si>
  <si>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t>Stara Iwiczna - Projekt scieżki rowerowej ul. Słoneczna</t>
  </si>
  <si>
    <t>UG- RDM</t>
  </si>
  <si>
    <t>Wólka Kosowska -Projekt i  budowa przedszkola</t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</si>
  <si>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</si>
  <si>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</si>
  <si>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</si>
  <si>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</si>
  <si>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</si>
  <si>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</si>
  <si>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</si>
  <si>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</si>
  <si>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</si>
  <si>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</si>
  <si>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</si>
  <si>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</si>
  <si>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</si>
  <si>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</si>
  <si>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</si>
  <si>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</si>
  <si>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</si>
  <si>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</si>
  <si>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</si>
  <si>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</si>
  <si>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</si>
  <si>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</si>
  <si>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</si>
  <si>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</si>
  <si>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</si>
  <si>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</si>
  <si>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</si>
  <si>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</si>
  <si>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</si>
  <si>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</si>
  <si>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</si>
  <si>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</si>
  <si>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 xml:space="preserve"> Mysiadło, Nowa Iwiczna - Budowa odwodnienia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</si>
  <si>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</si>
  <si>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</si>
  <si>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</si>
  <si>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</si>
  <si>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</si>
  <si>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</si>
  <si>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</si>
  <si>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</si>
  <si>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</si>
  <si>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</si>
  <si>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</si>
  <si>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</si>
  <si>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</si>
  <si>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</si>
  <si>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</si>
  <si>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</si>
  <si>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</si>
  <si>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</si>
  <si>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</si>
  <si>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</si>
  <si>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</si>
  <si>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</si>
  <si>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Kolonia Warszawska-Zakup gruntów pod drogę ul. Przezorna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</si>
  <si>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</si>
  <si>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</si>
  <si>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</si>
  <si>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</si>
  <si>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</si>
  <si>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</si>
  <si>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</si>
  <si>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Magdalenka - Projekt  oświetlenia ul.Koniecznej</t>
  </si>
  <si>
    <r>
      <t xml:space="preserve">Zamienie - Połączenie Stacji Uzdatniania Wody z magistralą wodną                             </t>
    </r>
    <r>
      <rPr>
        <sz val="7"/>
        <rFont val="Arial"/>
        <family val="0"/>
      </rPr>
      <t>Ø</t>
    </r>
    <r>
      <rPr>
        <sz val="7"/>
        <rFont val="Arial CE"/>
        <family val="2"/>
      </rPr>
      <t xml:space="preserve"> 225 w ul. Błędnej </t>
    </r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</si>
  <si>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</si>
  <si>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</si>
  <si>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</si>
  <si>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Lesznowola, Władysławów - Przebudowa ul. Wojska Polskiego II etap</t>
  </si>
  <si>
    <t>Mysiadło - Projekt i przebudowa ul. Polnej wraz z odwodnieniem</t>
  </si>
  <si>
    <t>Łazy - projekt i budowa boiska szkolnego</t>
  </si>
  <si>
    <t>Lesznowola - Projekt budowy  ul. Okrężnej oraz projekty branżowe wraz z wytyczeniem geodezyjnym</t>
  </si>
  <si>
    <t>Lesznowola - Projekt budowy  ul. Sportowej wraz z wytyczeniem geodezyjnym przebiegu drogi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</si>
  <si>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</si>
  <si>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</si>
  <si>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</si>
  <si>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Stefanowo  - Zakup gruntów pod drogę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</si>
  <si>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</si>
  <si>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</si>
  <si>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</si>
  <si>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</si>
  <si>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</si>
  <si>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</si>
  <si>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</si>
  <si>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</si>
  <si>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</si>
  <si>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</si>
  <si>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Podolszyn - Nawodnienie boiska</t>
  </si>
  <si>
    <t>Zakup kosiarki samochodowej jezdnej i samochodu dostawczego z przyczepką, zakup kontenera na stadion sportowy</t>
  </si>
  <si>
    <t>Zakup 2-ch wentylatorów dla OSP Nowa Wola i Mroków, narzędzi hydraulicznych dla OSP Zamienie i sprzętu ratownictwa medycznego dla OSP Nowa Wola</t>
  </si>
  <si>
    <t>Zakup komputera - Przedszkole w Zamieniu ora wypażarki</t>
  </si>
  <si>
    <t>Razem dział 720</t>
  </si>
  <si>
    <t>Opracowanie koncepcji budowy sieci szerokopasmowej internetu na teerenie Gminy Lesznowola</t>
  </si>
  <si>
    <t>ZADANIA  MAJĄTKOWE  W 2009 ROKU - PO ZMIANACH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</si>
  <si>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</si>
  <si>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</si>
  <si>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</si>
  <si>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</si>
  <si>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Mysiadło - Projekt i rozbudowa drogi dz.nr. 1/229, 1/246, 1/247, 77/2                                     (ul. Osiedlowej) w rejonie skrzyżowania</t>
  </si>
  <si>
    <t>Obligacje</t>
  </si>
  <si>
    <t>Magdaleka -Projekt ciągu pieszo-rowerowego wraz z wytyczeniem geodezyjnym - II etap</t>
  </si>
  <si>
    <t>Nowa Iwiczna - Projekt  budowy obiektu integracji społecznej wraz z zagospodarowaniem terenu</t>
  </si>
  <si>
    <t>Mroków - Projekt ul. Karasia od ul. Sadowej z wytyczeniem geodezyjnym</t>
  </si>
  <si>
    <r>
      <t xml:space="preserve">1 410 000 </t>
    </r>
    <r>
      <rPr>
        <sz val="8"/>
        <rFont val="Arial CE"/>
        <family val="0"/>
      </rPr>
      <t>Kredyt</t>
    </r>
  </si>
  <si>
    <r>
      <t xml:space="preserve">6 330 000 </t>
    </r>
    <r>
      <rPr>
        <sz val="8"/>
        <rFont val="Arial CE"/>
        <family val="0"/>
      </rPr>
      <t>Pożyczka</t>
    </r>
  </si>
  <si>
    <r>
      <t xml:space="preserve">3 400 000 </t>
    </r>
    <r>
      <rPr>
        <sz val="8"/>
        <rFont val="Arial CE"/>
        <family val="0"/>
      </rPr>
      <t>Kredyt</t>
    </r>
  </si>
  <si>
    <t>Planowane nakłady ogółem po zmianach  (9+10+11+12)</t>
  </si>
  <si>
    <t xml:space="preserve">Środki z Ministerstwa Sportu i Turystyki  - 333.000,-zł  i środki Marszałka Województwa Mazowieckiego - 333.000,-zł 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</si>
  <si>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</si>
  <si>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</si>
  <si>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</si>
  <si>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 xml:space="preserve">Mysiadło - Projekt i budowa "Centrum Edukacji i Sportu "                                                                (Razem 76.057.416)                                                                                    </t>
  </si>
  <si>
    <t xml:space="preserve">                                   I etap 35.657.416,-zł </t>
  </si>
  <si>
    <t>Stara Iwiczna - Projekt i budowa parkingu ul. Słoneczna</t>
  </si>
  <si>
    <t>Wola Mrokowska- Projekt i budowa oświetlenia ul. Miodowej</t>
  </si>
  <si>
    <t>Dotacje z Funduszu Rozwoju Kultury Fizycznej na  część sportową szkoły w Lesznowoli.</t>
  </si>
  <si>
    <t>Lesznowola - Projekt  przebudowy  ul. GRN wraz z aktualizacją geodezyjną</t>
  </si>
  <si>
    <t>Rady Gminy Lesznowola</t>
  </si>
  <si>
    <t>Zmiany Uchwałą Rady Gminy Lesznowola</t>
  </si>
  <si>
    <t>150 000  FRKFiS</t>
  </si>
  <si>
    <r>
      <t xml:space="preserve">666 000 </t>
    </r>
    <r>
      <rPr>
        <vertAlign val="superscript"/>
        <sz val="8"/>
        <rFont val="Arial CE"/>
        <family val="0"/>
      </rPr>
      <t>2)</t>
    </r>
  </si>
  <si>
    <r>
      <t xml:space="preserve">Kompleksowy program gospodarki ściekowej gminy Lesznowola                                                          (Razem  38.178.763,-zł)         </t>
    </r>
    <r>
      <rPr>
        <vertAlign val="superscript"/>
        <sz val="7"/>
        <rFont val="Arial CE"/>
        <family val="0"/>
      </rPr>
      <t xml:space="preserve"> </t>
    </r>
  </si>
  <si>
    <t xml:space="preserve">Mysiadło - Projekt i  budowa ul. Kwiatowej  z odwodnieniem </t>
  </si>
  <si>
    <t>Zakup pieca konwekcyjnego, patelni elektrycznej, obieraka, zmywarki i wypażarki</t>
  </si>
  <si>
    <t xml:space="preserve">Kompleksowy program gospodarki wodnej  gminy Lesznowola                                                          (Razem   29.984.459,-zł)         </t>
  </si>
  <si>
    <t>Janczewice-Projekt oraz przebudowa i remont budynku świetlicy gminnej  (Razem - 873.708,-zł)</t>
  </si>
  <si>
    <t>Zakup komputerów, drukarek, faksu, urzadzenia do ochrony  danych</t>
  </si>
  <si>
    <t>Do Uchwały Nr 436/XXXIII/2009</t>
  </si>
  <si>
    <t>z dnia 27 października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</si>
</sst>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 style="thin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4" borderId="51" xfId="0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/>
    </xf>
    <xf numFmtId="3" fontId="10" fillId="4" borderId="57" xfId="0" applyNumberFormat="1" applyFont="1" applyFill="1" applyBorder="1" applyAlignment="1">
      <alignment vertical="center"/>
    </xf>
    <xf numFmtId="3" fontId="10" fillId="2" borderId="57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3" fontId="10" fillId="2" borderId="0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9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showZeros="0" tabSelected="1" zoomScaleSheetLayoutView="100" workbookViewId="0" topLeftCell="A1">
      <selection activeCell="F3" sqref="F3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9.25390625" style="1" customWidth="1"/>
    <col min="8" max="8" width="10.625" style="1" customWidth="1"/>
    <col min="9" max="10" width="9.75390625" style="1" customWidth="1"/>
    <col min="11" max="11" width="9.625" style="1" customWidth="1"/>
    <col min="12" max="12" width="9.1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9:13" ht="12.75" customHeight="1">
      <c r="I1" s="336" t="s">
        <v>233</v>
      </c>
      <c r="J1" s="336"/>
      <c r="K1" s="336"/>
      <c r="L1" s="336"/>
      <c r="M1" s="169"/>
    </row>
    <row r="2" spans="11:13" ht="3" customHeight="1">
      <c r="K2" s="142"/>
      <c r="L2" s="142"/>
      <c r="M2" s="142"/>
    </row>
    <row r="3" spans="9:13" ht="15" customHeight="1">
      <c r="I3" s="337" t="s">
        <v>329</v>
      </c>
      <c r="J3" s="337"/>
      <c r="K3" s="337"/>
      <c r="L3" s="337"/>
      <c r="M3" s="142"/>
    </row>
    <row r="4" spans="4:13" ht="14.25" customHeight="1">
      <c r="D4" s="149"/>
      <c r="F4" s="149"/>
      <c r="G4" s="149"/>
      <c r="H4" s="149"/>
      <c r="I4" s="337" t="s">
        <v>319</v>
      </c>
      <c r="J4" s="337"/>
      <c r="K4" s="337"/>
      <c r="L4" s="337"/>
      <c r="M4" s="142"/>
    </row>
    <row r="5" spans="4:13" ht="12" customHeight="1">
      <c r="D5" s="149"/>
      <c r="I5" s="337" t="s">
        <v>330</v>
      </c>
      <c r="J5" s="337"/>
      <c r="K5" s="337"/>
      <c r="L5" s="337"/>
      <c r="M5" s="142"/>
    </row>
    <row r="6" spans="1:13" ht="12.75" customHeight="1">
      <c r="A6" s="334" t="s">
        <v>295</v>
      </c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121"/>
    </row>
    <row r="7" spans="1:13" ht="3.75" customHeight="1">
      <c r="A7" s="120"/>
      <c r="B7" s="120"/>
      <c r="C7" s="121"/>
      <c r="D7" s="198"/>
      <c r="E7" s="121"/>
      <c r="F7" s="121"/>
      <c r="G7" s="121"/>
      <c r="H7" s="121"/>
      <c r="I7" s="121"/>
      <c r="J7" s="121"/>
      <c r="K7" s="121"/>
      <c r="L7" s="121"/>
      <c r="M7" s="121"/>
    </row>
    <row r="8" spans="1:14" s="2" customFormat="1" ht="9.75" customHeight="1" thickBot="1">
      <c r="A8" s="345" t="s">
        <v>1</v>
      </c>
      <c r="B8" s="371" t="s">
        <v>158</v>
      </c>
      <c r="C8" s="346" t="s">
        <v>163</v>
      </c>
      <c r="D8" s="371" t="s">
        <v>159</v>
      </c>
      <c r="E8" s="371" t="s">
        <v>160</v>
      </c>
      <c r="F8" s="351" t="s">
        <v>226</v>
      </c>
      <c r="G8" s="351" t="s">
        <v>320</v>
      </c>
      <c r="H8" s="357" t="s">
        <v>170</v>
      </c>
      <c r="I8" s="358"/>
      <c r="J8" s="358"/>
      <c r="K8" s="358"/>
      <c r="L8" s="359"/>
      <c r="M8" s="351" t="s">
        <v>173</v>
      </c>
      <c r="N8" s="15" t="s">
        <v>94</v>
      </c>
    </row>
    <row r="9" spans="1:13" s="2" customFormat="1" ht="10.5" customHeight="1">
      <c r="A9" s="345"/>
      <c r="B9" s="371"/>
      <c r="C9" s="347"/>
      <c r="D9" s="371"/>
      <c r="E9" s="371"/>
      <c r="F9" s="352"/>
      <c r="G9" s="352"/>
      <c r="H9" s="360">
        <v>2009</v>
      </c>
      <c r="I9" s="361"/>
      <c r="J9" s="361"/>
      <c r="K9" s="361"/>
      <c r="L9" s="362"/>
      <c r="M9" s="352"/>
    </row>
    <row r="10" spans="1:13" s="2" customFormat="1" ht="9.75" customHeight="1">
      <c r="A10" s="345"/>
      <c r="B10" s="371"/>
      <c r="C10" s="347"/>
      <c r="D10" s="371"/>
      <c r="E10" s="371"/>
      <c r="F10" s="352"/>
      <c r="G10" s="352"/>
      <c r="H10" s="363" t="s">
        <v>308</v>
      </c>
      <c r="I10" s="365" t="s">
        <v>161</v>
      </c>
      <c r="J10" s="354" t="s">
        <v>301</v>
      </c>
      <c r="K10" s="351" t="s">
        <v>254</v>
      </c>
      <c r="L10" s="352" t="s">
        <v>167</v>
      </c>
      <c r="M10" s="352"/>
    </row>
    <row r="11" spans="1:14" s="2" customFormat="1" ht="26.25" customHeight="1">
      <c r="A11" s="345"/>
      <c r="B11" s="371"/>
      <c r="C11" s="347"/>
      <c r="D11" s="371"/>
      <c r="E11" s="371"/>
      <c r="F11" s="353"/>
      <c r="G11" s="353"/>
      <c r="H11" s="363"/>
      <c r="I11" s="365"/>
      <c r="J11" s="355"/>
      <c r="K11" s="353"/>
      <c r="L11" s="352"/>
      <c r="M11" s="353"/>
      <c r="N11" s="200"/>
    </row>
    <row r="12" spans="1:14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2">
        <v>10</v>
      </c>
      <c r="K12" s="163">
        <v>11</v>
      </c>
      <c r="L12" s="163">
        <v>12</v>
      </c>
      <c r="M12" s="161">
        <v>13</v>
      </c>
      <c r="N12" s="200"/>
    </row>
    <row r="13" spans="1:15" s="2" customFormat="1" ht="17.25" customHeight="1">
      <c r="A13" s="256" t="s">
        <v>258</v>
      </c>
      <c r="B13" s="255"/>
      <c r="C13" s="255"/>
      <c r="D13" s="259" t="s">
        <v>259</v>
      </c>
      <c r="E13" s="257">
        <f aca="true" t="shared" si="0" ref="E13:L13">E14+E54+E110+E116+E119+E121+E135+E158+E165+E114</f>
        <v>223090753</v>
      </c>
      <c r="F13" s="257">
        <f t="shared" si="0"/>
        <v>42561192</v>
      </c>
      <c r="G13" s="257">
        <f t="shared" si="0"/>
        <v>-8020845</v>
      </c>
      <c r="H13" s="257">
        <f t="shared" si="0"/>
        <v>34540347</v>
      </c>
      <c r="I13" s="257">
        <f t="shared" si="0"/>
        <v>7091547</v>
      </c>
      <c r="J13" s="257">
        <f t="shared" si="0"/>
        <v>15471900</v>
      </c>
      <c r="K13" s="257">
        <f t="shared" si="0"/>
        <v>11140000</v>
      </c>
      <c r="L13" s="257">
        <f t="shared" si="0"/>
        <v>836900</v>
      </c>
      <c r="M13" s="258"/>
      <c r="N13" s="200">
        <f>F13+G13</f>
        <v>34540347</v>
      </c>
      <c r="O13" s="200">
        <f>L13+K13+J13+I13</f>
        <v>34540347</v>
      </c>
    </row>
    <row r="14" spans="1:14" s="3" customFormat="1" ht="15" customHeight="1">
      <c r="A14" s="250"/>
      <c r="B14" s="251"/>
      <c r="C14" s="252"/>
      <c r="D14" s="253" t="s">
        <v>164</v>
      </c>
      <c r="E14" s="254">
        <f aca="true" t="shared" si="1" ref="E14:J14">SUM(E15:E33,E40:E53)</f>
        <v>94527131</v>
      </c>
      <c r="F14" s="254">
        <f t="shared" si="1"/>
        <v>21795794</v>
      </c>
      <c r="G14" s="254">
        <f t="shared" si="1"/>
        <v>-4412741</v>
      </c>
      <c r="H14" s="254">
        <f t="shared" si="1"/>
        <v>17383053</v>
      </c>
      <c r="I14" s="254">
        <f t="shared" si="1"/>
        <v>3505101</v>
      </c>
      <c r="J14" s="254">
        <f t="shared" si="1"/>
        <v>2737952</v>
      </c>
      <c r="K14" s="254">
        <v>11140000</v>
      </c>
      <c r="L14" s="254"/>
      <c r="M14" s="254"/>
      <c r="N14" s="206">
        <f>L14+K14+J14+I14</f>
        <v>17383053</v>
      </c>
    </row>
    <row r="15" spans="1:15" ht="14.25" customHeight="1">
      <c r="A15" s="181">
        <v>1</v>
      </c>
      <c r="B15" s="189" t="s">
        <v>162</v>
      </c>
      <c r="C15" s="181">
        <v>6050</v>
      </c>
      <c r="D15" s="211" t="s">
        <v>190</v>
      </c>
      <c r="E15" s="182">
        <v>45000</v>
      </c>
      <c r="F15" s="183">
        <v>45000</v>
      </c>
      <c r="G15" s="183"/>
      <c r="H15" s="184">
        <f>I15</f>
        <v>45000</v>
      </c>
      <c r="I15" s="183">
        <v>45000</v>
      </c>
      <c r="J15" s="183"/>
      <c r="K15" s="185"/>
      <c r="L15" s="185"/>
      <c r="M15" s="174" t="s">
        <v>172</v>
      </c>
      <c r="N15" s="149">
        <f>F14+G14</f>
        <v>17383053</v>
      </c>
      <c r="O15" s="149">
        <f>N14-N15</f>
        <v>0</v>
      </c>
    </row>
    <row r="16" spans="1:13" ht="20.25" customHeight="1">
      <c r="A16" s="181">
        <v>2</v>
      </c>
      <c r="B16" s="189" t="s">
        <v>162</v>
      </c>
      <c r="C16" s="181">
        <v>6050</v>
      </c>
      <c r="D16" s="175" t="s">
        <v>241</v>
      </c>
      <c r="E16" s="182">
        <v>120000</v>
      </c>
      <c r="F16" s="183">
        <v>120000</v>
      </c>
      <c r="G16" s="183"/>
      <c r="H16" s="184">
        <f>I16+J16+K16+L16</f>
        <v>120000</v>
      </c>
      <c r="I16" s="183">
        <v>7000</v>
      </c>
      <c r="J16" s="183">
        <v>113000</v>
      </c>
      <c r="K16" s="185"/>
      <c r="L16" s="185"/>
      <c r="M16" s="174" t="s">
        <v>172</v>
      </c>
    </row>
    <row r="17" spans="1:13" ht="20.25" customHeight="1">
      <c r="A17" s="181">
        <v>3</v>
      </c>
      <c r="B17" s="189" t="s">
        <v>162</v>
      </c>
      <c r="C17" s="181">
        <v>6050</v>
      </c>
      <c r="D17" s="175" t="s">
        <v>250</v>
      </c>
      <c r="E17" s="182">
        <v>139996</v>
      </c>
      <c r="F17" s="183">
        <v>125000</v>
      </c>
      <c r="G17" s="183">
        <v>-106874</v>
      </c>
      <c r="H17" s="184">
        <f aca="true" t="shared" si="2" ref="H17:H41">I17+J17+K17+L17</f>
        <v>18126</v>
      </c>
      <c r="I17" s="183">
        <v>18126</v>
      </c>
      <c r="J17" s="183"/>
      <c r="K17" s="185"/>
      <c r="L17" s="185"/>
      <c r="M17" s="174" t="s">
        <v>172</v>
      </c>
    </row>
    <row r="18" spans="1:13" ht="20.25" customHeight="1">
      <c r="A18" s="181">
        <v>4</v>
      </c>
      <c r="B18" s="189" t="s">
        <v>162</v>
      </c>
      <c r="C18" s="181">
        <v>6050</v>
      </c>
      <c r="D18" s="175" t="s">
        <v>268</v>
      </c>
      <c r="E18" s="182">
        <v>80000</v>
      </c>
      <c r="F18" s="183">
        <v>80000</v>
      </c>
      <c r="G18" s="183">
        <v>-69981</v>
      </c>
      <c r="H18" s="184">
        <f t="shared" si="2"/>
        <v>10019</v>
      </c>
      <c r="I18" s="183">
        <v>10019</v>
      </c>
      <c r="J18" s="183"/>
      <c r="K18" s="185"/>
      <c r="L18" s="185"/>
      <c r="M18" s="174" t="s">
        <v>172</v>
      </c>
    </row>
    <row r="19" spans="1:13" ht="20.25" customHeight="1">
      <c r="A19" s="181">
        <v>5</v>
      </c>
      <c r="B19" s="189" t="s">
        <v>162</v>
      </c>
      <c r="C19" s="181">
        <v>6050</v>
      </c>
      <c r="D19" s="175" t="s">
        <v>242</v>
      </c>
      <c r="E19" s="182">
        <v>155454</v>
      </c>
      <c r="F19" s="183">
        <v>158000</v>
      </c>
      <c r="G19" s="183">
        <v>-2546</v>
      </c>
      <c r="H19" s="184">
        <f t="shared" si="2"/>
        <v>155454</v>
      </c>
      <c r="I19" s="183"/>
      <c r="J19" s="183">
        <v>155454</v>
      </c>
      <c r="K19" s="185"/>
      <c r="L19" s="185"/>
      <c r="M19" s="174" t="s">
        <v>172</v>
      </c>
    </row>
    <row r="20" spans="1:13" ht="20.25" customHeight="1">
      <c r="A20" s="181">
        <v>6</v>
      </c>
      <c r="B20" s="189" t="s">
        <v>162</v>
      </c>
      <c r="C20" s="181">
        <v>6050</v>
      </c>
      <c r="D20" s="175" t="s">
        <v>245</v>
      </c>
      <c r="E20" s="182">
        <v>220000</v>
      </c>
      <c r="F20" s="183">
        <f>H20</f>
        <v>217560</v>
      </c>
      <c r="G20" s="183"/>
      <c r="H20" s="184">
        <f t="shared" si="2"/>
        <v>217560</v>
      </c>
      <c r="I20" s="183">
        <v>217560</v>
      </c>
      <c r="J20" s="183"/>
      <c r="K20" s="185"/>
      <c r="L20" s="185"/>
      <c r="M20" s="174" t="s">
        <v>172</v>
      </c>
    </row>
    <row r="21" spans="1:13" ht="19.5" customHeight="1">
      <c r="A21" s="181">
        <v>7</v>
      </c>
      <c r="B21" s="189" t="s">
        <v>162</v>
      </c>
      <c r="C21" s="181">
        <v>6050</v>
      </c>
      <c r="D21" s="175" t="s">
        <v>246</v>
      </c>
      <c r="E21" s="182">
        <v>63000</v>
      </c>
      <c r="F21" s="183">
        <v>63000</v>
      </c>
      <c r="G21" s="183"/>
      <c r="H21" s="184">
        <f t="shared" si="2"/>
        <v>63000</v>
      </c>
      <c r="I21" s="183">
        <v>3000</v>
      </c>
      <c r="J21" s="183">
        <v>60000</v>
      </c>
      <c r="K21" s="185"/>
      <c r="L21" s="185"/>
      <c r="M21" s="174" t="s">
        <v>172</v>
      </c>
    </row>
    <row r="22" spans="1:13" ht="19.5" customHeight="1">
      <c r="A22" s="181">
        <v>8</v>
      </c>
      <c r="B22" s="189" t="s">
        <v>162</v>
      </c>
      <c r="C22" s="181">
        <v>6050</v>
      </c>
      <c r="D22" s="175" t="s">
        <v>269</v>
      </c>
      <c r="E22" s="182">
        <v>80000</v>
      </c>
      <c r="F22" s="183">
        <v>80000</v>
      </c>
      <c r="G22" s="183"/>
      <c r="H22" s="184">
        <f t="shared" si="2"/>
        <v>80000</v>
      </c>
      <c r="I22" s="183">
        <v>2000</v>
      </c>
      <c r="J22" s="183">
        <v>78000</v>
      </c>
      <c r="K22" s="185"/>
      <c r="L22" s="185"/>
      <c r="M22" s="174" t="s">
        <v>172</v>
      </c>
    </row>
    <row r="23" spans="1:13" ht="12.75" customHeight="1">
      <c r="A23" s="181">
        <v>9</v>
      </c>
      <c r="B23" s="189" t="s">
        <v>162</v>
      </c>
      <c r="C23" s="181">
        <v>6050</v>
      </c>
      <c r="D23" s="175" t="s">
        <v>251</v>
      </c>
      <c r="E23" s="182">
        <v>130000</v>
      </c>
      <c r="F23" s="183">
        <v>130000</v>
      </c>
      <c r="G23" s="183"/>
      <c r="H23" s="184">
        <f t="shared" si="2"/>
        <v>130000</v>
      </c>
      <c r="I23" s="183">
        <v>30000</v>
      </c>
      <c r="J23" s="183">
        <v>100000</v>
      </c>
      <c r="K23" s="185"/>
      <c r="L23" s="185"/>
      <c r="M23" s="174" t="s">
        <v>172</v>
      </c>
    </row>
    <row r="24" spans="1:13" ht="21" customHeight="1">
      <c r="A24" s="181">
        <v>10</v>
      </c>
      <c r="B24" s="189" t="s">
        <v>162</v>
      </c>
      <c r="C24" s="181">
        <v>6050</v>
      </c>
      <c r="D24" s="175" t="s">
        <v>283</v>
      </c>
      <c r="E24" s="182">
        <v>62000</v>
      </c>
      <c r="F24" s="183">
        <v>62000</v>
      </c>
      <c r="G24" s="183"/>
      <c r="H24" s="184">
        <f t="shared" si="2"/>
        <v>62000</v>
      </c>
      <c r="I24" s="183"/>
      <c r="J24" s="183">
        <v>62000</v>
      </c>
      <c r="K24" s="185"/>
      <c r="L24" s="185"/>
      <c r="M24" s="174" t="s">
        <v>172</v>
      </c>
    </row>
    <row r="25" spans="1:14" ht="27" customHeight="1">
      <c r="A25" s="181">
        <v>11</v>
      </c>
      <c r="B25" s="189" t="s">
        <v>162</v>
      </c>
      <c r="C25" s="181">
        <v>6050</v>
      </c>
      <c r="D25" s="175" t="s">
        <v>182</v>
      </c>
      <c r="E25" s="182">
        <v>2235853</v>
      </c>
      <c r="F25" s="183">
        <v>2187000</v>
      </c>
      <c r="G25" s="183"/>
      <c r="H25" s="184">
        <v>2187000</v>
      </c>
      <c r="I25" s="183">
        <v>280000</v>
      </c>
      <c r="J25" s="183">
        <v>497000</v>
      </c>
      <c r="K25" s="296" t="s">
        <v>305</v>
      </c>
      <c r="L25" s="185"/>
      <c r="M25" s="174" t="s">
        <v>172</v>
      </c>
      <c r="N25" s="173"/>
    </row>
    <row r="26" spans="1:13" ht="15" customHeight="1">
      <c r="A26" s="181">
        <v>12</v>
      </c>
      <c r="B26" s="189" t="s">
        <v>162</v>
      </c>
      <c r="C26" s="181">
        <v>6050</v>
      </c>
      <c r="D26" s="175" t="s">
        <v>178</v>
      </c>
      <c r="E26" s="182">
        <v>933262</v>
      </c>
      <c r="F26" s="183">
        <v>601560</v>
      </c>
      <c r="G26" s="183">
        <v>-1949</v>
      </c>
      <c r="H26" s="184">
        <f t="shared" si="2"/>
        <v>599611</v>
      </c>
      <c r="I26" s="183">
        <v>599611</v>
      </c>
      <c r="J26" s="183"/>
      <c r="K26" s="185"/>
      <c r="L26" s="185"/>
      <c r="M26" s="174" t="s">
        <v>172</v>
      </c>
    </row>
    <row r="27" spans="1:14" ht="15" customHeight="1">
      <c r="A27" s="181">
        <v>13</v>
      </c>
      <c r="B27" s="189" t="s">
        <v>162</v>
      </c>
      <c r="C27" s="181">
        <v>6050</v>
      </c>
      <c r="D27" s="175" t="s">
        <v>212</v>
      </c>
      <c r="E27" s="182">
        <v>20740</v>
      </c>
      <c r="F27" s="183">
        <v>21740</v>
      </c>
      <c r="G27" s="183">
        <v>-1000</v>
      </c>
      <c r="H27" s="184">
        <f t="shared" si="2"/>
        <v>20740</v>
      </c>
      <c r="I27" s="183"/>
      <c r="J27" s="183">
        <v>20740</v>
      </c>
      <c r="K27" s="183"/>
      <c r="L27" s="185"/>
      <c r="M27" s="174" t="s">
        <v>172</v>
      </c>
      <c r="N27" s="174" t="s">
        <v>172</v>
      </c>
    </row>
    <row r="28" spans="1:13" ht="12" customHeight="1">
      <c r="A28" s="181">
        <v>14</v>
      </c>
      <c r="B28" s="189" t="s">
        <v>162</v>
      </c>
      <c r="C28" s="181">
        <v>6060</v>
      </c>
      <c r="D28" s="175" t="s">
        <v>192</v>
      </c>
      <c r="E28" s="182">
        <v>452717</v>
      </c>
      <c r="F28" s="183">
        <v>452717</v>
      </c>
      <c r="G28" s="183"/>
      <c r="H28" s="184">
        <f t="shared" si="2"/>
        <v>452717</v>
      </c>
      <c r="I28" s="183">
        <v>452717</v>
      </c>
      <c r="J28" s="183"/>
      <c r="K28" s="185"/>
      <c r="L28" s="185"/>
      <c r="M28" s="174" t="s">
        <v>193</v>
      </c>
    </row>
    <row r="29" spans="1:13" ht="12" customHeight="1">
      <c r="A29" s="181">
        <v>15</v>
      </c>
      <c r="B29" s="189" t="s">
        <v>162</v>
      </c>
      <c r="C29" s="181">
        <v>6050</v>
      </c>
      <c r="D29" s="175" t="s">
        <v>284</v>
      </c>
      <c r="E29" s="182">
        <v>188714</v>
      </c>
      <c r="F29" s="183">
        <v>188714</v>
      </c>
      <c r="G29" s="183"/>
      <c r="H29" s="184">
        <f t="shared" si="2"/>
        <v>188714</v>
      </c>
      <c r="I29" s="183">
        <v>8714</v>
      </c>
      <c r="J29" s="183">
        <v>180000</v>
      </c>
      <c r="K29" s="185"/>
      <c r="L29" s="185"/>
      <c r="M29" s="174" t="s">
        <v>172</v>
      </c>
    </row>
    <row r="30" spans="1:13" ht="20.25" customHeight="1">
      <c r="A30" s="181">
        <v>16</v>
      </c>
      <c r="B30" s="189" t="s">
        <v>162</v>
      </c>
      <c r="C30" s="181">
        <v>6050</v>
      </c>
      <c r="D30" s="175" t="s">
        <v>267</v>
      </c>
      <c r="E30" s="182">
        <v>133708</v>
      </c>
      <c r="F30" s="183">
        <v>136000</v>
      </c>
      <c r="G30" s="183">
        <v>-2292</v>
      </c>
      <c r="H30" s="184">
        <f t="shared" si="2"/>
        <v>133708</v>
      </c>
      <c r="I30" s="183">
        <v>133708</v>
      </c>
      <c r="J30" s="183"/>
      <c r="K30" s="185"/>
      <c r="L30" s="185"/>
      <c r="M30" s="174" t="s">
        <v>172</v>
      </c>
    </row>
    <row r="31" spans="1:13" ht="21.75" customHeight="1">
      <c r="A31" s="181">
        <v>17</v>
      </c>
      <c r="B31" s="190" t="s">
        <v>162</v>
      </c>
      <c r="C31" s="181">
        <v>6050</v>
      </c>
      <c r="D31" s="175" t="s">
        <v>177</v>
      </c>
      <c r="E31" s="182">
        <v>15741507</v>
      </c>
      <c r="F31" s="183">
        <v>7706000</v>
      </c>
      <c r="G31" s="183">
        <v>-1305711</v>
      </c>
      <c r="H31" s="184">
        <v>6400289</v>
      </c>
      <c r="I31" s="183"/>
      <c r="J31" s="183">
        <v>70289</v>
      </c>
      <c r="K31" s="297" t="s">
        <v>306</v>
      </c>
      <c r="L31" s="185"/>
      <c r="M31" s="174" t="s">
        <v>172</v>
      </c>
    </row>
    <row r="32" spans="1:13" ht="19.5" customHeight="1">
      <c r="A32" s="181">
        <v>18</v>
      </c>
      <c r="B32" s="189" t="s">
        <v>162</v>
      </c>
      <c r="C32" s="181">
        <v>6050</v>
      </c>
      <c r="D32" s="199" t="s">
        <v>183</v>
      </c>
      <c r="E32" s="182">
        <v>82200</v>
      </c>
      <c r="F32" s="183">
        <v>70000</v>
      </c>
      <c r="G32" s="183"/>
      <c r="H32" s="184">
        <f t="shared" si="2"/>
        <v>70000</v>
      </c>
      <c r="I32" s="197">
        <v>70000</v>
      </c>
      <c r="J32" s="197"/>
      <c r="K32" s="201"/>
      <c r="L32" s="201"/>
      <c r="M32" s="174" t="s">
        <v>172</v>
      </c>
    </row>
    <row r="33" spans="1:13" ht="15" customHeight="1">
      <c r="A33" s="181">
        <v>19</v>
      </c>
      <c r="B33" s="189" t="s">
        <v>162</v>
      </c>
      <c r="C33" s="181">
        <v>6050</v>
      </c>
      <c r="D33" s="175" t="s">
        <v>252</v>
      </c>
      <c r="E33" s="182">
        <v>80000</v>
      </c>
      <c r="F33" s="183">
        <v>80000</v>
      </c>
      <c r="G33" s="183"/>
      <c r="H33" s="184">
        <f t="shared" si="2"/>
        <v>80000</v>
      </c>
      <c r="I33" s="183">
        <v>3000</v>
      </c>
      <c r="J33" s="183">
        <v>77000</v>
      </c>
      <c r="K33" s="185"/>
      <c r="L33" s="185"/>
      <c r="M33" s="174" t="s">
        <v>172</v>
      </c>
    </row>
    <row r="34" spans="1:13" ht="15" customHeight="1">
      <c r="A34" s="242"/>
      <c r="B34" s="298"/>
      <c r="C34" s="242"/>
      <c r="D34" s="240"/>
      <c r="E34" s="243"/>
      <c r="F34" s="244"/>
      <c r="G34" s="244"/>
      <c r="H34" s="295"/>
      <c r="I34" s="244"/>
      <c r="J34" s="244"/>
      <c r="K34" s="245"/>
      <c r="L34" s="245"/>
      <c r="M34" s="241"/>
    </row>
    <row r="35" spans="1:13" ht="15" customHeight="1" thickBot="1">
      <c r="A35" s="345" t="s">
        <v>1</v>
      </c>
      <c r="B35" s="371" t="s">
        <v>158</v>
      </c>
      <c r="C35" s="346" t="s">
        <v>163</v>
      </c>
      <c r="D35" s="371" t="s">
        <v>159</v>
      </c>
      <c r="E35" s="371" t="s">
        <v>160</v>
      </c>
      <c r="F35" s="351" t="s">
        <v>226</v>
      </c>
      <c r="G35" s="351" t="str">
        <f>G8</f>
        <v>Zmiany Uchwałą Rady Gminy Lesznowola</v>
      </c>
      <c r="H35" s="357" t="s">
        <v>170</v>
      </c>
      <c r="I35" s="358"/>
      <c r="J35" s="358"/>
      <c r="K35" s="358"/>
      <c r="L35" s="359"/>
      <c r="M35" s="351" t="s">
        <v>173</v>
      </c>
    </row>
    <row r="36" spans="1:13" ht="15" customHeight="1">
      <c r="A36" s="345"/>
      <c r="B36" s="371"/>
      <c r="C36" s="347"/>
      <c r="D36" s="371"/>
      <c r="E36" s="371"/>
      <c r="F36" s="352"/>
      <c r="G36" s="352"/>
      <c r="H36" s="360">
        <v>2009</v>
      </c>
      <c r="I36" s="361"/>
      <c r="J36" s="361"/>
      <c r="K36" s="361"/>
      <c r="L36" s="362"/>
      <c r="M36" s="352"/>
    </row>
    <row r="37" spans="1:13" ht="15" customHeight="1">
      <c r="A37" s="345"/>
      <c r="B37" s="371"/>
      <c r="C37" s="347"/>
      <c r="D37" s="371"/>
      <c r="E37" s="371"/>
      <c r="F37" s="352"/>
      <c r="G37" s="352"/>
      <c r="H37" s="363" t="str">
        <f>H10</f>
        <v>Planowane nakłady ogółem po zmianach  (9+10+11+12)</v>
      </c>
      <c r="I37" s="365" t="s">
        <v>161</v>
      </c>
      <c r="J37" s="354" t="s">
        <v>301</v>
      </c>
      <c r="K37" s="351" t="s">
        <v>254</v>
      </c>
      <c r="L37" s="352" t="s">
        <v>167</v>
      </c>
      <c r="M37" s="352"/>
    </row>
    <row r="38" spans="1:13" ht="26.25" customHeight="1">
      <c r="A38" s="345"/>
      <c r="B38" s="371"/>
      <c r="C38" s="348"/>
      <c r="D38" s="371"/>
      <c r="E38" s="371"/>
      <c r="F38" s="353"/>
      <c r="G38" s="353"/>
      <c r="H38" s="364"/>
      <c r="I38" s="355"/>
      <c r="J38" s="355"/>
      <c r="K38" s="353"/>
      <c r="L38" s="353"/>
      <c r="M38" s="353"/>
    </row>
    <row r="39" spans="1:13" ht="9.75" customHeight="1">
      <c r="A39" s="161">
        <v>1</v>
      </c>
      <c r="B39" s="161">
        <v>2</v>
      </c>
      <c r="C39" s="161">
        <v>3</v>
      </c>
      <c r="D39" s="161">
        <v>4</v>
      </c>
      <c r="E39" s="161">
        <v>5</v>
      </c>
      <c r="F39" s="161">
        <v>6</v>
      </c>
      <c r="G39" s="161">
        <v>7</v>
      </c>
      <c r="H39" s="171">
        <v>8</v>
      </c>
      <c r="I39" s="162">
        <v>9</v>
      </c>
      <c r="J39" s="291">
        <v>10</v>
      </c>
      <c r="K39" s="162">
        <v>11</v>
      </c>
      <c r="L39" s="291">
        <v>12</v>
      </c>
      <c r="M39" s="162">
        <v>13</v>
      </c>
    </row>
    <row r="40" spans="1:13" ht="18.75" customHeight="1">
      <c r="A40" s="181">
        <v>20</v>
      </c>
      <c r="B40" s="189" t="s">
        <v>162</v>
      </c>
      <c r="C40" s="181">
        <v>6050</v>
      </c>
      <c r="D40" s="175" t="s">
        <v>285</v>
      </c>
      <c r="E40" s="182">
        <v>147500</v>
      </c>
      <c r="F40" s="183">
        <v>140000</v>
      </c>
      <c r="G40" s="183">
        <v>-129549</v>
      </c>
      <c r="H40" s="184">
        <f t="shared" si="2"/>
        <v>10451</v>
      </c>
      <c r="I40" s="183"/>
      <c r="J40" s="183">
        <v>10451</v>
      </c>
      <c r="K40" s="185"/>
      <c r="L40" s="185"/>
      <c r="M40" s="174" t="s">
        <v>172</v>
      </c>
    </row>
    <row r="41" spans="1:13" ht="12" customHeight="1">
      <c r="A41" s="181">
        <v>21</v>
      </c>
      <c r="B41" s="190" t="s">
        <v>162</v>
      </c>
      <c r="C41" s="181">
        <v>6050</v>
      </c>
      <c r="D41" s="175" t="s">
        <v>185</v>
      </c>
      <c r="E41" s="182">
        <v>212108</v>
      </c>
      <c r="F41" s="183">
        <v>109546</v>
      </c>
      <c r="G41" s="183"/>
      <c r="H41" s="184">
        <f t="shared" si="2"/>
        <v>109546</v>
      </c>
      <c r="I41" s="197">
        <v>109546</v>
      </c>
      <c r="J41" s="197"/>
      <c r="K41" s="201"/>
      <c r="L41" s="201"/>
      <c r="M41" s="174" t="s">
        <v>172</v>
      </c>
    </row>
    <row r="42" spans="1:13" ht="21" customHeight="1">
      <c r="A42" s="181">
        <v>22</v>
      </c>
      <c r="B42" s="189" t="s">
        <v>162</v>
      </c>
      <c r="C42" s="181">
        <v>6050</v>
      </c>
      <c r="D42" s="209" t="s">
        <v>186</v>
      </c>
      <c r="E42" s="182">
        <v>4147514</v>
      </c>
      <c r="F42" s="183">
        <f>H42</f>
        <v>4062305</v>
      </c>
      <c r="G42" s="183"/>
      <c r="H42" s="184">
        <v>4062305</v>
      </c>
      <c r="I42" s="183">
        <v>662305</v>
      </c>
      <c r="J42" s="183"/>
      <c r="K42" s="297" t="s">
        <v>307</v>
      </c>
      <c r="L42" s="185"/>
      <c r="M42" s="174" t="s">
        <v>172</v>
      </c>
    </row>
    <row r="43" spans="1:13" ht="19.5" customHeight="1">
      <c r="A43" s="181">
        <v>23</v>
      </c>
      <c r="B43" s="190" t="s">
        <v>162</v>
      </c>
      <c r="C43" s="181">
        <v>6050</v>
      </c>
      <c r="D43" s="175" t="s">
        <v>266</v>
      </c>
      <c r="E43" s="182"/>
      <c r="F43" s="183">
        <v>90000</v>
      </c>
      <c r="G43" s="183">
        <v>-90000</v>
      </c>
      <c r="H43" s="184">
        <f>I43+J43+K43+L43</f>
        <v>0</v>
      </c>
      <c r="I43" s="183"/>
      <c r="J43" s="183"/>
      <c r="K43" s="185"/>
      <c r="L43" s="185"/>
      <c r="M43" s="174" t="s">
        <v>172</v>
      </c>
    </row>
    <row r="44" spans="1:13" ht="17.25" customHeight="1">
      <c r="A44" s="181">
        <v>24</v>
      </c>
      <c r="B44" s="190" t="s">
        <v>162</v>
      </c>
      <c r="C44" s="181">
        <v>6050</v>
      </c>
      <c r="D44" s="175" t="s">
        <v>247</v>
      </c>
      <c r="E44" s="182">
        <v>314401</v>
      </c>
      <c r="F44" s="183">
        <v>317420</v>
      </c>
      <c r="G44" s="183">
        <v>-5599</v>
      </c>
      <c r="H44" s="184">
        <f aca="true" t="shared" si="3" ref="H44:H53">I44+J44+K44+L44</f>
        <v>311821</v>
      </c>
      <c r="I44" s="183">
        <v>311821</v>
      </c>
      <c r="J44" s="183"/>
      <c r="K44" s="185"/>
      <c r="L44" s="185"/>
      <c r="M44" s="174" t="s">
        <v>172</v>
      </c>
    </row>
    <row r="45" spans="1:13" ht="12" customHeight="1">
      <c r="A45" s="181">
        <v>25</v>
      </c>
      <c r="B45" s="190" t="s">
        <v>162</v>
      </c>
      <c r="C45" s="181">
        <v>6050</v>
      </c>
      <c r="D45" s="175" t="s">
        <v>184</v>
      </c>
      <c r="E45" s="182">
        <v>326204</v>
      </c>
      <c r="F45" s="183">
        <v>337072</v>
      </c>
      <c r="G45" s="183">
        <v>-13796</v>
      </c>
      <c r="H45" s="184">
        <f t="shared" si="3"/>
        <v>323276</v>
      </c>
      <c r="I45" s="197">
        <v>323276</v>
      </c>
      <c r="J45" s="197"/>
      <c r="K45" s="201"/>
      <c r="L45" s="201"/>
      <c r="M45" s="174" t="s">
        <v>172</v>
      </c>
    </row>
    <row r="46" spans="1:13" ht="17.25" customHeight="1">
      <c r="A46" s="181">
        <v>26</v>
      </c>
      <c r="B46" s="190" t="s">
        <v>162</v>
      </c>
      <c r="C46" s="181">
        <v>6050</v>
      </c>
      <c r="D46" s="175" t="s">
        <v>243</v>
      </c>
      <c r="E46" s="182">
        <v>147545</v>
      </c>
      <c r="F46" s="183">
        <v>150000</v>
      </c>
      <c r="G46" s="183">
        <v>-2455</v>
      </c>
      <c r="H46" s="184">
        <f t="shared" si="3"/>
        <v>147545</v>
      </c>
      <c r="I46" s="197">
        <v>3545</v>
      </c>
      <c r="J46" s="197">
        <v>144000</v>
      </c>
      <c r="K46" s="201"/>
      <c r="L46" s="201"/>
      <c r="M46" s="174" t="s">
        <v>172</v>
      </c>
    </row>
    <row r="47" spans="1:13" ht="11.25" customHeight="1">
      <c r="A47" s="181">
        <v>27</v>
      </c>
      <c r="B47" s="190" t="s">
        <v>162</v>
      </c>
      <c r="C47" s="181">
        <v>6050</v>
      </c>
      <c r="D47" s="175" t="s">
        <v>244</v>
      </c>
      <c r="E47" s="182">
        <v>104486</v>
      </c>
      <c r="F47" s="183">
        <v>120000</v>
      </c>
      <c r="G47" s="183">
        <v>-15514</v>
      </c>
      <c r="H47" s="184">
        <f t="shared" si="3"/>
        <v>104486</v>
      </c>
      <c r="I47" s="197">
        <v>10248</v>
      </c>
      <c r="J47" s="197">
        <v>94238</v>
      </c>
      <c r="K47" s="201"/>
      <c r="L47" s="201"/>
      <c r="M47" s="174" t="s">
        <v>172</v>
      </c>
    </row>
    <row r="48" spans="1:14" ht="12.75" customHeight="1">
      <c r="A48" s="324">
        <v>28</v>
      </c>
      <c r="B48" s="187" t="s">
        <v>162</v>
      </c>
      <c r="C48" s="154">
        <v>6050</v>
      </c>
      <c r="D48" s="325" t="s">
        <v>323</v>
      </c>
      <c r="E48" s="164">
        <v>9185263</v>
      </c>
      <c r="F48" s="153">
        <v>1855740</v>
      </c>
      <c r="G48" s="153">
        <v>-1623843</v>
      </c>
      <c r="H48" s="165">
        <f t="shared" si="3"/>
        <v>231897</v>
      </c>
      <c r="I48" s="153">
        <v>82262</v>
      </c>
      <c r="J48" s="153">
        <v>149635</v>
      </c>
      <c r="K48" s="192"/>
      <c r="L48" s="192"/>
      <c r="M48" s="351" t="s">
        <v>172</v>
      </c>
      <c r="N48" s="149">
        <f>E48+E49+E50</f>
        <v>38178763</v>
      </c>
    </row>
    <row r="49" spans="1:13" ht="12.75" customHeight="1">
      <c r="A49" s="324"/>
      <c r="B49" s="207" t="s">
        <v>162</v>
      </c>
      <c r="C49" s="176">
        <v>6058</v>
      </c>
      <c r="D49" s="325"/>
      <c r="E49" s="166">
        <v>27030000</v>
      </c>
      <c r="F49" s="158">
        <f>H49</f>
        <v>0</v>
      </c>
      <c r="G49" s="158"/>
      <c r="H49" s="170">
        <f t="shared" si="3"/>
        <v>0</v>
      </c>
      <c r="I49" s="158"/>
      <c r="J49" s="290"/>
      <c r="K49" s="208"/>
      <c r="L49" s="217"/>
      <c r="M49" s="352"/>
    </row>
    <row r="50" spans="1:13" ht="12.75" customHeight="1">
      <c r="A50" s="324"/>
      <c r="B50" s="188" t="s">
        <v>162</v>
      </c>
      <c r="C50" s="156">
        <v>6059</v>
      </c>
      <c r="D50" s="325"/>
      <c r="E50" s="196">
        <v>1963500</v>
      </c>
      <c r="F50" s="157"/>
      <c r="G50" s="157"/>
      <c r="H50" s="167">
        <f t="shared" si="3"/>
        <v>0</v>
      </c>
      <c r="I50" s="157"/>
      <c r="J50" s="157"/>
      <c r="K50" s="159"/>
      <c r="L50" s="223"/>
      <c r="M50" s="353"/>
    </row>
    <row r="51" spans="1:13" ht="12.75" customHeight="1">
      <c r="A51" s="324">
        <v>29</v>
      </c>
      <c r="B51" s="187" t="s">
        <v>162</v>
      </c>
      <c r="C51" s="154">
        <v>6050</v>
      </c>
      <c r="D51" s="325" t="s">
        <v>326</v>
      </c>
      <c r="E51" s="164">
        <v>12973769</v>
      </c>
      <c r="F51" s="153">
        <v>2089420</v>
      </c>
      <c r="G51" s="153">
        <v>-1041632</v>
      </c>
      <c r="H51" s="165">
        <f t="shared" si="3"/>
        <v>1047788</v>
      </c>
      <c r="I51" s="153">
        <v>121643</v>
      </c>
      <c r="J51" s="153">
        <v>926145</v>
      </c>
      <c r="K51" s="152"/>
      <c r="L51" s="192"/>
      <c r="M51" s="351" t="s">
        <v>172</v>
      </c>
    </row>
    <row r="52" spans="1:13" ht="12.75" customHeight="1">
      <c r="A52" s="324"/>
      <c r="B52" s="207" t="s">
        <v>162</v>
      </c>
      <c r="C52" s="176">
        <v>6058</v>
      </c>
      <c r="D52" s="325"/>
      <c r="E52" s="166">
        <v>10234181</v>
      </c>
      <c r="F52" s="158"/>
      <c r="G52" s="158"/>
      <c r="H52" s="170">
        <f t="shared" si="3"/>
        <v>0</v>
      </c>
      <c r="I52" s="158"/>
      <c r="J52" s="290"/>
      <c r="K52" s="208"/>
      <c r="L52" s="217"/>
      <c r="M52" s="352"/>
    </row>
    <row r="53" spans="1:13" ht="12.75" customHeight="1">
      <c r="A53" s="324"/>
      <c r="B53" s="188" t="s">
        <v>162</v>
      </c>
      <c r="C53" s="156">
        <v>6059</v>
      </c>
      <c r="D53" s="325"/>
      <c r="E53" s="196">
        <v>6776509</v>
      </c>
      <c r="F53" s="157"/>
      <c r="G53" s="157"/>
      <c r="H53" s="167">
        <f t="shared" si="3"/>
        <v>0</v>
      </c>
      <c r="I53" s="157"/>
      <c r="J53" s="157"/>
      <c r="K53" s="159"/>
      <c r="L53" s="172"/>
      <c r="M53" s="353"/>
    </row>
    <row r="54" spans="1:15" s="3" customFormat="1" ht="15.75" customHeight="1">
      <c r="A54" s="280"/>
      <c r="B54" s="279"/>
      <c r="C54" s="281"/>
      <c r="D54" s="282" t="s">
        <v>165</v>
      </c>
      <c r="E54" s="228">
        <f aca="true" t="shared" si="4" ref="E54:L54">SUM(E55:E67,E74:E103)</f>
        <v>19299433</v>
      </c>
      <c r="F54" s="228">
        <f t="shared" si="4"/>
        <v>6676357</v>
      </c>
      <c r="G54" s="228">
        <f t="shared" si="4"/>
        <v>-1702104</v>
      </c>
      <c r="H54" s="228">
        <f t="shared" si="4"/>
        <v>4974253</v>
      </c>
      <c r="I54" s="228">
        <f t="shared" si="4"/>
        <v>1405622</v>
      </c>
      <c r="J54" s="228">
        <f>SUM(J55:J67,J74:J103)</f>
        <v>3568631</v>
      </c>
      <c r="K54" s="228">
        <f t="shared" si="4"/>
        <v>0</v>
      </c>
      <c r="L54" s="228">
        <f t="shared" si="4"/>
        <v>0</v>
      </c>
      <c r="M54" s="228"/>
      <c r="N54" s="168">
        <f>L54+I54+J54</f>
        <v>4974253</v>
      </c>
      <c r="O54" s="150"/>
    </row>
    <row r="55" spans="1:15" ht="12.75" customHeight="1">
      <c r="A55" s="186">
        <v>30</v>
      </c>
      <c r="B55" s="181">
        <v>60013</v>
      </c>
      <c r="C55" s="181">
        <v>6050</v>
      </c>
      <c r="D55" s="175" t="s">
        <v>199</v>
      </c>
      <c r="E55" s="182">
        <v>66000</v>
      </c>
      <c r="F55" s="182">
        <v>66000</v>
      </c>
      <c r="G55" s="182"/>
      <c r="H55" s="184">
        <f>I55+J55+K55+L55</f>
        <v>66000</v>
      </c>
      <c r="I55" s="183"/>
      <c r="J55" s="183">
        <v>66000</v>
      </c>
      <c r="K55" s="185"/>
      <c r="L55" s="185"/>
      <c r="M55" s="174" t="s">
        <v>200</v>
      </c>
      <c r="N55" s="149">
        <f>F54+G54</f>
        <v>4974253</v>
      </c>
      <c r="O55" s="149"/>
    </row>
    <row r="56" spans="1:15" ht="20.25" customHeight="1">
      <c r="A56" s="186">
        <v>31</v>
      </c>
      <c r="B56" s="181">
        <v>60016</v>
      </c>
      <c r="C56" s="181">
        <v>6050</v>
      </c>
      <c r="D56" s="175" t="s">
        <v>318</v>
      </c>
      <c r="E56" s="182">
        <v>180671</v>
      </c>
      <c r="F56" s="183">
        <v>50671</v>
      </c>
      <c r="G56" s="183"/>
      <c r="H56" s="184">
        <f aca="true" t="shared" si="5" ref="H56:H76">I56+J56+K56+L56</f>
        <v>50671</v>
      </c>
      <c r="I56" s="183">
        <v>50671</v>
      </c>
      <c r="J56" s="183"/>
      <c r="K56" s="185"/>
      <c r="L56" s="185"/>
      <c r="M56" s="174" t="s">
        <v>200</v>
      </c>
      <c r="N56" s="149"/>
      <c r="O56" s="149"/>
    </row>
    <row r="57" spans="1:15" ht="18" customHeight="1">
      <c r="A57" s="186">
        <v>32</v>
      </c>
      <c r="B57" s="181">
        <v>60016</v>
      </c>
      <c r="C57" s="181">
        <v>6050</v>
      </c>
      <c r="D57" s="175" t="s">
        <v>273</v>
      </c>
      <c r="E57" s="182">
        <v>191411</v>
      </c>
      <c r="F57" s="183">
        <v>71411</v>
      </c>
      <c r="G57" s="183"/>
      <c r="H57" s="184">
        <f t="shared" si="5"/>
        <v>71411</v>
      </c>
      <c r="I57" s="183"/>
      <c r="J57" s="183">
        <v>71411</v>
      </c>
      <c r="K57" s="185"/>
      <c r="L57" s="185"/>
      <c r="M57" s="174" t="s">
        <v>200</v>
      </c>
      <c r="N57" s="149"/>
      <c r="O57" s="149"/>
    </row>
    <row r="58" spans="1:15" ht="18.75" customHeight="1">
      <c r="A58" s="186">
        <v>33</v>
      </c>
      <c r="B58" s="181">
        <v>60016</v>
      </c>
      <c r="C58" s="181">
        <v>6050</v>
      </c>
      <c r="D58" s="175" t="s">
        <v>274</v>
      </c>
      <c r="E58" s="182">
        <v>16860</v>
      </c>
      <c r="F58" s="183">
        <v>1000</v>
      </c>
      <c r="G58" s="183"/>
      <c r="H58" s="184">
        <f t="shared" si="5"/>
        <v>1000</v>
      </c>
      <c r="I58" s="183">
        <v>1000</v>
      </c>
      <c r="J58" s="183"/>
      <c r="K58" s="185"/>
      <c r="L58" s="185"/>
      <c r="M58" s="174" t="s">
        <v>200</v>
      </c>
      <c r="N58" s="149"/>
      <c r="O58" s="149"/>
    </row>
    <row r="59" spans="1:15" ht="11.25" customHeight="1">
      <c r="A59" s="186">
        <v>34</v>
      </c>
      <c r="B59" s="181">
        <v>60016</v>
      </c>
      <c r="C59" s="181">
        <v>6050</v>
      </c>
      <c r="D59" s="175" t="s">
        <v>204</v>
      </c>
      <c r="E59" s="182">
        <v>43920</v>
      </c>
      <c r="F59" s="183">
        <v>43920</v>
      </c>
      <c r="G59" s="183"/>
      <c r="H59" s="184">
        <f t="shared" si="5"/>
        <v>43920</v>
      </c>
      <c r="I59" s="183">
        <v>43920</v>
      </c>
      <c r="J59" s="183"/>
      <c r="K59" s="185"/>
      <c r="L59" s="185"/>
      <c r="M59" s="174" t="s">
        <v>200</v>
      </c>
      <c r="N59" s="149"/>
      <c r="O59" s="149"/>
    </row>
    <row r="60" spans="1:15" ht="11.25" customHeight="1">
      <c r="A60" s="186">
        <v>35</v>
      </c>
      <c r="B60" s="181">
        <v>60016</v>
      </c>
      <c r="C60" s="181">
        <v>6050</v>
      </c>
      <c r="D60" s="175" t="s">
        <v>205</v>
      </c>
      <c r="E60" s="182">
        <v>43920</v>
      </c>
      <c r="F60" s="183">
        <v>43920</v>
      </c>
      <c r="G60" s="183"/>
      <c r="H60" s="184">
        <f t="shared" si="5"/>
        <v>43920</v>
      </c>
      <c r="I60" s="183">
        <v>43920</v>
      </c>
      <c r="J60" s="183"/>
      <c r="K60" s="185"/>
      <c r="L60" s="185"/>
      <c r="M60" s="174" t="s">
        <v>200</v>
      </c>
      <c r="N60" s="149"/>
      <c r="O60" s="149"/>
    </row>
    <row r="61" spans="1:15" ht="18.75" customHeight="1">
      <c r="A61" s="186">
        <v>36</v>
      </c>
      <c r="B61" s="181">
        <v>60016</v>
      </c>
      <c r="C61" s="181">
        <v>6050</v>
      </c>
      <c r="D61" s="175" t="s">
        <v>287</v>
      </c>
      <c r="E61" s="182">
        <v>52092</v>
      </c>
      <c r="F61" s="183">
        <v>47822</v>
      </c>
      <c r="G61" s="183"/>
      <c r="H61" s="184">
        <f t="shared" si="5"/>
        <v>47822</v>
      </c>
      <c r="I61" s="183">
        <v>47822</v>
      </c>
      <c r="J61" s="183"/>
      <c r="K61" s="185"/>
      <c r="L61" s="185"/>
      <c r="M61" s="174" t="s">
        <v>200</v>
      </c>
      <c r="N61" s="149"/>
      <c r="O61" s="149"/>
    </row>
    <row r="62" spans="1:15" ht="12.75" customHeight="1">
      <c r="A62" s="186">
        <v>37</v>
      </c>
      <c r="B62" s="181">
        <v>60016</v>
      </c>
      <c r="C62" s="181">
        <v>6050</v>
      </c>
      <c r="D62" s="175" t="s">
        <v>213</v>
      </c>
      <c r="E62" s="182">
        <v>48800</v>
      </c>
      <c r="F62" s="183">
        <v>48800</v>
      </c>
      <c r="G62" s="183"/>
      <c r="H62" s="184">
        <f t="shared" si="5"/>
        <v>48800</v>
      </c>
      <c r="I62" s="183">
        <v>48800</v>
      </c>
      <c r="J62" s="183"/>
      <c r="K62" s="185"/>
      <c r="L62" s="185"/>
      <c r="M62" s="174" t="s">
        <v>200</v>
      </c>
      <c r="N62" s="149"/>
      <c r="O62" s="149"/>
    </row>
    <row r="63" spans="1:15" ht="12.75" customHeight="1">
      <c r="A63" s="186">
        <v>38</v>
      </c>
      <c r="B63" s="181">
        <v>60016</v>
      </c>
      <c r="C63" s="181">
        <v>6050</v>
      </c>
      <c r="D63" s="175" t="s">
        <v>218</v>
      </c>
      <c r="E63" s="182">
        <v>54900</v>
      </c>
      <c r="F63" s="183">
        <v>54900</v>
      </c>
      <c r="G63" s="183"/>
      <c r="H63" s="184">
        <f t="shared" si="5"/>
        <v>54900</v>
      </c>
      <c r="I63" s="183">
        <v>54900</v>
      </c>
      <c r="J63" s="183"/>
      <c r="K63" s="185"/>
      <c r="L63" s="185"/>
      <c r="M63" s="174" t="s">
        <v>200</v>
      </c>
      <c r="N63" s="149"/>
      <c r="O63" s="149"/>
    </row>
    <row r="64" spans="1:15" ht="11.25" customHeight="1">
      <c r="A64" s="186">
        <v>39</v>
      </c>
      <c r="B64" s="181">
        <v>60016</v>
      </c>
      <c r="C64" s="181">
        <v>6050</v>
      </c>
      <c r="D64" s="175" t="s">
        <v>229</v>
      </c>
      <c r="E64" s="182">
        <v>37942</v>
      </c>
      <c r="F64" s="183">
        <v>37942</v>
      </c>
      <c r="G64" s="183"/>
      <c r="H64" s="184">
        <f t="shared" si="5"/>
        <v>37942</v>
      </c>
      <c r="I64" s="183">
        <v>37942</v>
      </c>
      <c r="J64" s="183"/>
      <c r="K64" s="185"/>
      <c r="L64" s="185"/>
      <c r="M64" s="174" t="s">
        <v>200</v>
      </c>
      <c r="N64" s="149"/>
      <c r="O64" s="149"/>
    </row>
    <row r="65" spans="1:15" ht="11.25" customHeight="1">
      <c r="A65" s="186">
        <v>40</v>
      </c>
      <c r="B65" s="181">
        <v>60016</v>
      </c>
      <c r="C65" s="181">
        <v>6050</v>
      </c>
      <c r="D65" s="175" t="s">
        <v>230</v>
      </c>
      <c r="E65" s="182">
        <v>37942</v>
      </c>
      <c r="F65" s="183">
        <v>37942</v>
      </c>
      <c r="G65" s="183"/>
      <c r="H65" s="184">
        <f t="shared" si="5"/>
        <v>37942</v>
      </c>
      <c r="I65" s="183">
        <v>37942</v>
      </c>
      <c r="J65" s="183"/>
      <c r="K65" s="185"/>
      <c r="L65" s="185"/>
      <c r="M65" s="174" t="s">
        <v>200</v>
      </c>
      <c r="N65" s="149"/>
      <c r="O65" s="149"/>
    </row>
    <row r="66" spans="1:15" ht="48.75" customHeight="1">
      <c r="A66" s="186">
        <v>41</v>
      </c>
      <c r="B66" s="181">
        <v>60016</v>
      </c>
      <c r="C66" s="181">
        <v>6050</v>
      </c>
      <c r="D66" s="175" t="s">
        <v>279</v>
      </c>
      <c r="E66" s="182">
        <v>1850000</v>
      </c>
      <c r="F66" s="183">
        <v>500000</v>
      </c>
      <c r="G66" s="183"/>
      <c r="H66" s="184">
        <f t="shared" si="5"/>
        <v>500000</v>
      </c>
      <c r="I66" s="183">
        <v>6000</v>
      </c>
      <c r="J66" s="183">
        <v>494000</v>
      </c>
      <c r="K66" s="185"/>
      <c r="L66" s="185"/>
      <c r="M66" s="174" t="s">
        <v>200</v>
      </c>
      <c r="N66" s="149"/>
      <c r="O66" s="149"/>
    </row>
    <row r="67" spans="1:15" ht="19.5" customHeight="1">
      <c r="A67" s="186">
        <v>42</v>
      </c>
      <c r="B67" s="181">
        <v>60016</v>
      </c>
      <c r="C67" s="181">
        <v>6050</v>
      </c>
      <c r="D67" s="175" t="s">
        <v>302</v>
      </c>
      <c r="E67" s="182">
        <v>60000</v>
      </c>
      <c r="F67" s="183">
        <v>12000</v>
      </c>
      <c r="G67" s="183"/>
      <c r="H67" s="184">
        <f t="shared" si="5"/>
        <v>12000</v>
      </c>
      <c r="I67" s="183">
        <v>12000</v>
      </c>
      <c r="J67" s="183"/>
      <c r="K67" s="185"/>
      <c r="L67" s="185"/>
      <c r="M67" s="174" t="s">
        <v>200</v>
      </c>
      <c r="N67" s="149"/>
      <c r="O67" s="149"/>
    </row>
    <row r="68" spans="1:15" ht="4.5" customHeight="1">
      <c r="A68" s="242"/>
      <c r="B68" s="242"/>
      <c r="C68" s="242"/>
      <c r="D68" s="240"/>
      <c r="E68" s="243"/>
      <c r="F68" s="244"/>
      <c r="G68" s="244"/>
      <c r="H68" s="295"/>
      <c r="I68" s="244"/>
      <c r="J68" s="244"/>
      <c r="K68" s="245"/>
      <c r="L68" s="245"/>
      <c r="M68" s="241"/>
      <c r="N68" s="149"/>
      <c r="O68" s="149"/>
    </row>
    <row r="69" spans="1:15" ht="9.75" customHeight="1" thickBot="1">
      <c r="A69" s="345" t="s">
        <v>1</v>
      </c>
      <c r="B69" s="371" t="s">
        <v>158</v>
      </c>
      <c r="C69" s="346" t="s">
        <v>163</v>
      </c>
      <c r="D69" s="371" t="s">
        <v>159</v>
      </c>
      <c r="E69" s="371" t="s">
        <v>160</v>
      </c>
      <c r="F69" s="351" t="s">
        <v>226</v>
      </c>
      <c r="G69" s="356" t="str">
        <f>G35</f>
        <v>Zmiany Uchwałą Rady Gminy Lesznowola</v>
      </c>
      <c r="H69" s="357" t="s">
        <v>170</v>
      </c>
      <c r="I69" s="358"/>
      <c r="J69" s="358"/>
      <c r="K69" s="358"/>
      <c r="L69" s="359"/>
      <c r="M69" s="351" t="s">
        <v>173</v>
      </c>
      <c r="N69" s="149"/>
      <c r="O69" s="149"/>
    </row>
    <row r="70" spans="1:15" ht="9" customHeight="1">
      <c r="A70" s="345"/>
      <c r="B70" s="371"/>
      <c r="C70" s="347"/>
      <c r="D70" s="371"/>
      <c r="E70" s="371"/>
      <c r="F70" s="352"/>
      <c r="G70" s="352"/>
      <c r="H70" s="360">
        <v>2009</v>
      </c>
      <c r="I70" s="361"/>
      <c r="J70" s="361"/>
      <c r="K70" s="361"/>
      <c r="L70" s="362"/>
      <c r="M70" s="352"/>
      <c r="N70" s="149"/>
      <c r="O70" s="149"/>
    </row>
    <row r="71" spans="1:15" ht="12.75" customHeight="1">
      <c r="A71" s="345"/>
      <c r="B71" s="371"/>
      <c r="C71" s="347"/>
      <c r="D71" s="371"/>
      <c r="E71" s="371"/>
      <c r="F71" s="352"/>
      <c r="G71" s="352"/>
      <c r="H71" s="363" t="str">
        <f>H37</f>
        <v>Planowane nakłady ogółem po zmianach  (9+10+11+12)</v>
      </c>
      <c r="I71" s="365" t="s">
        <v>161</v>
      </c>
      <c r="J71" s="354" t="s">
        <v>301</v>
      </c>
      <c r="K71" s="351" t="s">
        <v>254</v>
      </c>
      <c r="L71" s="352" t="s">
        <v>167</v>
      </c>
      <c r="M71" s="352"/>
      <c r="N71" s="149"/>
      <c r="O71" s="149"/>
    </row>
    <row r="72" spans="1:15" ht="15.75" customHeight="1">
      <c r="A72" s="345"/>
      <c r="B72" s="371"/>
      <c r="C72" s="348"/>
      <c r="D72" s="371"/>
      <c r="E72" s="371"/>
      <c r="F72" s="353"/>
      <c r="G72" s="353"/>
      <c r="H72" s="364"/>
      <c r="I72" s="355"/>
      <c r="J72" s="355"/>
      <c r="K72" s="353"/>
      <c r="L72" s="353"/>
      <c r="M72" s="353"/>
      <c r="N72" s="149"/>
      <c r="O72" s="149"/>
    </row>
    <row r="73" spans="1:15" ht="6" customHeight="1">
      <c r="A73" s="161">
        <v>1</v>
      </c>
      <c r="B73" s="161">
        <v>2</v>
      </c>
      <c r="C73" s="161">
        <v>3</v>
      </c>
      <c r="D73" s="161">
        <v>4</v>
      </c>
      <c r="E73" s="161">
        <v>5</v>
      </c>
      <c r="F73" s="161">
        <v>6</v>
      </c>
      <c r="G73" s="161">
        <v>7</v>
      </c>
      <c r="H73" s="171">
        <v>8</v>
      </c>
      <c r="I73" s="162">
        <v>9</v>
      </c>
      <c r="J73" s="171">
        <v>10</v>
      </c>
      <c r="K73" s="162">
        <v>11</v>
      </c>
      <c r="L73" s="171">
        <v>12</v>
      </c>
      <c r="M73" s="162">
        <v>13</v>
      </c>
      <c r="N73" s="149"/>
      <c r="O73" s="149"/>
    </row>
    <row r="74" spans="1:15" ht="12" customHeight="1">
      <c r="A74" s="186">
        <v>43</v>
      </c>
      <c r="B74" s="181">
        <v>60016</v>
      </c>
      <c r="C74" s="181">
        <v>6050</v>
      </c>
      <c r="D74" s="175" t="s">
        <v>304</v>
      </c>
      <c r="E74" s="182">
        <v>20000</v>
      </c>
      <c r="F74" s="183">
        <v>10000</v>
      </c>
      <c r="G74" s="183"/>
      <c r="H74" s="184">
        <f t="shared" si="5"/>
        <v>10000</v>
      </c>
      <c r="I74" s="183">
        <v>10000</v>
      </c>
      <c r="J74" s="183"/>
      <c r="K74" s="185"/>
      <c r="L74" s="185"/>
      <c r="M74" s="174" t="s">
        <v>200</v>
      </c>
      <c r="N74" s="149"/>
      <c r="O74" s="149"/>
    </row>
    <row r="75" spans="1:15" ht="30.75" customHeight="1">
      <c r="A75" s="186">
        <v>44</v>
      </c>
      <c r="B75" s="181">
        <v>60016</v>
      </c>
      <c r="C75" s="181">
        <v>6050</v>
      </c>
      <c r="D75" s="175" t="s">
        <v>288</v>
      </c>
      <c r="E75" s="182">
        <v>119381</v>
      </c>
      <c r="F75" s="183">
        <v>57381</v>
      </c>
      <c r="G75" s="183"/>
      <c r="H75" s="184">
        <f t="shared" si="5"/>
        <v>57381</v>
      </c>
      <c r="I75" s="183">
        <v>57381</v>
      </c>
      <c r="J75" s="183"/>
      <c r="K75" s="185"/>
      <c r="L75" s="185"/>
      <c r="M75" s="174" t="s">
        <v>200</v>
      </c>
      <c r="N75" s="149"/>
      <c r="O75" s="149"/>
    </row>
    <row r="76" spans="1:15" ht="12.75" customHeight="1">
      <c r="A76" s="186">
        <v>45</v>
      </c>
      <c r="B76" s="181">
        <v>60016</v>
      </c>
      <c r="C76" s="181">
        <v>6050</v>
      </c>
      <c r="D76" s="175" t="s">
        <v>271</v>
      </c>
      <c r="E76" s="182">
        <v>2300000</v>
      </c>
      <c r="F76" s="182">
        <v>10000</v>
      </c>
      <c r="G76" s="182"/>
      <c r="H76" s="184">
        <f t="shared" si="5"/>
        <v>10000</v>
      </c>
      <c r="I76" s="183">
        <v>10000</v>
      </c>
      <c r="J76" s="183"/>
      <c r="K76" s="185"/>
      <c r="L76" s="185"/>
      <c r="M76" s="174" t="s">
        <v>200</v>
      </c>
      <c r="N76" s="149"/>
      <c r="O76" s="149"/>
    </row>
    <row r="77" spans="1:15" ht="17.25" customHeight="1">
      <c r="A77" s="181">
        <v>46</v>
      </c>
      <c r="B77" s="181">
        <v>60016</v>
      </c>
      <c r="C77" s="154">
        <v>6050</v>
      </c>
      <c r="D77" s="199" t="s">
        <v>324</v>
      </c>
      <c r="E77" s="164">
        <v>2833000</v>
      </c>
      <c r="F77" s="164">
        <v>234810</v>
      </c>
      <c r="G77" s="164">
        <v>-231810</v>
      </c>
      <c r="H77" s="165">
        <f>I77+J77+K77+L77</f>
        <v>3000</v>
      </c>
      <c r="I77" s="153"/>
      <c r="J77" s="153">
        <v>3000</v>
      </c>
      <c r="K77" s="152"/>
      <c r="L77" s="152"/>
      <c r="M77" s="174" t="s">
        <v>176</v>
      </c>
      <c r="N77" s="149"/>
      <c r="O77" s="149"/>
    </row>
    <row r="78" spans="1:15" ht="18.75" customHeight="1">
      <c r="A78" s="186">
        <v>47</v>
      </c>
      <c r="B78" s="181">
        <v>60016</v>
      </c>
      <c r="C78" s="181">
        <v>6050</v>
      </c>
      <c r="D78" s="175" t="s">
        <v>296</v>
      </c>
      <c r="E78" s="182">
        <v>80000</v>
      </c>
      <c r="F78" s="182">
        <v>10000</v>
      </c>
      <c r="G78" s="182"/>
      <c r="H78" s="184">
        <f>I78+J78+K78+L78</f>
        <v>10000</v>
      </c>
      <c r="I78" s="183"/>
      <c r="J78" s="183">
        <v>10000</v>
      </c>
      <c r="K78" s="185"/>
      <c r="L78" s="185"/>
      <c r="M78" s="174" t="s">
        <v>200</v>
      </c>
      <c r="N78" s="149"/>
      <c r="O78" s="149"/>
    </row>
    <row r="79" spans="1:15" ht="18.75" customHeight="1">
      <c r="A79" s="186">
        <v>48</v>
      </c>
      <c r="B79" s="181">
        <v>60016</v>
      </c>
      <c r="C79" s="181">
        <v>6050</v>
      </c>
      <c r="D79" s="175" t="s">
        <v>297</v>
      </c>
      <c r="E79" s="182">
        <v>80000</v>
      </c>
      <c r="F79" s="182">
        <v>10000</v>
      </c>
      <c r="G79" s="182"/>
      <c r="H79" s="184">
        <f aca="true" t="shared" si="6" ref="H79:H103">I79+J79+K79+L79</f>
        <v>10000</v>
      </c>
      <c r="I79" s="183"/>
      <c r="J79" s="183">
        <v>10000</v>
      </c>
      <c r="K79" s="185"/>
      <c r="L79" s="185"/>
      <c r="M79" s="174" t="s">
        <v>200</v>
      </c>
      <c r="N79" s="149"/>
      <c r="O79" s="149"/>
    </row>
    <row r="80" spans="1:15" ht="20.25" customHeight="1">
      <c r="A80" s="186">
        <v>49</v>
      </c>
      <c r="B80" s="181">
        <v>60016</v>
      </c>
      <c r="C80" s="181">
        <v>6050</v>
      </c>
      <c r="D80" s="175" t="s">
        <v>300</v>
      </c>
      <c r="E80" s="182">
        <v>981000</v>
      </c>
      <c r="F80" s="182">
        <v>970000</v>
      </c>
      <c r="G80" s="182">
        <v>11000</v>
      </c>
      <c r="H80" s="184">
        <f t="shared" si="6"/>
        <v>981000</v>
      </c>
      <c r="I80" s="183"/>
      <c r="J80" s="183">
        <v>981000</v>
      </c>
      <c r="K80" s="185"/>
      <c r="L80" s="185"/>
      <c r="M80" s="174" t="s">
        <v>200</v>
      </c>
      <c r="N80" s="149"/>
      <c r="O80" s="149"/>
    </row>
    <row r="81" spans="1:15" ht="15" customHeight="1">
      <c r="A81" s="186">
        <v>50</v>
      </c>
      <c r="B81" s="181">
        <v>60016</v>
      </c>
      <c r="C81" s="181">
        <v>6050</v>
      </c>
      <c r="D81" s="175" t="s">
        <v>238</v>
      </c>
      <c r="E81" s="182">
        <v>66000</v>
      </c>
      <c r="F81" s="182">
        <v>66000</v>
      </c>
      <c r="G81" s="182"/>
      <c r="H81" s="184">
        <f t="shared" si="6"/>
        <v>66000</v>
      </c>
      <c r="I81" s="183">
        <v>1000</v>
      </c>
      <c r="J81" s="183">
        <v>65000</v>
      </c>
      <c r="K81" s="185"/>
      <c r="L81" s="185"/>
      <c r="M81" s="174" t="s">
        <v>200</v>
      </c>
      <c r="N81" s="149"/>
      <c r="O81" s="149"/>
    </row>
    <row r="82" spans="1:15" ht="12.75" customHeight="1">
      <c r="A82" s="186">
        <v>51</v>
      </c>
      <c r="B82" s="181">
        <v>60016</v>
      </c>
      <c r="C82" s="181">
        <v>6050</v>
      </c>
      <c r="D82" s="175" t="s">
        <v>214</v>
      </c>
      <c r="E82" s="182">
        <v>64660</v>
      </c>
      <c r="F82" s="182">
        <v>64660</v>
      </c>
      <c r="G82" s="182"/>
      <c r="H82" s="184">
        <f t="shared" si="6"/>
        <v>64660</v>
      </c>
      <c r="I82" s="183">
        <v>64660</v>
      </c>
      <c r="J82" s="183"/>
      <c r="K82" s="185"/>
      <c r="L82" s="185"/>
      <c r="M82" s="174" t="s">
        <v>200</v>
      </c>
      <c r="N82" s="149"/>
      <c r="O82" s="149"/>
    </row>
    <row r="83" spans="1:15" ht="12.75" customHeight="1">
      <c r="A83" s="186">
        <v>52</v>
      </c>
      <c r="B83" s="181">
        <v>60016</v>
      </c>
      <c r="C83" s="181">
        <v>6050</v>
      </c>
      <c r="D83" s="175" t="s">
        <v>234</v>
      </c>
      <c r="E83" s="182"/>
      <c r="F83" s="182">
        <v>295000</v>
      </c>
      <c r="G83" s="182">
        <v>-295000</v>
      </c>
      <c r="H83" s="184">
        <f t="shared" si="6"/>
        <v>0</v>
      </c>
      <c r="I83" s="183"/>
      <c r="J83" s="183"/>
      <c r="K83" s="185"/>
      <c r="L83" s="185"/>
      <c r="M83" s="174" t="s">
        <v>200</v>
      </c>
      <c r="N83" s="149"/>
      <c r="O83" s="149"/>
    </row>
    <row r="84" spans="1:15" ht="18.75" customHeight="1">
      <c r="A84" s="186">
        <v>53</v>
      </c>
      <c r="B84" s="181">
        <v>60016</v>
      </c>
      <c r="C84" s="181">
        <v>6050</v>
      </c>
      <c r="D84" s="175" t="s">
        <v>275</v>
      </c>
      <c r="E84" s="182">
        <v>15050</v>
      </c>
      <c r="F84" s="183">
        <v>12000</v>
      </c>
      <c r="G84" s="183"/>
      <c r="H84" s="184">
        <f t="shared" si="6"/>
        <v>12000</v>
      </c>
      <c r="I84" s="183"/>
      <c r="J84" s="183">
        <v>12000</v>
      </c>
      <c r="K84" s="185"/>
      <c r="L84" s="185"/>
      <c r="M84" s="174" t="s">
        <v>200</v>
      </c>
      <c r="N84" s="149"/>
      <c r="O84" s="149"/>
    </row>
    <row r="85" spans="1:15" ht="12.75" customHeight="1">
      <c r="A85" s="186">
        <v>54</v>
      </c>
      <c r="B85" s="181">
        <v>60016</v>
      </c>
      <c r="C85" s="181">
        <v>6050</v>
      </c>
      <c r="D85" s="175" t="s">
        <v>215</v>
      </c>
      <c r="E85" s="182">
        <v>47336</v>
      </c>
      <c r="F85" s="182">
        <v>47336</v>
      </c>
      <c r="G85" s="182"/>
      <c r="H85" s="184">
        <f t="shared" si="6"/>
        <v>47336</v>
      </c>
      <c r="I85" s="183">
        <v>47336</v>
      </c>
      <c r="J85" s="183"/>
      <c r="K85" s="185"/>
      <c r="L85" s="185"/>
      <c r="M85" s="174" t="s">
        <v>200</v>
      </c>
      <c r="N85" s="149"/>
      <c r="O85" s="149"/>
    </row>
    <row r="86" spans="1:15" ht="20.25" customHeight="1">
      <c r="A86" s="186">
        <v>55</v>
      </c>
      <c r="B86" s="181">
        <v>60016</v>
      </c>
      <c r="C86" s="181">
        <v>6050</v>
      </c>
      <c r="D86" s="175" t="s">
        <v>248</v>
      </c>
      <c r="E86" s="182">
        <f>H86</f>
        <v>65880</v>
      </c>
      <c r="F86" s="182">
        <v>65880</v>
      </c>
      <c r="G86" s="182"/>
      <c r="H86" s="184">
        <f t="shared" si="6"/>
        <v>65880</v>
      </c>
      <c r="I86" s="183"/>
      <c r="J86" s="183">
        <v>65880</v>
      </c>
      <c r="K86" s="185"/>
      <c r="L86" s="185"/>
      <c r="M86" s="174" t="s">
        <v>200</v>
      </c>
      <c r="N86" s="149"/>
      <c r="O86" s="149"/>
    </row>
    <row r="87" spans="1:15" ht="14.25" customHeight="1">
      <c r="A87" s="186">
        <v>56</v>
      </c>
      <c r="B87" s="181">
        <v>60016</v>
      </c>
      <c r="C87" s="181">
        <v>6050</v>
      </c>
      <c r="D87" s="175" t="s">
        <v>249</v>
      </c>
      <c r="E87" s="182">
        <v>66000</v>
      </c>
      <c r="F87" s="182">
        <v>66000</v>
      </c>
      <c r="G87" s="182"/>
      <c r="H87" s="184">
        <f t="shared" si="6"/>
        <v>66000</v>
      </c>
      <c r="I87" s="183"/>
      <c r="J87" s="183">
        <v>66000</v>
      </c>
      <c r="K87" s="185"/>
      <c r="L87" s="185"/>
      <c r="M87" s="174" t="s">
        <v>200</v>
      </c>
      <c r="N87" s="149"/>
      <c r="O87" s="149"/>
    </row>
    <row r="88" spans="1:15" ht="12.75" customHeight="1">
      <c r="A88" s="186">
        <v>57</v>
      </c>
      <c r="B88" s="181">
        <v>60016</v>
      </c>
      <c r="C88" s="181">
        <v>6050</v>
      </c>
      <c r="D88" s="175" t="s">
        <v>253</v>
      </c>
      <c r="E88" s="182">
        <v>970000</v>
      </c>
      <c r="F88" s="182">
        <v>400000</v>
      </c>
      <c r="G88" s="182">
        <v>-350000</v>
      </c>
      <c r="H88" s="184">
        <f t="shared" si="6"/>
        <v>50000</v>
      </c>
      <c r="I88" s="183"/>
      <c r="J88" s="183">
        <v>50000</v>
      </c>
      <c r="K88" s="185"/>
      <c r="L88" s="185"/>
      <c r="M88" s="174" t="s">
        <v>200</v>
      </c>
      <c r="N88" s="149"/>
      <c r="O88" s="149"/>
    </row>
    <row r="89" spans="1:15" ht="21" customHeight="1">
      <c r="A89" s="186">
        <v>58</v>
      </c>
      <c r="B89" s="181">
        <v>60016</v>
      </c>
      <c r="C89" s="181">
        <v>6050</v>
      </c>
      <c r="D89" s="175" t="s">
        <v>299</v>
      </c>
      <c r="E89" s="182">
        <v>1562000</v>
      </c>
      <c r="F89" s="183">
        <v>612000</v>
      </c>
      <c r="G89" s="183">
        <v>-452000</v>
      </c>
      <c r="H89" s="184">
        <f t="shared" si="6"/>
        <v>160000</v>
      </c>
      <c r="I89" s="183"/>
      <c r="J89" s="183">
        <v>160000</v>
      </c>
      <c r="K89" s="185"/>
      <c r="L89" s="185"/>
      <c r="M89" s="174" t="s">
        <v>200</v>
      </c>
      <c r="N89" s="149"/>
      <c r="O89" s="149"/>
    </row>
    <row r="90" spans="1:15" ht="12" customHeight="1">
      <c r="A90" s="186">
        <v>59</v>
      </c>
      <c r="B90" s="181">
        <v>60016</v>
      </c>
      <c r="C90" s="181">
        <v>6050</v>
      </c>
      <c r="D90" s="175" t="s">
        <v>216</v>
      </c>
      <c r="E90" s="182">
        <v>23180</v>
      </c>
      <c r="F90" s="182">
        <v>23180</v>
      </c>
      <c r="G90" s="182"/>
      <c r="H90" s="184">
        <f t="shared" si="6"/>
        <v>23180</v>
      </c>
      <c r="I90" s="183">
        <v>23180</v>
      </c>
      <c r="J90" s="183"/>
      <c r="K90" s="185"/>
      <c r="L90" s="185"/>
      <c r="M90" s="174" t="s">
        <v>200</v>
      </c>
      <c r="N90" s="149"/>
      <c r="O90" s="149"/>
    </row>
    <row r="91" spans="1:15" ht="12" customHeight="1">
      <c r="A91" s="186">
        <v>60</v>
      </c>
      <c r="B91" s="181">
        <v>60016</v>
      </c>
      <c r="C91" s="181">
        <v>6050</v>
      </c>
      <c r="D91" s="175" t="s">
        <v>315</v>
      </c>
      <c r="E91" s="182">
        <v>50000</v>
      </c>
      <c r="F91" s="182">
        <v>5000</v>
      </c>
      <c r="G91" s="182"/>
      <c r="H91" s="184">
        <f>I91+J91+K91+L91</f>
        <v>5000</v>
      </c>
      <c r="I91" s="183">
        <v>5000</v>
      </c>
      <c r="J91" s="183"/>
      <c r="K91" s="185"/>
      <c r="L91" s="185"/>
      <c r="M91" s="174" t="s">
        <v>200</v>
      </c>
      <c r="N91" s="149"/>
      <c r="O91" s="149"/>
    </row>
    <row r="92" spans="1:15" ht="12" customHeight="1">
      <c r="A92" s="186">
        <v>61</v>
      </c>
      <c r="B92" s="181">
        <v>60016</v>
      </c>
      <c r="C92" s="181">
        <v>6050</v>
      </c>
      <c r="D92" s="175" t="s">
        <v>232</v>
      </c>
      <c r="E92" s="182">
        <v>29402</v>
      </c>
      <c r="F92" s="182">
        <v>29402</v>
      </c>
      <c r="G92" s="182"/>
      <c r="H92" s="184">
        <f t="shared" si="6"/>
        <v>29402</v>
      </c>
      <c r="I92" s="183">
        <v>29402</v>
      </c>
      <c r="J92" s="183"/>
      <c r="K92" s="185"/>
      <c r="L92" s="185"/>
      <c r="M92" s="174" t="s">
        <v>200</v>
      </c>
      <c r="N92" s="149"/>
      <c r="O92" s="149"/>
    </row>
    <row r="93" spans="1:15" ht="13.5" customHeight="1">
      <c r="A93" s="186">
        <v>62</v>
      </c>
      <c r="B93" s="181">
        <v>60016</v>
      </c>
      <c r="C93" s="181">
        <v>6050</v>
      </c>
      <c r="D93" s="175" t="s">
        <v>208</v>
      </c>
      <c r="E93" s="182">
        <v>100040</v>
      </c>
      <c r="F93" s="182">
        <f>H93</f>
        <v>100040</v>
      </c>
      <c r="G93" s="182"/>
      <c r="H93" s="184">
        <f t="shared" si="6"/>
        <v>100040</v>
      </c>
      <c r="I93" s="183">
        <v>100040</v>
      </c>
      <c r="J93" s="183"/>
      <c r="K93" s="185"/>
      <c r="L93" s="185"/>
      <c r="M93" s="174" t="s">
        <v>200</v>
      </c>
      <c r="N93" s="149"/>
      <c r="O93" s="149"/>
    </row>
    <row r="94" spans="1:15" ht="18.75" customHeight="1">
      <c r="A94" s="186">
        <v>63</v>
      </c>
      <c r="B94" s="181">
        <v>60016</v>
      </c>
      <c r="C94" s="181">
        <v>6050</v>
      </c>
      <c r="D94" s="175" t="s">
        <v>310</v>
      </c>
      <c r="E94" s="182">
        <v>5100000</v>
      </c>
      <c r="F94" s="182">
        <v>255000</v>
      </c>
      <c r="G94" s="182">
        <v>-11000</v>
      </c>
      <c r="H94" s="184">
        <f t="shared" si="6"/>
        <v>244000</v>
      </c>
      <c r="I94" s="183"/>
      <c r="J94" s="183">
        <v>244000</v>
      </c>
      <c r="K94" s="185"/>
      <c r="L94" s="185"/>
      <c r="M94" s="174" t="s">
        <v>176</v>
      </c>
      <c r="N94" s="149"/>
      <c r="O94" s="149"/>
    </row>
    <row r="95" spans="1:15" ht="21.75" customHeight="1">
      <c r="A95" s="186">
        <v>64</v>
      </c>
      <c r="B95" s="179">
        <v>60016</v>
      </c>
      <c r="C95" s="179">
        <v>6050</v>
      </c>
      <c r="D95" s="239" t="s">
        <v>280</v>
      </c>
      <c r="E95" s="218">
        <f>H95</f>
        <v>1195120</v>
      </c>
      <c r="F95" s="218">
        <v>1282120</v>
      </c>
      <c r="G95" s="218">
        <v>-87000</v>
      </c>
      <c r="H95" s="184">
        <f t="shared" si="6"/>
        <v>1195120</v>
      </c>
      <c r="I95" s="178"/>
      <c r="J95" s="178">
        <v>1195120</v>
      </c>
      <c r="K95" s="177"/>
      <c r="L95" s="177"/>
      <c r="M95" s="34" t="s">
        <v>200</v>
      </c>
      <c r="N95" s="149"/>
      <c r="O95" s="149"/>
    </row>
    <row r="96" spans="1:15" ht="19.5" customHeight="1">
      <c r="A96" s="186">
        <v>65</v>
      </c>
      <c r="B96" s="181">
        <v>60016</v>
      </c>
      <c r="C96" s="181">
        <v>6050</v>
      </c>
      <c r="D96" s="175" t="s">
        <v>276</v>
      </c>
      <c r="E96" s="182">
        <v>100000</v>
      </c>
      <c r="F96" s="183">
        <v>1000</v>
      </c>
      <c r="G96" s="183"/>
      <c r="H96" s="184">
        <f t="shared" si="6"/>
        <v>1000</v>
      </c>
      <c r="I96" s="183">
        <v>1000</v>
      </c>
      <c r="J96" s="183"/>
      <c r="K96" s="185"/>
      <c r="L96" s="185"/>
      <c r="M96" s="174" t="s">
        <v>200</v>
      </c>
      <c r="N96" s="149"/>
      <c r="O96" s="149"/>
    </row>
    <row r="97" spans="1:15" ht="11.25" customHeight="1">
      <c r="A97" s="186">
        <v>66</v>
      </c>
      <c r="B97" s="181">
        <v>60016</v>
      </c>
      <c r="C97" s="181">
        <v>6050</v>
      </c>
      <c r="D97" s="175" t="s">
        <v>277</v>
      </c>
      <c r="E97" s="182">
        <v>75220</v>
      </c>
      <c r="F97" s="183">
        <v>75220</v>
      </c>
      <c r="G97" s="183"/>
      <c r="H97" s="184">
        <f t="shared" si="6"/>
        <v>75220</v>
      </c>
      <c r="I97" s="183"/>
      <c r="J97" s="183">
        <v>75220</v>
      </c>
      <c r="K97" s="185"/>
      <c r="L97" s="185"/>
      <c r="M97" s="174" t="s">
        <v>200</v>
      </c>
      <c r="N97" s="149"/>
      <c r="O97" s="149"/>
    </row>
    <row r="98" spans="1:15" ht="12" customHeight="1">
      <c r="A98" s="186">
        <v>67</v>
      </c>
      <c r="B98" s="181">
        <v>60016</v>
      </c>
      <c r="C98" s="181">
        <v>6060</v>
      </c>
      <c r="D98" s="175" t="s">
        <v>257</v>
      </c>
      <c r="E98" s="182">
        <v>135000</v>
      </c>
      <c r="F98" s="182">
        <v>135000</v>
      </c>
      <c r="G98" s="182"/>
      <c r="H98" s="184">
        <f t="shared" si="6"/>
        <v>135000</v>
      </c>
      <c r="I98" s="183">
        <v>135000</v>
      </c>
      <c r="J98" s="183"/>
      <c r="K98" s="185"/>
      <c r="L98" s="185"/>
      <c r="M98" s="174" t="s">
        <v>193</v>
      </c>
      <c r="N98" s="149"/>
      <c r="O98" s="149"/>
    </row>
    <row r="99" spans="1:15" ht="12.75" customHeight="1">
      <c r="A99" s="186">
        <v>68</v>
      </c>
      <c r="B99" s="181">
        <v>60016</v>
      </c>
      <c r="C99" s="181">
        <v>6060</v>
      </c>
      <c r="D99" s="175" t="s">
        <v>235</v>
      </c>
      <c r="E99" s="182">
        <v>91000</v>
      </c>
      <c r="F99" s="182">
        <v>91000</v>
      </c>
      <c r="G99" s="182"/>
      <c r="H99" s="184">
        <f t="shared" si="6"/>
        <v>91000</v>
      </c>
      <c r="I99" s="183">
        <v>91000</v>
      </c>
      <c r="J99" s="183"/>
      <c r="K99" s="185"/>
      <c r="L99" s="185"/>
      <c r="M99" s="174" t="s">
        <v>193</v>
      </c>
      <c r="N99" s="149"/>
      <c r="O99" s="149"/>
    </row>
    <row r="100" spans="1:15" ht="11.25" customHeight="1">
      <c r="A100" s="186">
        <v>69</v>
      </c>
      <c r="B100" s="181">
        <v>60016</v>
      </c>
      <c r="C100" s="181">
        <v>6060</v>
      </c>
      <c r="D100" s="175" t="s">
        <v>217</v>
      </c>
      <c r="E100" s="182">
        <v>70706</v>
      </c>
      <c r="F100" s="182">
        <v>80000</v>
      </c>
      <c r="G100" s="182">
        <v>-9294</v>
      </c>
      <c r="H100" s="184">
        <f t="shared" si="6"/>
        <v>70706</v>
      </c>
      <c r="I100" s="183">
        <v>70706</v>
      </c>
      <c r="J100" s="183"/>
      <c r="K100" s="185"/>
      <c r="L100" s="185"/>
      <c r="M100" s="174" t="s">
        <v>193</v>
      </c>
      <c r="N100" s="149"/>
      <c r="O100" s="149"/>
    </row>
    <row r="101" spans="1:15" ht="11.25" customHeight="1">
      <c r="A101" s="186">
        <v>70</v>
      </c>
      <c r="B101" s="181">
        <v>60016</v>
      </c>
      <c r="C101" s="181">
        <v>6060</v>
      </c>
      <c r="D101" s="175" t="s">
        <v>221</v>
      </c>
      <c r="E101" s="182">
        <v>286000</v>
      </c>
      <c r="F101" s="182">
        <v>286000</v>
      </c>
      <c r="G101" s="182"/>
      <c r="H101" s="184">
        <f t="shared" si="6"/>
        <v>286000</v>
      </c>
      <c r="I101" s="183">
        <v>286000</v>
      </c>
      <c r="J101" s="183"/>
      <c r="K101" s="185"/>
      <c r="L101" s="185"/>
      <c r="M101" s="174" t="s">
        <v>193</v>
      </c>
      <c r="N101" s="149"/>
      <c r="O101" s="149"/>
    </row>
    <row r="102" spans="1:15" ht="12" customHeight="1">
      <c r="A102" s="186">
        <v>71</v>
      </c>
      <c r="B102" s="181">
        <v>60016</v>
      </c>
      <c r="C102" s="181">
        <v>6060</v>
      </c>
      <c r="D102" s="175" t="s">
        <v>264</v>
      </c>
      <c r="E102" s="182">
        <v>89000</v>
      </c>
      <c r="F102" s="182">
        <v>248000</v>
      </c>
      <c r="G102" s="182">
        <v>-159000</v>
      </c>
      <c r="H102" s="184">
        <f t="shared" si="6"/>
        <v>89000</v>
      </c>
      <c r="I102" s="183">
        <v>89000</v>
      </c>
      <c r="J102" s="183"/>
      <c r="K102" s="185"/>
      <c r="L102" s="185"/>
      <c r="M102" s="174" t="s">
        <v>193</v>
      </c>
      <c r="N102" s="149"/>
      <c r="O102" s="149"/>
    </row>
    <row r="103" spans="1:15" ht="12.75" customHeight="1">
      <c r="A103" s="186">
        <v>72</v>
      </c>
      <c r="B103" s="181">
        <v>60016</v>
      </c>
      <c r="C103" s="181">
        <v>6060</v>
      </c>
      <c r="D103" s="175" t="s">
        <v>278</v>
      </c>
      <c r="E103" s="182"/>
      <c r="F103" s="182">
        <v>118000</v>
      </c>
      <c r="G103" s="182">
        <v>-118000</v>
      </c>
      <c r="H103" s="184">
        <f t="shared" si="6"/>
        <v>0</v>
      </c>
      <c r="I103" s="183"/>
      <c r="J103" s="183"/>
      <c r="K103" s="185"/>
      <c r="L103" s="185"/>
      <c r="M103" s="174" t="s">
        <v>193</v>
      </c>
      <c r="N103" s="13"/>
      <c r="O103" s="149"/>
    </row>
    <row r="104" spans="1:15" ht="12.75" customHeight="1">
      <c r="A104" s="202"/>
      <c r="B104" s="202"/>
      <c r="C104" s="202"/>
      <c r="D104" s="203"/>
      <c r="E104" s="204"/>
      <c r="F104" s="204"/>
      <c r="G104" s="204"/>
      <c r="H104" s="310"/>
      <c r="I104" s="205"/>
      <c r="J104" s="205"/>
      <c r="K104" s="299"/>
      <c r="L104" s="299"/>
      <c r="M104" s="173"/>
      <c r="N104" s="20"/>
      <c r="O104" s="149"/>
    </row>
    <row r="105" spans="1:15" ht="12" customHeight="1" thickBot="1">
      <c r="A105" s="345" t="s">
        <v>1</v>
      </c>
      <c r="B105" s="371" t="s">
        <v>158</v>
      </c>
      <c r="C105" s="346" t="s">
        <v>163</v>
      </c>
      <c r="D105" s="371" t="s">
        <v>159</v>
      </c>
      <c r="E105" s="371" t="s">
        <v>160</v>
      </c>
      <c r="F105" s="351" t="s">
        <v>226</v>
      </c>
      <c r="G105" s="356" t="str">
        <f>G69</f>
        <v>Zmiany Uchwałą Rady Gminy Lesznowola</v>
      </c>
      <c r="H105" s="357" t="s">
        <v>170</v>
      </c>
      <c r="I105" s="358"/>
      <c r="J105" s="358"/>
      <c r="K105" s="358"/>
      <c r="L105" s="359"/>
      <c r="M105" s="351" t="s">
        <v>173</v>
      </c>
      <c r="N105" s="149"/>
      <c r="O105" s="149"/>
    </row>
    <row r="106" spans="1:15" ht="11.25" customHeight="1">
      <c r="A106" s="345"/>
      <c r="B106" s="371"/>
      <c r="C106" s="347"/>
      <c r="D106" s="371"/>
      <c r="E106" s="371"/>
      <c r="F106" s="352"/>
      <c r="G106" s="352"/>
      <c r="H106" s="360">
        <v>2009</v>
      </c>
      <c r="I106" s="361"/>
      <c r="J106" s="361"/>
      <c r="K106" s="361"/>
      <c r="L106" s="362"/>
      <c r="M106" s="352"/>
      <c r="N106" s="149"/>
      <c r="O106" s="149"/>
    </row>
    <row r="107" spans="1:15" ht="14.25" customHeight="1">
      <c r="A107" s="345"/>
      <c r="B107" s="371"/>
      <c r="C107" s="347"/>
      <c r="D107" s="371"/>
      <c r="E107" s="371"/>
      <c r="F107" s="352"/>
      <c r="G107" s="352"/>
      <c r="H107" s="363" t="s">
        <v>308</v>
      </c>
      <c r="I107" s="365" t="s">
        <v>161</v>
      </c>
      <c r="J107" s="354" t="s">
        <v>301</v>
      </c>
      <c r="K107" s="351" t="s">
        <v>254</v>
      </c>
      <c r="L107" s="352" t="s">
        <v>167</v>
      </c>
      <c r="M107" s="352"/>
      <c r="N107" s="149"/>
      <c r="O107" s="149"/>
    </row>
    <row r="108" spans="1:15" ht="14.25" customHeight="1">
      <c r="A108" s="345"/>
      <c r="B108" s="371"/>
      <c r="C108" s="348"/>
      <c r="D108" s="371"/>
      <c r="E108" s="371"/>
      <c r="F108" s="353"/>
      <c r="G108" s="353"/>
      <c r="H108" s="364"/>
      <c r="I108" s="355"/>
      <c r="J108" s="355"/>
      <c r="K108" s="353"/>
      <c r="L108" s="353"/>
      <c r="M108" s="353"/>
      <c r="N108" s="149"/>
      <c r="O108" s="149"/>
    </row>
    <row r="109" spans="1:15" ht="9" customHeight="1">
      <c r="A109" s="161">
        <v>1</v>
      </c>
      <c r="B109" s="161">
        <v>2</v>
      </c>
      <c r="C109" s="161">
        <v>3</v>
      </c>
      <c r="D109" s="161">
        <v>4</v>
      </c>
      <c r="E109" s="161">
        <v>5</v>
      </c>
      <c r="F109" s="161">
        <v>6</v>
      </c>
      <c r="G109" s="161">
        <v>7</v>
      </c>
      <c r="H109" s="171">
        <v>8</v>
      </c>
      <c r="I109" s="162">
        <v>9</v>
      </c>
      <c r="J109" s="171">
        <v>10</v>
      </c>
      <c r="K109" s="162">
        <v>11</v>
      </c>
      <c r="L109" s="171">
        <v>12</v>
      </c>
      <c r="M109" s="162">
        <v>13</v>
      </c>
      <c r="N109" s="149"/>
      <c r="O109" s="149"/>
    </row>
    <row r="110" spans="1:14" ht="16.5" customHeight="1">
      <c r="A110" s="278"/>
      <c r="B110" s="279"/>
      <c r="C110" s="252"/>
      <c r="D110" s="269" t="s">
        <v>169</v>
      </c>
      <c r="E110" s="228">
        <f aca="true" t="shared" si="7" ref="E110:L110">SUM(E111:E113)</f>
        <v>3264000</v>
      </c>
      <c r="F110" s="228">
        <f t="shared" si="7"/>
        <v>1042240</v>
      </c>
      <c r="G110" s="228">
        <f>SUM(G111:G113)</f>
        <v>-333000</v>
      </c>
      <c r="H110" s="228">
        <f t="shared" si="7"/>
        <v>709240</v>
      </c>
      <c r="I110" s="228">
        <f t="shared" si="7"/>
        <v>78000</v>
      </c>
      <c r="J110" s="228">
        <f t="shared" si="7"/>
        <v>631240</v>
      </c>
      <c r="K110" s="228">
        <f t="shared" si="7"/>
        <v>0</v>
      </c>
      <c r="L110" s="228">
        <f t="shared" si="7"/>
        <v>0</v>
      </c>
      <c r="M110" s="270"/>
      <c r="N110" s="149">
        <f>I110+J110</f>
        <v>709240</v>
      </c>
    </row>
    <row r="111" spans="1:14" ht="14.25" customHeight="1">
      <c r="A111" s="181">
        <v>73</v>
      </c>
      <c r="B111" s="181">
        <v>70005</v>
      </c>
      <c r="C111" s="181">
        <v>6050</v>
      </c>
      <c r="D111" s="175" t="s">
        <v>196</v>
      </c>
      <c r="E111" s="182"/>
      <c r="F111" s="183">
        <v>78000</v>
      </c>
      <c r="G111" s="183">
        <v>-78000</v>
      </c>
      <c r="H111" s="184">
        <f>I111+J111+K111+L111</f>
        <v>0</v>
      </c>
      <c r="I111" s="183"/>
      <c r="J111" s="183"/>
      <c r="K111" s="193"/>
      <c r="L111" s="191"/>
      <c r="M111" s="174" t="s">
        <v>176</v>
      </c>
      <c r="N111" s="149">
        <f>F110+G110</f>
        <v>709240</v>
      </c>
    </row>
    <row r="112" spans="1:13" ht="14.25" customHeight="1">
      <c r="A112" s="181">
        <v>74</v>
      </c>
      <c r="B112" s="181">
        <v>70005</v>
      </c>
      <c r="C112" s="181">
        <v>6050</v>
      </c>
      <c r="D112" s="175" t="s">
        <v>236</v>
      </c>
      <c r="E112" s="182">
        <v>714000</v>
      </c>
      <c r="F112" s="183">
        <v>814240</v>
      </c>
      <c r="G112" s="183">
        <v>-110000</v>
      </c>
      <c r="H112" s="184">
        <f>I112+J112+K112+L112</f>
        <v>704240</v>
      </c>
      <c r="I112" s="183">
        <v>78000</v>
      </c>
      <c r="J112" s="183">
        <v>626240</v>
      </c>
      <c r="K112" s="193"/>
      <c r="L112" s="191"/>
      <c r="M112" s="174" t="s">
        <v>176</v>
      </c>
    </row>
    <row r="113" spans="1:13" ht="21" customHeight="1">
      <c r="A113" s="181">
        <v>75</v>
      </c>
      <c r="B113" s="181">
        <v>70005</v>
      </c>
      <c r="C113" s="181">
        <v>6050</v>
      </c>
      <c r="D113" s="175" t="s">
        <v>179</v>
      </c>
      <c r="E113" s="182">
        <v>2550000</v>
      </c>
      <c r="F113" s="183">
        <v>150000</v>
      </c>
      <c r="G113" s="183">
        <v>-145000</v>
      </c>
      <c r="H113" s="184">
        <f>I113+J113+K113+L113</f>
        <v>5000</v>
      </c>
      <c r="I113" s="183"/>
      <c r="J113" s="183">
        <v>5000</v>
      </c>
      <c r="K113" s="193"/>
      <c r="L113" s="191"/>
      <c r="M113" s="174" t="s">
        <v>176</v>
      </c>
    </row>
    <row r="114" spans="1:13" ht="15.75" customHeight="1">
      <c r="A114" s="274"/>
      <c r="B114" s="275"/>
      <c r="C114" s="276"/>
      <c r="D114" s="277" t="s">
        <v>293</v>
      </c>
      <c r="E114" s="228">
        <f>E115</f>
        <v>20000</v>
      </c>
      <c r="F114" s="228">
        <f>F115</f>
        <v>20000</v>
      </c>
      <c r="G114" s="228">
        <f>G115</f>
        <v>0</v>
      </c>
      <c r="H114" s="228">
        <f>H115</f>
        <v>20000</v>
      </c>
      <c r="I114" s="228">
        <f>I115</f>
        <v>20000</v>
      </c>
      <c r="J114" s="228"/>
      <c r="K114" s="228">
        <f>SUM(K115:K115)</f>
        <v>0</v>
      </c>
      <c r="L114" s="228">
        <f>SUM(L115:L115)</f>
        <v>0</v>
      </c>
      <c r="M114" s="270"/>
    </row>
    <row r="115" spans="1:13" ht="20.25" customHeight="1">
      <c r="A115" s="186">
        <v>76</v>
      </c>
      <c r="B115" s="154">
        <v>72095</v>
      </c>
      <c r="C115" s="154">
        <v>6050</v>
      </c>
      <c r="D115" s="199" t="s">
        <v>294</v>
      </c>
      <c r="E115" s="218">
        <f>H115</f>
        <v>20000</v>
      </c>
      <c r="F115" s="178">
        <v>20000</v>
      </c>
      <c r="G115" s="178"/>
      <c r="H115" s="194">
        <f>I115</f>
        <v>20000</v>
      </c>
      <c r="I115" s="178">
        <v>20000</v>
      </c>
      <c r="J115" s="178"/>
      <c r="K115" s="177"/>
      <c r="L115" s="177"/>
      <c r="M115" s="34" t="s">
        <v>176</v>
      </c>
    </row>
    <row r="116" spans="1:14" ht="16.5" customHeight="1">
      <c r="A116" s="274"/>
      <c r="B116" s="275"/>
      <c r="C116" s="276"/>
      <c r="D116" s="277" t="s">
        <v>168</v>
      </c>
      <c r="E116" s="228">
        <f aca="true" t="shared" si="8" ref="E116:J116">SUM(E117:E118)</f>
        <v>7644074</v>
      </c>
      <c r="F116" s="228">
        <f t="shared" si="8"/>
        <v>118438</v>
      </c>
      <c r="G116" s="228">
        <f t="shared" si="8"/>
        <v>0</v>
      </c>
      <c r="H116" s="228">
        <f t="shared" si="8"/>
        <v>118438</v>
      </c>
      <c r="I116" s="228">
        <f t="shared" si="8"/>
        <v>118438</v>
      </c>
      <c r="J116" s="228">
        <f t="shared" si="8"/>
        <v>0</v>
      </c>
      <c r="K116" s="228">
        <f>SUM(K117:K117)</f>
        <v>0</v>
      </c>
      <c r="L116" s="228">
        <f>SUM(L117:L117)</f>
        <v>0</v>
      </c>
      <c r="M116" s="270"/>
      <c r="N116" s="149">
        <f>F116+G116</f>
        <v>118438</v>
      </c>
    </row>
    <row r="117" spans="1:13" ht="20.25" customHeight="1">
      <c r="A117" s="186">
        <v>77</v>
      </c>
      <c r="B117" s="154">
        <v>75023</v>
      </c>
      <c r="C117" s="154">
        <v>6050</v>
      </c>
      <c r="D117" s="199" t="s">
        <v>181</v>
      </c>
      <c r="E117" s="218">
        <v>7544074</v>
      </c>
      <c r="F117" s="178">
        <v>18438</v>
      </c>
      <c r="G117" s="178"/>
      <c r="H117" s="194">
        <f>I117+J117</f>
        <v>18438</v>
      </c>
      <c r="I117" s="178">
        <v>18438</v>
      </c>
      <c r="J117" s="178"/>
      <c r="K117" s="177"/>
      <c r="L117" s="177"/>
      <c r="M117" s="34" t="s">
        <v>176</v>
      </c>
    </row>
    <row r="118" spans="1:13" ht="15" customHeight="1">
      <c r="A118" s="186">
        <v>78</v>
      </c>
      <c r="B118" s="180">
        <v>75023</v>
      </c>
      <c r="C118" s="180">
        <v>6060</v>
      </c>
      <c r="D118" s="199" t="s">
        <v>328</v>
      </c>
      <c r="E118" s="182">
        <v>100000</v>
      </c>
      <c r="F118" s="178">
        <v>100000</v>
      </c>
      <c r="G118" s="178"/>
      <c r="H118" s="194">
        <f>I118+J118</f>
        <v>100000</v>
      </c>
      <c r="I118" s="178">
        <v>100000</v>
      </c>
      <c r="J118" s="178"/>
      <c r="K118" s="177"/>
      <c r="L118" s="177"/>
      <c r="M118" s="34" t="s">
        <v>195</v>
      </c>
    </row>
    <row r="119" spans="1:14" ht="15.75" customHeight="1">
      <c r="A119" s="274"/>
      <c r="B119" s="275"/>
      <c r="C119" s="276"/>
      <c r="D119" s="277" t="s">
        <v>239</v>
      </c>
      <c r="E119" s="228">
        <f>SUM(E120:E120)</f>
        <v>35429</v>
      </c>
      <c r="F119" s="228">
        <f>SUM(F120:F120)</f>
        <v>35429</v>
      </c>
      <c r="G119" s="228">
        <f>G120</f>
        <v>0</v>
      </c>
      <c r="H119" s="228">
        <f>SUM(H120:H120)</f>
        <v>35429</v>
      </c>
      <c r="I119" s="228">
        <f>SUM(I120:I120)</f>
        <v>14529</v>
      </c>
      <c r="J119" s="228"/>
      <c r="K119" s="228"/>
      <c r="L119" s="228">
        <f>L120</f>
        <v>20900</v>
      </c>
      <c r="M119" s="270"/>
      <c r="N119" s="149">
        <f>F119+G119</f>
        <v>35429</v>
      </c>
    </row>
    <row r="120" spans="1:13" ht="28.5" customHeight="1">
      <c r="A120" s="186">
        <v>79</v>
      </c>
      <c r="B120" s="180">
        <v>75412</v>
      </c>
      <c r="C120" s="180">
        <v>6060</v>
      </c>
      <c r="D120" s="199" t="s">
        <v>291</v>
      </c>
      <c r="E120" s="182">
        <f>H120</f>
        <v>35429</v>
      </c>
      <c r="F120" s="178">
        <v>35429</v>
      </c>
      <c r="G120" s="178"/>
      <c r="H120" s="194">
        <f>I120+L120</f>
        <v>35429</v>
      </c>
      <c r="I120" s="178">
        <v>14529</v>
      </c>
      <c r="J120" s="178"/>
      <c r="K120" s="177"/>
      <c r="L120" s="177">
        <v>20900</v>
      </c>
      <c r="M120" s="34" t="s">
        <v>195</v>
      </c>
    </row>
    <row r="121" spans="1:14" ht="15.75" customHeight="1">
      <c r="A121" s="268"/>
      <c r="B121" s="268"/>
      <c r="C121" s="268"/>
      <c r="D121" s="269" t="s">
        <v>166</v>
      </c>
      <c r="E121" s="228">
        <f>E122+E132</f>
        <v>93472804</v>
      </c>
      <c r="F121" s="228">
        <f aca="true" t="shared" si="9" ref="F121:L121">SUM(F122,F132)</f>
        <v>8882500</v>
      </c>
      <c r="G121" s="228">
        <f t="shared" si="9"/>
        <v>-336000</v>
      </c>
      <c r="H121" s="228">
        <f t="shared" si="9"/>
        <v>8546500</v>
      </c>
      <c r="I121" s="228">
        <f t="shared" si="9"/>
        <v>1180423</v>
      </c>
      <c r="J121" s="228">
        <f t="shared" si="9"/>
        <v>7216077</v>
      </c>
      <c r="K121" s="228">
        <f t="shared" si="9"/>
        <v>0</v>
      </c>
      <c r="L121" s="228">
        <f t="shared" si="9"/>
        <v>150000</v>
      </c>
      <c r="M121" s="273"/>
      <c r="N121" s="149">
        <f>I121+J121+L121</f>
        <v>8546500</v>
      </c>
    </row>
    <row r="122" spans="1:14" ht="13.5" customHeight="1">
      <c r="A122" s="229"/>
      <c r="B122" s="230"/>
      <c r="C122" s="231"/>
      <c r="D122" s="232" t="s">
        <v>227</v>
      </c>
      <c r="E122" s="228">
        <f aca="true" t="shared" si="10" ref="E122:J122">SUM(E123:E131)</f>
        <v>91362804</v>
      </c>
      <c r="F122" s="228">
        <f t="shared" si="10"/>
        <v>8782500</v>
      </c>
      <c r="G122" s="228">
        <f t="shared" si="10"/>
        <v>-336000</v>
      </c>
      <c r="H122" s="228">
        <f t="shared" si="10"/>
        <v>8446500</v>
      </c>
      <c r="I122" s="228">
        <f t="shared" si="10"/>
        <v>1170423</v>
      </c>
      <c r="J122" s="228">
        <f t="shared" si="10"/>
        <v>7126077</v>
      </c>
      <c r="K122" s="228"/>
      <c r="L122" s="228">
        <v>150000</v>
      </c>
      <c r="M122" s="235"/>
      <c r="N122" s="149">
        <f>F121+G121</f>
        <v>8546500</v>
      </c>
    </row>
    <row r="123" spans="1:14" ht="15" customHeight="1">
      <c r="A123" s="366">
        <v>80</v>
      </c>
      <c r="B123" s="366">
        <v>80101</v>
      </c>
      <c r="C123" s="366">
        <v>6050</v>
      </c>
      <c r="D123" s="369" t="s">
        <v>180</v>
      </c>
      <c r="E123" s="372">
        <v>11059902</v>
      </c>
      <c r="F123" s="338">
        <v>7170000</v>
      </c>
      <c r="G123" s="153">
        <v>-500000</v>
      </c>
      <c r="H123" s="332">
        <v>7170000</v>
      </c>
      <c r="I123" s="338">
        <v>462923</v>
      </c>
      <c r="J123" s="338">
        <v>6557077</v>
      </c>
      <c r="K123" s="328"/>
      <c r="L123" s="326" t="s">
        <v>321</v>
      </c>
      <c r="M123" s="351" t="s">
        <v>172</v>
      </c>
      <c r="N123" s="149"/>
    </row>
    <row r="124" spans="1:14" ht="12" customHeight="1">
      <c r="A124" s="368"/>
      <c r="B124" s="368"/>
      <c r="C124" s="368"/>
      <c r="D124" s="344"/>
      <c r="E124" s="340"/>
      <c r="F124" s="339"/>
      <c r="G124" s="157">
        <v>500000</v>
      </c>
      <c r="H124" s="333"/>
      <c r="I124" s="339"/>
      <c r="J124" s="339"/>
      <c r="K124" s="329"/>
      <c r="L124" s="327"/>
      <c r="M124" s="353"/>
      <c r="N124" s="149"/>
    </row>
    <row r="125" spans="1:13" ht="12.75" customHeight="1">
      <c r="A125" s="366">
        <v>81</v>
      </c>
      <c r="B125" s="366">
        <v>80101</v>
      </c>
      <c r="C125" s="154">
        <v>6050</v>
      </c>
      <c r="D125" s="369" t="s">
        <v>313</v>
      </c>
      <c r="E125" s="164">
        <v>3057416</v>
      </c>
      <c r="F125" s="153">
        <v>1500000</v>
      </c>
      <c r="G125" s="153">
        <v>-311000</v>
      </c>
      <c r="H125" s="165">
        <f>I125+J125</f>
        <v>1189000</v>
      </c>
      <c r="I125" s="153">
        <v>620000</v>
      </c>
      <c r="J125" s="153">
        <v>569000</v>
      </c>
      <c r="K125" s="195"/>
      <c r="L125" s="220"/>
      <c r="M125" s="351" t="s">
        <v>174</v>
      </c>
    </row>
    <row r="126" spans="1:13" ht="12.75" customHeight="1">
      <c r="A126" s="367"/>
      <c r="B126" s="367"/>
      <c r="C126" s="155">
        <v>6058</v>
      </c>
      <c r="D126" s="370"/>
      <c r="E126" s="166">
        <v>10000000</v>
      </c>
      <c r="F126" s="158"/>
      <c r="G126" s="158"/>
      <c r="H126" s="170"/>
      <c r="I126" s="158"/>
      <c r="J126" s="158"/>
      <c r="K126" s="210"/>
      <c r="L126" s="217"/>
      <c r="M126" s="352"/>
    </row>
    <row r="127" spans="1:13" ht="12.75" customHeight="1" thickBot="1">
      <c r="A127" s="367"/>
      <c r="B127" s="367"/>
      <c r="C127" s="261">
        <v>6059</v>
      </c>
      <c r="D127" s="309" t="s">
        <v>314</v>
      </c>
      <c r="E127" s="263">
        <v>22600000</v>
      </c>
      <c r="F127" s="160"/>
      <c r="G127" s="160"/>
      <c r="H127" s="308">
        <f>I127+J127</f>
        <v>0</v>
      </c>
      <c r="I127" s="160"/>
      <c r="J127" s="160"/>
      <c r="K127" s="300"/>
      <c r="L127" s="223"/>
      <c r="M127" s="353"/>
    </row>
    <row r="128" spans="1:13" ht="12.75" customHeight="1" thickBot="1">
      <c r="A128" s="367"/>
      <c r="B128" s="367"/>
      <c r="C128" s="301">
        <v>6059</v>
      </c>
      <c r="D128" s="302" t="s">
        <v>311</v>
      </c>
      <c r="E128" s="303">
        <v>20400000</v>
      </c>
      <c r="F128" s="304"/>
      <c r="G128" s="304"/>
      <c r="H128" s="305"/>
      <c r="I128" s="304"/>
      <c r="J128" s="304"/>
      <c r="K128" s="306"/>
      <c r="L128" s="307"/>
      <c r="M128" s="34"/>
    </row>
    <row r="129" spans="1:13" ht="12.75" customHeight="1">
      <c r="A129" s="368"/>
      <c r="B129" s="368"/>
      <c r="C129" s="301">
        <v>6059</v>
      </c>
      <c r="D129" s="302" t="s">
        <v>312</v>
      </c>
      <c r="E129" s="303">
        <v>20000000</v>
      </c>
      <c r="F129" s="304"/>
      <c r="G129" s="304"/>
      <c r="H129" s="305"/>
      <c r="I129" s="304"/>
      <c r="J129" s="304"/>
      <c r="K129" s="306"/>
      <c r="L129" s="307"/>
      <c r="M129" s="34"/>
    </row>
    <row r="130" spans="1:14" ht="11.25" customHeight="1">
      <c r="A130" s="179">
        <v>82</v>
      </c>
      <c r="B130" s="179">
        <v>80101</v>
      </c>
      <c r="C130" s="179">
        <v>6050</v>
      </c>
      <c r="D130" s="175" t="s">
        <v>219</v>
      </c>
      <c r="E130" s="218">
        <v>4167986</v>
      </c>
      <c r="F130" s="183">
        <v>10000</v>
      </c>
      <c r="G130" s="183"/>
      <c r="H130" s="184">
        <f>I130</f>
        <v>10000</v>
      </c>
      <c r="I130" s="178">
        <v>10000</v>
      </c>
      <c r="J130" s="178"/>
      <c r="K130" s="178"/>
      <c r="L130" s="219"/>
      <c r="M130" s="216" t="s">
        <v>174</v>
      </c>
      <c r="N130" s="216"/>
    </row>
    <row r="131" spans="1:14" ht="19.5" customHeight="1">
      <c r="A131" s="179">
        <v>83</v>
      </c>
      <c r="B131" s="179">
        <v>80101</v>
      </c>
      <c r="C131" s="179">
        <v>6060</v>
      </c>
      <c r="D131" s="175" t="s">
        <v>325</v>
      </c>
      <c r="E131" s="218">
        <f>H131</f>
        <v>77500</v>
      </c>
      <c r="F131" s="183">
        <v>102500</v>
      </c>
      <c r="G131" s="178">
        <v>-25000</v>
      </c>
      <c r="H131" s="194">
        <f>I131</f>
        <v>77500</v>
      </c>
      <c r="I131" s="178">
        <v>77500</v>
      </c>
      <c r="J131" s="178"/>
      <c r="K131" s="178"/>
      <c r="L131" s="219"/>
      <c r="M131" s="34" t="s">
        <v>189</v>
      </c>
      <c r="N131" s="173"/>
    </row>
    <row r="132" spans="1:14" ht="13.5" customHeight="1">
      <c r="A132" s="233"/>
      <c r="B132" s="233"/>
      <c r="C132" s="233"/>
      <c r="D132" s="234" t="s">
        <v>228</v>
      </c>
      <c r="E132" s="228">
        <f aca="true" t="shared" si="11" ref="E132:L132">SUM(E133:E134)</f>
        <v>2110000</v>
      </c>
      <c r="F132" s="228">
        <f t="shared" si="11"/>
        <v>100000</v>
      </c>
      <c r="G132" s="228">
        <f t="shared" si="11"/>
        <v>0</v>
      </c>
      <c r="H132" s="228">
        <f t="shared" si="11"/>
        <v>100000</v>
      </c>
      <c r="I132" s="228">
        <f t="shared" si="11"/>
        <v>10000</v>
      </c>
      <c r="J132" s="228">
        <f t="shared" si="11"/>
        <v>90000</v>
      </c>
      <c r="K132" s="228">
        <f t="shared" si="11"/>
        <v>0</v>
      </c>
      <c r="L132" s="228">
        <f t="shared" si="11"/>
        <v>0</v>
      </c>
      <c r="M132" s="236"/>
      <c r="N132" s="173"/>
    </row>
    <row r="133" spans="1:13" ht="11.25" customHeight="1">
      <c r="A133" s="179">
        <v>84</v>
      </c>
      <c r="B133" s="181">
        <v>80104</v>
      </c>
      <c r="C133" s="181">
        <v>6050</v>
      </c>
      <c r="D133" s="175" t="s">
        <v>201</v>
      </c>
      <c r="E133" s="182">
        <v>2100000</v>
      </c>
      <c r="F133" s="183">
        <v>90000</v>
      </c>
      <c r="G133" s="183"/>
      <c r="H133" s="184">
        <f>J133</f>
        <v>90000</v>
      </c>
      <c r="I133" s="183"/>
      <c r="J133" s="183">
        <v>90000</v>
      </c>
      <c r="K133" s="193"/>
      <c r="L133" s="191"/>
      <c r="M133" s="174" t="s">
        <v>175</v>
      </c>
    </row>
    <row r="134" spans="1:13" ht="11.25" customHeight="1">
      <c r="A134" s="179">
        <v>85</v>
      </c>
      <c r="B134" s="181">
        <v>80104</v>
      </c>
      <c r="C134" s="181">
        <v>6060</v>
      </c>
      <c r="D134" s="175" t="s">
        <v>292</v>
      </c>
      <c r="E134" s="182">
        <f>H134</f>
        <v>10000</v>
      </c>
      <c r="F134" s="183">
        <v>10000</v>
      </c>
      <c r="G134" s="183"/>
      <c r="H134" s="184">
        <f>L134+K134+I134</f>
        <v>10000</v>
      </c>
      <c r="I134" s="183">
        <v>10000</v>
      </c>
      <c r="J134" s="183"/>
      <c r="K134" s="193"/>
      <c r="L134" s="191"/>
      <c r="M134" s="174" t="s">
        <v>189</v>
      </c>
    </row>
    <row r="135" spans="1:14" ht="15" customHeight="1">
      <c r="A135" s="268"/>
      <c r="B135" s="268"/>
      <c r="C135" s="268"/>
      <c r="D135" s="269" t="s">
        <v>203</v>
      </c>
      <c r="E135" s="228">
        <f>SUM(E136:E141,E149:E157)</f>
        <v>535028</v>
      </c>
      <c r="F135" s="228">
        <f>SUM(F136:F141,F149:F157)</f>
        <v>535028</v>
      </c>
      <c r="G135" s="228">
        <f>SUM(G136:G141,G149:G157)</f>
        <v>0</v>
      </c>
      <c r="H135" s="228">
        <f>SUM(H136:H141,H149:H157)</f>
        <v>535028</v>
      </c>
      <c r="I135" s="228">
        <f>SUM(I136:I141,I149:I157)</f>
        <v>535028</v>
      </c>
      <c r="J135" s="228"/>
      <c r="K135" s="228"/>
      <c r="L135" s="271"/>
      <c r="M135" s="272"/>
      <c r="N135" s="149">
        <f>F135+G135</f>
        <v>535028</v>
      </c>
    </row>
    <row r="136" spans="1:13" ht="11.25" customHeight="1">
      <c r="A136" s="181">
        <v>86</v>
      </c>
      <c r="B136" s="181">
        <v>90015</v>
      </c>
      <c r="C136" s="181">
        <v>6050</v>
      </c>
      <c r="D136" s="175" t="s">
        <v>206</v>
      </c>
      <c r="E136" s="182">
        <v>22510</v>
      </c>
      <c r="F136" s="183">
        <v>22510</v>
      </c>
      <c r="G136" s="183"/>
      <c r="H136" s="184">
        <f aca="true" t="shared" si="12" ref="H136:H141">I136</f>
        <v>22510</v>
      </c>
      <c r="I136" s="183">
        <v>22510</v>
      </c>
      <c r="J136" s="183"/>
      <c r="K136" s="193"/>
      <c r="L136" s="191"/>
      <c r="M136" s="174" t="s">
        <v>220</v>
      </c>
    </row>
    <row r="137" spans="1:13" ht="11.25" customHeight="1">
      <c r="A137" s="181">
        <v>87</v>
      </c>
      <c r="B137" s="181">
        <v>90015</v>
      </c>
      <c r="C137" s="181">
        <v>6050</v>
      </c>
      <c r="D137" s="175" t="s">
        <v>207</v>
      </c>
      <c r="E137" s="182">
        <v>19544</v>
      </c>
      <c r="F137" s="183">
        <v>19544</v>
      </c>
      <c r="G137" s="183"/>
      <c r="H137" s="184">
        <f t="shared" si="12"/>
        <v>19544</v>
      </c>
      <c r="I137" s="183">
        <v>19544</v>
      </c>
      <c r="J137" s="183"/>
      <c r="K137" s="193"/>
      <c r="L137" s="191"/>
      <c r="M137" s="174" t="s">
        <v>220</v>
      </c>
    </row>
    <row r="138" spans="1:13" ht="12" customHeight="1">
      <c r="A138" s="181">
        <v>88</v>
      </c>
      <c r="B138" s="181">
        <v>90015</v>
      </c>
      <c r="C138" s="181">
        <v>6050</v>
      </c>
      <c r="D138" s="175" t="s">
        <v>210</v>
      </c>
      <c r="E138" s="182">
        <v>11950</v>
      </c>
      <c r="F138" s="183">
        <v>11950</v>
      </c>
      <c r="G138" s="183"/>
      <c r="H138" s="184">
        <f t="shared" si="12"/>
        <v>11950</v>
      </c>
      <c r="I138" s="183">
        <v>11950</v>
      </c>
      <c r="J138" s="183"/>
      <c r="K138" s="193"/>
      <c r="L138" s="191"/>
      <c r="M138" s="174" t="s">
        <v>220</v>
      </c>
    </row>
    <row r="139" spans="1:13" ht="11.25" customHeight="1">
      <c r="A139" s="181">
        <v>89</v>
      </c>
      <c r="B139" s="181">
        <v>90015</v>
      </c>
      <c r="C139" s="181">
        <v>6050</v>
      </c>
      <c r="D139" s="175" t="s">
        <v>209</v>
      </c>
      <c r="E139" s="182">
        <v>10905</v>
      </c>
      <c r="F139" s="183">
        <v>10905</v>
      </c>
      <c r="G139" s="183"/>
      <c r="H139" s="184">
        <f t="shared" si="12"/>
        <v>10905</v>
      </c>
      <c r="I139" s="183">
        <v>10905</v>
      </c>
      <c r="J139" s="183"/>
      <c r="K139" s="193"/>
      <c r="L139" s="191"/>
      <c r="M139" s="174" t="s">
        <v>220</v>
      </c>
    </row>
    <row r="140" spans="1:13" ht="11.25" customHeight="1">
      <c r="A140" s="181">
        <v>90</v>
      </c>
      <c r="B140" s="181">
        <v>90015</v>
      </c>
      <c r="C140" s="181">
        <v>6050</v>
      </c>
      <c r="D140" s="175" t="s">
        <v>231</v>
      </c>
      <c r="E140" s="182">
        <v>10424</v>
      </c>
      <c r="F140" s="183">
        <v>10424</v>
      </c>
      <c r="G140" s="183"/>
      <c r="H140" s="184">
        <f t="shared" si="12"/>
        <v>10424</v>
      </c>
      <c r="I140" s="183">
        <v>10424</v>
      </c>
      <c r="J140" s="183"/>
      <c r="K140" s="193"/>
      <c r="L140" s="191"/>
      <c r="M140" s="174" t="s">
        <v>220</v>
      </c>
    </row>
    <row r="141" spans="1:13" ht="11.25" customHeight="1">
      <c r="A141" s="181">
        <v>91</v>
      </c>
      <c r="B141" s="181">
        <v>90015</v>
      </c>
      <c r="C141" s="181">
        <v>6050</v>
      </c>
      <c r="D141" s="175" t="s">
        <v>265</v>
      </c>
      <c r="E141" s="182">
        <f>H141</f>
        <v>6000</v>
      </c>
      <c r="F141" s="183">
        <v>6000</v>
      </c>
      <c r="G141" s="183"/>
      <c r="H141" s="184">
        <f t="shared" si="12"/>
        <v>6000</v>
      </c>
      <c r="I141" s="183">
        <v>6000</v>
      </c>
      <c r="J141" s="183"/>
      <c r="K141" s="193"/>
      <c r="L141" s="191"/>
      <c r="M141" s="174" t="s">
        <v>220</v>
      </c>
    </row>
    <row r="142" spans="1:13" ht="5.25" customHeight="1">
      <c r="A142" s="202"/>
      <c r="B142" s="202"/>
      <c r="C142" s="202"/>
      <c r="D142" s="203"/>
      <c r="E142" s="204"/>
      <c r="F142" s="205"/>
      <c r="G142" s="205"/>
      <c r="H142" s="205"/>
      <c r="I142" s="205"/>
      <c r="J142" s="205"/>
      <c r="K142" s="292"/>
      <c r="L142" s="293"/>
      <c r="M142" s="173"/>
    </row>
    <row r="143" spans="1:13" ht="5.25" customHeight="1">
      <c r="A143" s="285"/>
      <c r="B143" s="285"/>
      <c r="C143" s="285"/>
      <c r="D143" s="283"/>
      <c r="E143" s="286"/>
      <c r="F143" s="287"/>
      <c r="G143" s="287"/>
      <c r="H143" s="287"/>
      <c r="I143" s="287"/>
      <c r="J143" s="287"/>
      <c r="K143" s="288"/>
      <c r="L143" s="289"/>
      <c r="M143" s="284"/>
    </row>
    <row r="144" spans="1:13" ht="11.25" customHeight="1" thickBot="1">
      <c r="A144" s="345" t="s">
        <v>1</v>
      </c>
      <c r="B144" s="371" t="s">
        <v>158</v>
      </c>
      <c r="C144" s="346" t="s">
        <v>163</v>
      </c>
      <c r="D144" s="371" t="s">
        <v>159</v>
      </c>
      <c r="E144" s="371" t="s">
        <v>160</v>
      </c>
      <c r="F144" s="351" t="s">
        <v>226</v>
      </c>
      <c r="G144" s="356" t="str">
        <f>G105</f>
        <v>Zmiany Uchwałą Rady Gminy Lesznowola</v>
      </c>
      <c r="H144" s="357" t="s">
        <v>170</v>
      </c>
      <c r="I144" s="358"/>
      <c r="J144" s="358"/>
      <c r="K144" s="358"/>
      <c r="L144" s="359"/>
      <c r="M144" s="351" t="s">
        <v>173</v>
      </c>
    </row>
    <row r="145" spans="1:13" ht="11.25" customHeight="1">
      <c r="A145" s="345"/>
      <c r="B145" s="371"/>
      <c r="C145" s="347"/>
      <c r="D145" s="371"/>
      <c r="E145" s="371"/>
      <c r="F145" s="352"/>
      <c r="G145" s="352"/>
      <c r="H145" s="360">
        <v>2009</v>
      </c>
      <c r="I145" s="361"/>
      <c r="J145" s="361"/>
      <c r="K145" s="361"/>
      <c r="L145" s="362"/>
      <c r="M145" s="352"/>
    </row>
    <row r="146" spans="1:13" ht="11.25" customHeight="1">
      <c r="A146" s="345"/>
      <c r="B146" s="371"/>
      <c r="C146" s="347"/>
      <c r="D146" s="371"/>
      <c r="E146" s="371"/>
      <c r="F146" s="352"/>
      <c r="G146" s="352"/>
      <c r="H146" s="363" t="s">
        <v>308</v>
      </c>
      <c r="I146" s="365" t="s">
        <v>161</v>
      </c>
      <c r="J146" s="354" t="s">
        <v>301</v>
      </c>
      <c r="K146" s="351" t="s">
        <v>254</v>
      </c>
      <c r="L146" s="352" t="s">
        <v>167</v>
      </c>
      <c r="M146" s="352"/>
    </row>
    <row r="147" spans="1:13" ht="16.5" customHeight="1">
      <c r="A147" s="345"/>
      <c r="B147" s="371"/>
      <c r="C147" s="348"/>
      <c r="D147" s="371"/>
      <c r="E147" s="371"/>
      <c r="F147" s="353"/>
      <c r="G147" s="353"/>
      <c r="H147" s="364"/>
      <c r="I147" s="355"/>
      <c r="J147" s="355"/>
      <c r="K147" s="353"/>
      <c r="L147" s="353"/>
      <c r="M147" s="353"/>
    </row>
    <row r="148" spans="1:13" ht="8.25" customHeight="1">
      <c r="A148" s="161">
        <v>1</v>
      </c>
      <c r="B148" s="161">
        <v>2</v>
      </c>
      <c r="C148" s="161">
        <v>3</v>
      </c>
      <c r="D148" s="161">
        <v>4</v>
      </c>
      <c r="E148" s="161">
        <v>5</v>
      </c>
      <c r="F148" s="161">
        <v>6</v>
      </c>
      <c r="G148" s="161">
        <v>7</v>
      </c>
      <c r="H148" s="171">
        <v>8</v>
      </c>
      <c r="I148" s="162">
        <v>9</v>
      </c>
      <c r="J148" s="171">
        <v>10</v>
      </c>
      <c r="K148" s="162">
        <v>11</v>
      </c>
      <c r="L148" s="171">
        <v>12</v>
      </c>
      <c r="M148" s="162">
        <v>13</v>
      </c>
    </row>
    <row r="149" spans="1:13" ht="12" customHeight="1">
      <c r="A149" s="181">
        <v>92</v>
      </c>
      <c r="B149" s="181">
        <v>90015</v>
      </c>
      <c r="C149" s="181">
        <v>6050</v>
      </c>
      <c r="D149" s="175" t="s">
        <v>256</v>
      </c>
      <c r="E149" s="182">
        <v>8000</v>
      </c>
      <c r="F149" s="183">
        <v>8000</v>
      </c>
      <c r="G149" s="183"/>
      <c r="H149" s="184">
        <f>I149</f>
        <v>8000</v>
      </c>
      <c r="I149" s="183">
        <v>8000</v>
      </c>
      <c r="J149" s="183"/>
      <c r="K149" s="193"/>
      <c r="L149" s="191"/>
      <c r="M149" s="174" t="s">
        <v>220</v>
      </c>
    </row>
    <row r="150" spans="1:13" ht="12" customHeight="1">
      <c r="A150" s="181">
        <v>93</v>
      </c>
      <c r="B150" s="181">
        <v>90015</v>
      </c>
      <c r="C150" s="181">
        <v>6050</v>
      </c>
      <c r="D150" s="175" t="s">
        <v>286</v>
      </c>
      <c r="E150" s="182">
        <v>118000</v>
      </c>
      <c r="F150" s="183">
        <v>118000</v>
      </c>
      <c r="G150" s="183"/>
      <c r="H150" s="184">
        <f>I150</f>
        <v>118000</v>
      </c>
      <c r="I150" s="183">
        <v>118000</v>
      </c>
      <c r="J150" s="183"/>
      <c r="K150" s="193"/>
      <c r="L150" s="191"/>
      <c r="M150" s="174" t="s">
        <v>220</v>
      </c>
    </row>
    <row r="151" spans="1:13" ht="18" customHeight="1">
      <c r="A151" s="181">
        <v>94</v>
      </c>
      <c r="B151" s="181">
        <v>90015</v>
      </c>
      <c r="C151" s="181">
        <v>6050</v>
      </c>
      <c r="D151" s="175" t="s">
        <v>255</v>
      </c>
      <c r="E151" s="182">
        <v>13400</v>
      </c>
      <c r="F151" s="183">
        <v>13400</v>
      </c>
      <c r="G151" s="183"/>
      <c r="H151" s="184">
        <f aca="true" t="shared" si="13" ref="H151:H157">I151</f>
        <v>13400</v>
      </c>
      <c r="I151" s="183">
        <v>13400</v>
      </c>
      <c r="J151" s="183"/>
      <c r="K151" s="193"/>
      <c r="L151" s="191"/>
      <c r="M151" s="174" t="s">
        <v>220</v>
      </c>
    </row>
    <row r="152" spans="1:13" ht="11.25" customHeight="1">
      <c r="A152" s="181">
        <v>95</v>
      </c>
      <c r="B152" s="181">
        <v>90015</v>
      </c>
      <c r="C152" s="181">
        <v>6050</v>
      </c>
      <c r="D152" s="175" t="s">
        <v>281</v>
      </c>
      <c r="E152" s="182">
        <v>137000</v>
      </c>
      <c r="F152" s="183">
        <v>137000</v>
      </c>
      <c r="G152" s="183"/>
      <c r="H152" s="184">
        <f t="shared" si="13"/>
        <v>137000</v>
      </c>
      <c r="I152" s="183">
        <v>137000</v>
      </c>
      <c r="J152" s="183"/>
      <c r="K152" s="193"/>
      <c r="L152" s="191"/>
      <c r="M152" s="174" t="s">
        <v>220</v>
      </c>
    </row>
    <row r="153" spans="1:13" ht="11.25" customHeight="1">
      <c r="A153" s="181">
        <v>96</v>
      </c>
      <c r="B153" s="181">
        <v>90015</v>
      </c>
      <c r="C153" s="181">
        <v>6050</v>
      </c>
      <c r="D153" s="175" t="s">
        <v>282</v>
      </c>
      <c r="E153" s="182">
        <v>86000</v>
      </c>
      <c r="F153" s="183">
        <v>86000</v>
      </c>
      <c r="G153" s="183"/>
      <c r="H153" s="184">
        <f t="shared" si="13"/>
        <v>86000</v>
      </c>
      <c r="I153" s="183">
        <v>86000</v>
      </c>
      <c r="J153" s="183"/>
      <c r="K153" s="193"/>
      <c r="L153" s="191"/>
      <c r="M153" s="174" t="s">
        <v>220</v>
      </c>
    </row>
    <row r="154" spans="1:13" ht="11.25" customHeight="1">
      <c r="A154" s="181">
        <v>97</v>
      </c>
      <c r="B154" s="181">
        <v>90015</v>
      </c>
      <c r="C154" s="181">
        <v>6050</v>
      </c>
      <c r="D154" s="175" t="s">
        <v>316</v>
      </c>
      <c r="E154" s="182">
        <v>37585</v>
      </c>
      <c r="F154" s="183">
        <v>37585</v>
      </c>
      <c r="G154" s="183"/>
      <c r="H154" s="184">
        <f t="shared" si="13"/>
        <v>37585</v>
      </c>
      <c r="I154" s="183">
        <v>37585</v>
      </c>
      <c r="J154" s="183"/>
      <c r="K154" s="193"/>
      <c r="L154" s="191"/>
      <c r="M154" s="174" t="s">
        <v>220</v>
      </c>
    </row>
    <row r="155" spans="1:13" ht="11.25" customHeight="1">
      <c r="A155" s="181">
        <v>98</v>
      </c>
      <c r="B155" s="181">
        <v>90015</v>
      </c>
      <c r="C155" s="181">
        <v>6050</v>
      </c>
      <c r="D155" s="175" t="s">
        <v>298</v>
      </c>
      <c r="E155" s="182">
        <v>26710</v>
      </c>
      <c r="F155" s="183">
        <v>26710</v>
      </c>
      <c r="G155" s="183"/>
      <c r="H155" s="184">
        <f>I155</f>
        <v>26710</v>
      </c>
      <c r="I155" s="183">
        <v>26710</v>
      </c>
      <c r="J155" s="183"/>
      <c r="K155" s="193"/>
      <c r="L155" s="191"/>
      <c r="M155" s="174" t="s">
        <v>220</v>
      </c>
    </row>
    <row r="156" spans="1:13" ht="11.25" customHeight="1">
      <c r="A156" s="181">
        <v>99</v>
      </c>
      <c r="B156" s="181">
        <v>90015</v>
      </c>
      <c r="C156" s="181">
        <v>6050</v>
      </c>
      <c r="D156" s="175" t="s">
        <v>240</v>
      </c>
      <c r="E156" s="182">
        <v>15000</v>
      </c>
      <c r="F156" s="183">
        <v>15000</v>
      </c>
      <c r="G156" s="183"/>
      <c r="H156" s="184">
        <f t="shared" si="13"/>
        <v>15000</v>
      </c>
      <c r="I156" s="183">
        <v>15000</v>
      </c>
      <c r="J156" s="183"/>
      <c r="K156" s="193"/>
      <c r="L156" s="191"/>
      <c r="M156" s="174" t="s">
        <v>220</v>
      </c>
    </row>
    <row r="157" spans="1:13" ht="11.25" customHeight="1">
      <c r="A157" s="181">
        <v>100</v>
      </c>
      <c r="B157" s="181">
        <v>90015</v>
      </c>
      <c r="C157" s="181">
        <v>6050</v>
      </c>
      <c r="D157" s="175" t="s">
        <v>211</v>
      </c>
      <c r="E157" s="182">
        <v>12000</v>
      </c>
      <c r="F157" s="183">
        <v>12000</v>
      </c>
      <c r="G157" s="183"/>
      <c r="H157" s="184">
        <f t="shared" si="13"/>
        <v>12000</v>
      </c>
      <c r="I157" s="183">
        <v>12000</v>
      </c>
      <c r="J157" s="183"/>
      <c r="K157" s="193"/>
      <c r="L157" s="191"/>
      <c r="M157" s="174" t="s">
        <v>220</v>
      </c>
    </row>
    <row r="158" spans="1:14" ht="13.5" customHeight="1">
      <c r="A158" s="268"/>
      <c r="B158" s="268"/>
      <c r="C158" s="268"/>
      <c r="D158" s="269" t="s">
        <v>171</v>
      </c>
      <c r="E158" s="228">
        <f aca="true" t="shared" si="14" ref="E158:L158">SUM(E159:E164)</f>
        <v>2176318</v>
      </c>
      <c r="F158" s="228">
        <f>SUM(F159:F164)</f>
        <v>1049780</v>
      </c>
      <c r="G158" s="228">
        <f t="shared" si="14"/>
        <v>-883000</v>
      </c>
      <c r="H158" s="228">
        <f>SUM(H159:H164)</f>
        <v>166780</v>
      </c>
      <c r="I158" s="228">
        <f t="shared" si="14"/>
        <v>56780</v>
      </c>
      <c r="J158" s="228">
        <f>J159+J162+J163</f>
        <v>110000</v>
      </c>
      <c r="K158" s="228">
        <f t="shared" si="14"/>
        <v>0</v>
      </c>
      <c r="L158" s="228">
        <f t="shared" si="14"/>
        <v>0</v>
      </c>
      <c r="M158" s="270"/>
      <c r="N158" s="149">
        <f>F158+G158</f>
        <v>166780</v>
      </c>
    </row>
    <row r="159" spans="1:14" ht="12" customHeight="1">
      <c r="A159" s="366">
        <v>101</v>
      </c>
      <c r="B159" s="366">
        <v>92109</v>
      </c>
      <c r="C159" s="154">
        <v>6050</v>
      </c>
      <c r="D159" s="369" t="s">
        <v>327</v>
      </c>
      <c r="E159" s="164">
        <v>87708</v>
      </c>
      <c r="F159" s="153">
        <v>820000</v>
      </c>
      <c r="G159" s="153">
        <v>-786000</v>
      </c>
      <c r="H159" s="165">
        <f>J159+I159</f>
        <v>34000</v>
      </c>
      <c r="I159" s="153">
        <v>34000</v>
      </c>
      <c r="J159" s="153"/>
      <c r="K159" s="311"/>
      <c r="L159" s="152"/>
      <c r="M159" s="351" t="s">
        <v>176</v>
      </c>
      <c r="N159" s="149">
        <f>I158+J158</f>
        <v>166780</v>
      </c>
    </row>
    <row r="160" spans="1:14" ht="12" customHeight="1">
      <c r="A160" s="367"/>
      <c r="B160" s="367"/>
      <c r="C160" s="155">
        <v>6058</v>
      </c>
      <c r="D160" s="370"/>
      <c r="E160" s="166">
        <v>296199</v>
      </c>
      <c r="F160" s="158"/>
      <c r="G160" s="158"/>
      <c r="H160" s="170"/>
      <c r="I160" s="158"/>
      <c r="J160" s="158"/>
      <c r="K160" s="210"/>
      <c r="L160" s="312"/>
      <c r="M160" s="352"/>
      <c r="N160" s="149"/>
    </row>
    <row r="161" spans="1:14" ht="12" customHeight="1">
      <c r="A161" s="368"/>
      <c r="B161" s="368"/>
      <c r="C161" s="156">
        <v>6059</v>
      </c>
      <c r="D161" s="344"/>
      <c r="E161" s="196">
        <v>489801</v>
      </c>
      <c r="F161" s="157"/>
      <c r="G161" s="157"/>
      <c r="H161" s="167"/>
      <c r="I161" s="157"/>
      <c r="J161" s="157"/>
      <c r="K161" s="313"/>
      <c r="L161" s="159"/>
      <c r="M161" s="353"/>
      <c r="N161" s="149"/>
    </row>
    <row r="162" spans="1:14" ht="18.75" customHeight="1">
      <c r="A162" s="181">
        <v>102</v>
      </c>
      <c r="B162" s="181">
        <v>92109</v>
      </c>
      <c r="C162" s="181">
        <v>6050</v>
      </c>
      <c r="D162" s="175" t="s">
        <v>303</v>
      </c>
      <c r="E162" s="182">
        <v>100000</v>
      </c>
      <c r="F162" s="183">
        <v>70000</v>
      </c>
      <c r="G162" s="183"/>
      <c r="H162" s="184">
        <f>J162+I162</f>
        <v>70000</v>
      </c>
      <c r="I162" s="183"/>
      <c r="J162" s="183">
        <v>70000</v>
      </c>
      <c r="K162" s="193"/>
      <c r="L162" s="185"/>
      <c r="M162" s="174" t="s">
        <v>176</v>
      </c>
      <c r="N162" s="149"/>
    </row>
    <row r="163" spans="1:14" ht="10.5" customHeight="1">
      <c r="A163" s="181">
        <v>103</v>
      </c>
      <c r="B163" s="181">
        <v>92109</v>
      </c>
      <c r="C163" s="181">
        <v>6050</v>
      </c>
      <c r="D163" s="175" t="s">
        <v>237</v>
      </c>
      <c r="E163" s="182">
        <f>H163</f>
        <v>59780</v>
      </c>
      <c r="F163" s="183">
        <v>59780</v>
      </c>
      <c r="G163" s="183"/>
      <c r="H163" s="184">
        <f>J163+I163</f>
        <v>59780</v>
      </c>
      <c r="I163" s="183">
        <v>19780</v>
      </c>
      <c r="J163" s="183">
        <v>40000</v>
      </c>
      <c r="K163" s="193"/>
      <c r="L163" s="185"/>
      <c r="M163" s="174" t="s">
        <v>176</v>
      </c>
      <c r="N163" s="149"/>
    </row>
    <row r="164" spans="1:14" ht="12" customHeight="1">
      <c r="A164" s="181">
        <v>104</v>
      </c>
      <c r="B164" s="181">
        <v>92109</v>
      </c>
      <c r="C164" s="181">
        <v>6050</v>
      </c>
      <c r="D164" s="175" t="s">
        <v>202</v>
      </c>
      <c r="E164" s="182">
        <v>1142830</v>
      </c>
      <c r="F164" s="183">
        <v>100000</v>
      </c>
      <c r="G164" s="183">
        <v>-97000</v>
      </c>
      <c r="H164" s="184">
        <f>I164</f>
        <v>3000</v>
      </c>
      <c r="I164" s="183">
        <v>3000</v>
      </c>
      <c r="J164" s="183"/>
      <c r="K164" s="193"/>
      <c r="L164" s="191"/>
      <c r="M164" s="174" t="s">
        <v>172</v>
      </c>
      <c r="N164" s="149"/>
    </row>
    <row r="165" spans="1:14" ht="14.25" customHeight="1">
      <c r="A165" s="268"/>
      <c r="B165" s="268"/>
      <c r="C165" s="268"/>
      <c r="D165" s="269" t="s">
        <v>187</v>
      </c>
      <c r="E165" s="228">
        <f aca="true" t="shared" si="15" ref="E165:J165">SUM(E166:E170)</f>
        <v>2116536</v>
      </c>
      <c r="F165" s="228">
        <f t="shared" si="15"/>
        <v>2405626</v>
      </c>
      <c r="G165" s="228">
        <f t="shared" si="15"/>
        <v>-354000</v>
      </c>
      <c r="H165" s="228">
        <f t="shared" si="15"/>
        <v>2051626</v>
      </c>
      <c r="I165" s="228">
        <f t="shared" si="15"/>
        <v>177626</v>
      </c>
      <c r="J165" s="228">
        <f t="shared" si="15"/>
        <v>1208000</v>
      </c>
      <c r="K165" s="228"/>
      <c r="L165" s="228">
        <v>666000</v>
      </c>
      <c r="M165" s="270"/>
      <c r="N165" s="149">
        <f>L165+J165+I165</f>
        <v>2051626</v>
      </c>
    </row>
    <row r="166" spans="1:14" ht="11.25" customHeight="1">
      <c r="A166" s="366">
        <v>105</v>
      </c>
      <c r="B166" s="366">
        <v>92601</v>
      </c>
      <c r="C166" s="366">
        <v>6050</v>
      </c>
      <c r="D166" s="369" t="s">
        <v>272</v>
      </c>
      <c r="E166" s="372">
        <v>2000550</v>
      </c>
      <c r="F166" s="338">
        <v>2289640</v>
      </c>
      <c r="G166" s="153">
        <v>-1534000</v>
      </c>
      <c r="H166" s="332">
        <v>1935640</v>
      </c>
      <c r="I166" s="338">
        <v>89640</v>
      </c>
      <c r="J166" s="338">
        <v>1180000</v>
      </c>
      <c r="K166" s="314"/>
      <c r="L166" s="330" t="s">
        <v>322</v>
      </c>
      <c r="M166" s="351" t="s">
        <v>172</v>
      </c>
      <c r="N166" s="149">
        <f>F165+G165</f>
        <v>2051626</v>
      </c>
    </row>
    <row r="167" spans="1:14" ht="11.25" customHeight="1">
      <c r="A167" s="368"/>
      <c r="B167" s="368"/>
      <c r="C167" s="368"/>
      <c r="D167" s="344"/>
      <c r="E167" s="340"/>
      <c r="F167" s="339"/>
      <c r="G167" s="157">
        <v>1180000</v>
      </c>
      <c r="H167" s="333"/>
      <c r="I167" s="339"/>
      <c r="J167" s="339"/>
      <c r="K167" s="315"/>
      <c r="L167" s="331"/>
      <c r="M167" s="353"/>
      <c r="N167" s="149"/>
    </row>
    <row r="168" spans="1:14" ht="11.25" customHeight="1">
      <c r="A168" s="181">
        <v>106</v>
      </c>
      <c r="B168" s="181">
        <v>92605</v>
      </c>
      <c r="C168" s="181">
        <v>6050</v>
      </c>
      <c r="D168" s="175" t="s">
        <v>188</v>
      </c>
      <c r="E168" s="182">
        <f>H168</f>
        <v>11500</v>
      </c>
      <c r="F168" s="183">
        <v>11500</v>
      </c>
      <c r="G168" s="183"/>
      <c r="H168" s="184">
        <f>L168+K168+I168</f>
        <v>11500</v>
      </c>
      <c r="I168" s="183">
        <v>11500</v>
      </c>
      <c r="J168" s="183"/>
      <c r="K168" s="193"/>
      <c r="L168" s="185"/>
      <c r="M168" s="174" t="s">
        <v>189</v>
      </c>
      <c r="N168" s="149"/>
    </row>
    <row r="169" spans="1:14" ht="11.25" customHeight="1">
      <c r="A169" s="181">
        <v>107</v>
      </c>
      <c r="B169" s="181">
        <v>92605</v>
      </c>
      <c r="C169" s="181">
        <v>6050</v>
      </c>
      <c r="D169" s="175" t="s">
        <v>289</v>
      </c>
      <c r="E169" s="182">
        <v>28000</v>
      </c>
      <c r="F169" s="183">
        <v>28000</v>
      </c>
      <c r="G169" s="183"/>
      <c r="H169" s="184">
        <f>J169</f>
        <v>28000</v>
      </c>
      <c r="I169" s="183"/>
      <c r="J169" s="183">
        <v>28000</v>
      </c>
      <c r="K169" s="193"/>
      <c r="L169" s="185"/>
      <c r="M169" s="174" t="s">
        <v>189</v>
      </c>
      <c r="N169" s="149"/>
    </row>
    <row r="170" spans="1:16" ht="16.5" customHeight="1">
      <c r="A170" s="181">
        <v>108</v>
      </c>
      <c r="B170" s="181">
        <v>92605</v>
      </c>
      <c r="C170" s="181">
        <v>6060</v>
      </c>
      <c r="D170" s="175" t="s">
        <v>290</v>
      </c>
      <c r="E170" s="182">
        <f>H170</f>
        <v>76486</v>
      </c>
      <c r="F170" s="183">
        <v>76486</v>
      </c>
      <c r="G170" s="183"/>
      <c r="H170" s="184">
        <f>L170+K170+I170</f>
        <v>76486</v>
      </c>
      <c r="I170" s="183">
        <v>76486</v>
      </c>
      <c r="J170" s="183"/>
      <c r="K170" s="193"/>
      <c r="L170" s="185"/>
      <c r="M170" s="174" t="s">
        <v>189</v>
      </c>
      <c r="N170" s="349"/>
      <c r="O170" s="350"/>
      <c r="P170" s="149" t="e">
        <f>#REF!-N170</f>
        <v>#REF!</v>
      </c>
    </row>
    <row r="171" spans="1:14" ht="13.5" customHeight="1">
      <c r="A171" s="260" t="s">
        <v>260</v>
      </c>
      <c r="B171" s="246" t="s">
        <v>191</v>
      </c>
      <c r="C171" s="247"/>
      <c r="D171" s="248"/>
      <c r="E171" s="151">
        <f>SUM(E172:E178)</f>
        <v>4628100</v>
      </c>
      <c r="F171" s="151">
        <f>SUM(F172:F178)</f>
        <v>4628100</v>
      </c>
      <c r="G171" s="151">
        <f>G172</f>
        <v>0</v>
      </c>
      <c r="H171" s="151">
        <f>SUM(H172:H178)</f>
        <v>4628100</v>
      </c>
      <c r="I171" s="151">
        <f>SUM(I172:I178)</f>
        <v>100000</v>
      </c>
      <c r="J171" s="151">
        <f>SUM(J172:J178)</f>
        <v>4528100</v>
      </c>
      <c r="K171" s="151">
        <f>SUM(K172:K177)</f>
        <v>0</v>
      </c>
      <c r="L171" s="151"/>
      <c r="M171" s="214"/>
      <c r="N171" s="238"/>
    </row>
    <row r="172" spans="1:14" ht="19.5">
      <c r="A172" s="226">
        <v>109</v>
      </c>
      <c r="B172" s="154">
        <v>60013</v>
      </c>
      <c r="C172" s="154">
        <v>6300</v>
      </c>
      <c r="D172" s="227" t="s">
        <v>198</v>
      </c>
      <c r="E172" s="164">
        <v>2000000</v>
      </c>
      <c r="F172" s="164">
        <v>2000000</v>
      </c>
      <c r="G172" s="164"/>
      <c r="H172" s="165">
        <f>J172+I172</f>
        <v>2000000</v>
      </c>
      <c r="I172" s="153"/>
      <c r="J172" s="153">
        <v>2000000</v>
      </c>
      <c r="K172" s="164"/>
      <c r="L172" s="153"/>
      <c r="M172" s="224" t="s">
        <v>220</v>
      </c>
      <c r="N172" s="215"/>
    </row>
    <row r="173" spans="1:14" ht="12.75" customHeight="1">
      <c r="A173" s="212">
        <v>110</v>
      </c>
      <c r="B173" s="155">
        <v>60013</v>
      </c>
      <c r="C173" s="155">
        <v>6300</v>
      </c>
      <c r="D173" s="213" t="s">
        <v>197</v>
      </c>
      <c r="E173" s="166">
        <v>100000</v>
      </c>
      <c r="F173" s="166">
        <f>H173</f>
        <v>100000</v>
      </c>
      <c r="G173" s="166"/>
      <c r="H173" s="170">
        <f aca="true" t="shared" si="16" ref="H173:H178">J173+I173</f>
        <v>100000</v>
      </c>
      <c r="I173" s="158">
        <v>100000</v>
      </c>
      <c r="J173" s="158"/>
      <c r="K173" s="166"/>
      <c r="L173" s="158"/>
      <c r="M173" s="225" t="s">
        <v>220</v>
      </c>
      <c r="N173" s="215"/>
    </row>
    <row r="174" spans="1:14" ht="11.25" customHeight="1">
      <c r="A174" s="212">
        <v>111</v>
      </c>
      <c r="B174" s="155">
        <v>60014</v>
      </c>
      <c r="C174" s="155">
        <v>6300</v>
      </c>
      <c r="D174" s="213" t="s">
        <v>224</v>
      </c>
      <c r="E174" s="166">
        <f>H174</f>
        <v>1100000</v>
      </c>
      <c r="F174" s="166">
        <v>1100000</v>
      </c>
      <c r="G174" s="166"/>
      <c r="H174" s="170">
        <f t="shared" si="16"/>
        <v>1100000</v>
      </c>
      <c r="I174" s="158"/>
      <c r="J174" s="158">
        <v>1100000</v>
      </c>
      <c r="K174" s="166"/>
      <c r="L174" s="158"/>
      <c r="M174" s="225" t="s">
        <v>220</v>
      </c>
      <c r="N174" s="215"/>
    </row>
    <row r="175" spans="1:14" ht="12" customHeight="1">
      <c r="A175" s="212">
        <v>112</v>
      </c>
      <c r="B175" s="155">
        <v>60014</v>
      </c>
      <c r="C175" s="155">
        <v>6300</v>
      </c>
      <c r="D175" s="213" t="s">
        <v>225</v>
      </c>
      <c r="E175" s="166">
        <v>79300</v>
      </c>
      <c r="F175" s="166">
        <v>79300</v>
      </c>
      <c r="G175" s="166"/>
      <c r="H175" s="170">
        <f t="shared" si="16"/>
        <v>79300</v>
      </c>
      <c r="I175" s="158"/>
      <c r="J175" s="158">
        <v>79300</v>
      </c>
      <c r="K175" s="166"/>
      <c r="L175" s="158"/>
      <c r="M175" s="225" t="s">
        <v>220</v>
      </c>
      <c r="N175" s="215"/>
    </row>
    <row r="176" spans="1:14" ht="12" customHeight="1">
      <c r="A176" s="212">
        <v>113</v>
      </c>
      <c r="B176" s="155">
        <v>60014</v>
      </c>
      <c r="C176" s="155">
        <v>6300</v>
      </c>
      <c r="D176" s="213" t="s">
        <v>270</v>
      </c>
      <c r="E176" s="166">
        <f>H176</f>
        <v>758000</v>
      </c>
      <c r="F176" s="166">
        <v>758000</v>
      </c>
      <c r="G176" s="166"/>
      <c r="H176" s="170">
        <f t="shared" si="16"/>
        <v>758000</v>
      </c>
      <c r="I176" s="158"/>
      <c r="J176" s="158">
        <v>758000</v>
      </c>
      <c r="K176" s="166"/>
      <c r="L176" s="158"/>
      <c r="M176" s="225" t="s">
        <v>220</v>
      </c>
      <c r="N176" s="215"/>
    </row>
    <row r="177" spans="1:14" ht="12" customHeight="1">
      <c r="A177" s="212">
        <v>114</v>
      </c>
      <c r="B177" s="155">
        <v>60014</v>
      </c>
      <c r="C177" s="155">
        <v>6300</v>
      </c>
      <c r="D177" s="213" t="s">
        <v>223</v>
      </c>
      <c r="E177" s="166">
        <f>H177</f>
        <v>542000</v>
      </c>
      <c r="F177" s="166">
        <v>542000</v>
      </c>
      <c r="G177" s="166"/>
      <c r="H177" s="170">
        <f t="shared" si="16"/>
        <v>542000</v>
      </c>
      <c r="I177" s="158"/>
      <c r="J177" s="158">
        <v>542000</v>
      </c>
      <c r="K177" s="166"/>
      <c r="L177" s="158"/>
      <c r="M177" s="225" t="s">
        <v>220</v>
      </c>
      <c r="N177" s="215"/>
    </row>
    <row r="178" spans="1:14" ht="11.25" customHeight="1">
      <c r="A178" s="294">
        <v>115</v>
      </c>
      <c r="B178" s="156">
        <v>60014</v>
      </c>
      <c r="C178" s="261">
        <v>6300</v>
      </c>
      <c r="D178" s="262" t="s">
        <v>222</v>
      </c>
      <c r="E178" s="263">
        <v>48800</v>
      </c>
      <c r="F178" s="263">
        <v>48800</v>
      </c>
      <c r="G178" s="196"/>
      <c r="H178" s="167">
        <f t="shared" si="16"/>
        <v>48800</v>
      </c>
      <c r="I178" s="157"/>
      <c r="J178" s="157">
        <v>48800</v>
      </c>
      <c r="K178" s="263"/>
      <c r="L178" s="160"/>
      <c r="M178" s="264" t="s">
        <v>220</v>
      </c>
      <c r="N178" s="215"/>
    </row>
    <row r="179" spans="1:14" ht="12.75" customHeight="1">
      <c r="A179" s="260" t="s">
        <v>261</v>
      </c>
      <c r="B179" s="341" t="s">
        <v>262</v>
      </c>
      <c r="C179" s="342"/>
      <c r="D179" s="343"/>
      <c r="E179" s="151">
        <f aca="true" t="shared" si="17" ref="E179:K179">E180</f>
        <v>10000</v>
      </c>
      <c r="F179" s="151">
        <f t="shared" si="17"/>
        <v>10000</v>
      </c>
      <c r="G179" s="151">
        <f t="shared" si="17"/>
        <v>0</v>
      </c>
      <c r="H179" s="151">
        <f t="shared" si="17"/>
        <v>10000</v>
      </c>
      <c r="I179" s="151">
        <f t="shared" si="17"/>
        <v>10000</v>
      </c>
      <c r="J179" s="151"/>
      <c r="K179" s="151">
        <f t="shared" si="17"/>
        <v>0</v>
      </c>
      <c r="L179" s="151"/>
      <c r="M179" s="214"/>
      <c r="N179" s="215"/>
    </row>
    <row r="180" spans="1:14" ht="12.75" customHeight="1" thickBot="1">
      <c r="A180" s="265">
        <v>116</v>
      </c>
      <c r="B180" s="180">
        <v>71095</v>
      </c>
      <c r="C180" s="180">
        <v>6010</v>
      </c>
      <c r="D180" s="199" t="s">
        <v>263</v>
      </c>
      <c r="E180" s="266">
        <v>10000</v>
      </c>
      <c r="F180" s="266">
        <v>10000</v>
      </c>
      <c r="G180" s="266"/>
      <c r="H180" s="267">
        <f>I180</f>
        <v>10000</v>
      </c>
      <c r="I180" s="197">
        <v>10000</v>
      </c>
      <c r="J180" s="197"/>
      <c r="K180" s="266"/>
      <c r="L180" s="197"/>
      <c r="M180" s="249"/>
      <c r="N180" s="215"/>
    </row>
    <row r="181" spans="1:16" ht="15" customHeight="1" thickBot="1" thickTop="1">
      <c r="A181" s="321" t="s">
        <v>25</v>
      </c>
      <c r="B181" s="322"/>
      <c r="C181" s="322"/>
      <c r="D181" s="323"/>
      <c r="E181" s="237">
        <f aca="true" t="shared" si="18" ref="E181:M181">E179+E171+E13</f>
        <v>227728853</v>
      </c>
      <c r="F181" s="237">
        <f t="shared" si="18"/>
        <v>47199292</v>
      </c>
      <c r="G181" s="237">
        <f t="shared" si="18"/>
        <v>-8020845</v>
      </c>
      <c r="H181" s="237">
        <f t="shared" si="18"/>
        <v>39178447</v>
      </c>
      <c r="I181" s="237">
        <f t="shared" si="18"/>
        <v>7201547</v>
      </c>
      <c r="J181" s="237">
        <f t="shared" si="18"/>
        <v>20000000</v>
      </c>
      <c r="K181" s="237">
        <f t="shared" si="18"/>
        <v>11140000</v>
      </c>
      <c r="L181" s="237">
        <f t="shared" si="18"/>
        <v>836900</v>
      </c>
      <c r="M181" s="237">
        <f t="shared" si="18"/>
        <v>0</v>
      </c>
      <c r="N181" s="222">
        <f>L181+K181+J181+I181</f>
        <v>39178447</v>
      </c>
      <c r="O181" s="149">
        <f>F181+G181</f>
        <v>39178447</v>
      </c>
      <c r="P181" s="149">
        <f>N181-O181</f>
        <v>0</v>
      </c>
    </row>
    <row r="182" ht="4.5" customHeight="1" thickTop="1"/>
    <row r="183" spans="1:13" ht="12">
      <c r="A183" s="221" t="s">
        <v>115</v>
      </c>
      <c r="B183" s="320" t="s">
        <v>317</v>
      </c>
      <c r="C183" s="320"/>
      <c r="D183" s="320"/>
      <c r="E183" s="320"/>
      <c r="F183" s="320"/>
      <c r="G183" s="320"/>
      <c r="H183" s="320"/>
      <c r="I183" s="320"/>
      <c r="J183" s="320"/>
      <c r="K183" s="320"/>
      <c r="L183" s="320"/>
      <c r="M183" s="320"/>
    </row>
    <row r="184" spans="1:13" ht="12">
      <c r="A184" s="221" t="s">
        <v>194</v>
      </c>
      <c r="B184" s="320" t="s">
        <v>309</v>
      </c>
      <c r="C184" s="320"/>
      <c r="D184" s="320"/>
      <c r="E184" s="320"/>
      <c r="F184" s="320"/>
      <c r="G184" s="320"/>
      <c r="H184" s="320"/>
      <c r="I184" s="320"/>
      <c r="J184" s="43"/>
      <c r="K184" s="43"/>
      <c r="L184" s="43"/>
      <c r="M184" s="43"/>
    </row>
  </sheetData>
  <mergeCells count="123">
    <mergeCell ref="F166:F167"/>
    <mergeCell ref="E166:E167"/>
    <mergeCell ref="D166:D167"/>
    <mergeCell ref="M123:M124"/>
    <mergeCell ref="M166:M167"/>
    <mergeCell ref="L166:L167"/>
    <mergeCell ref="K166:K167"/>
    <mergeCell ref="M125:M127"/>
    <mergeCell ref="D159:D161"/>
    <mergeCell ref="F144:F147"/>
    <mergeCell ref="L37:L38"/>
    <mergeCell ref="E35:E38"/>
    <mergeCell ref="F35:F38"/>
    <mergeCell ref="A123:A124"/>
    <mergeCell ref="L123:L124"/>
    <mergeCell ref="F123:F124"/>
    <mergeCell ref="H123:H124"/>
    <mergeCell ref="I123:I124"/>
    <mergeCell ref="J123:J124"/>
    <mergeCell ref="K123:K124"/>
    <mergeCell ref="H37:H38"/>
    <mergeCell ref="I37:I38"/>
    <mergeCell ref="J37:J38"/>
    <mergeCell ref="K37:K38"/>
    <mergeCell ref="L71:L72"/>
    <mergeCell ref="G35:G38"/>
    <mergeCell ref="H35:L35"/>
    <mergeCell ref="A35:A38"/>
    <mergeCell ref="B35:B38"/>
    <mergeCell ref="C35:C38"/>
    <mergeCell ref="D35:D38"/>
    <mergeCell ref="G69:G72"/>
    <mergeCell ref="H69:L69"/>
    <mergeCell ref="D48:D50"/>
    <mergeCell ref="M69:M72"/>
    <mergeCell ref="C69:C72"/>
    <mergeCell ref="D69:D72"/>
    <mergeCell ref="E69:E72"/>
    <mergeCell ref="F69:F72"/>
    <mergeCell ref="I71:I72"/>
    <mergeCell ref="J71:J72"/>
    <mergeCell ref="K71:K72"/>
    <mergeCell ref="H70:L70"/>
    <mergeCell ref="H71:H72"/>
    <mergeCell ref="G8:G11"/>
    <mergeCell ref="M51:M53"/>
    <mergeCell ref="M8:M11"/>
    <mergeCell ref="M48:M50"/>
    <mergeCell ref="L10:L11"/>
    <mergeCell ref="H8:L8"/>
    <mergeCell ref="H9:L9"/>
    <mergeCell ref="I10:I11"/>
    <mergeCell ref="M35:M38"/>
    <mergeCell ref="H36:L36"/>
    <mergeCell ref="B183:M183"/>
    <mergeCell ref="A181:D181"/>
    <mergeCell ref="B184:I184"/>
    <mergeCell ref="A48:A50"/>
    <mergeCell ref="A69:A72"/>
    <mergeCell ref="A51:A53"/>
    <mergeCell ref="B69:B72"/>
    <mergeCell ref="K107:K108"/>
    <mergeCell ref="D51:D53"/>
    <mergeCell ref="I166:I167"/>
    <mergeCell ref="I1:L1"/>
    <mergeCell ref="I3:L3"/>
    <mergeCell ref="I4:L4"/>
    <mergeCell ref="I5:L5"/>
    <mergeCell ref="A6:L6"/>
    <mergeCell ref="F8:F11"/>
    <mergeCell ref="E8:E11"/>
    <mergeCell ref="H10:H11"/>
    <mergeCell ref="K10:K11"/>
    <mergeCell ref="J10:J11"/>
    <mergeCell ref="A8:A11"/>
    <mergeCell ref="B8:B11"/>
    <mergeCell ref="D8:D11"/>
    <mergeCell ref="C8:C11"/>
    <mergeCell ref="N170:O170"/>
    <mergeCell ref="A144:A147"/>
    <mergeCell ref="B144:B147"/>
    <mergeCell ref="C144:C147"/>
    <mergeCell ref="D144:D147"/>
    <mergeCell ref="E144:E147"/>
    <mergeCell ref="J146:J147"/>
    <mergeCell ref="L146:L147"/>
    <mergeCell ref="J166:J167"/>
    <mergeCell ref="H166:H167"/>
    <mergeCell ref="B159:B161"/>
    <mergeCell ref="A105:A108"/>
    <mergeCell ref="B105:B108"/>
    <mergeCell ref="C105:C108"/>
    <mergeCell ref="A159:A161"/>
    <mergeCell ref="B179:D179"/>
    <mergeCell ref="C166:C167"/>
    <mergeCell ref="B166:B167"/>
    <mergeCell ref="A166:A167"/>
    <mergeCell ref="L107:L108"/>
    <mergeCell ref="B125:B129"/>
    <mergeCell ref="A125:A129"/>
    <mergeCell ref="D125:D126"/>
    <mergeCell ref="E105:E108"/>
    <mergeCell ref="E123:E124"/>
    <mergeCell ref="D105:D108"/>
    <mergeCell ref="B123:B124"/>
    <mergeCell ref="D123:D124"/>
    <mergeCell ref="C123:C124"/>
    <mergeCell ref="H144:L144"/>
    <mergeCell ref="M144:M147"/>
    <mergeCell ref="H145:L145"/>
    <mergeCell ref="H146:H147"/>
    <mergeCell ref="I146:I147"/>
    <mergeCell ref="K146:K147"/>
    <mergeCell ref="M159:M161"/>
    <mergeCell ref="J107:J108"/>
    <mergeCell ref="F105:F108"/>
    <mergeCell ref="G105:G108"/>
    <mergeCell ref="H105:L105"/>
    <mergeCell ref="H106:L106"/>
    <mergeCell ref="H107:H108"/>
    <mergeCell ref="I107:I108"/>
    <mergeCell ref="M105:M108"/>
    <mergeCell ref="G144:G147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34" t="s">
        <v>93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45" t="s">
        <v>1</v>
      </c>
      <c r="B10" s="371" t="s">
        <v>0</v>
      </c>
      <c r="C10" s="371" t="s">
        <v>7</v>
      </c>
      <c r="D10" s="371" t="s">
        <v>8</v>
      </c>
      <c r="E10" s="423" t="s">
        <v>9</v>
      </c>
      <c r="F10" s="351" t="s">
        <v>96</v>
      </c>
      <c r="G10" s="464" t="s">
        <v>98</v>
      </c>
      <c r="H10" s="468" t="s">
        <v>86</v>
      </c>
      <c r="I10" s="464"/>
      <c r="J10" s="464"/>
      <c r="K10" s="464"/>
      <c r="L10" s="464"/>
      <c r="M10" s="464"/>
      <c r="N10" s="464"/>
      <c r="O10" s="464"/>
      <c r="P10" s="444"/>
    </row>
    <row r="11" spans="1:16" s="2" customFormat="1" ht="12.75" customHeight="1" thickBot="1">
      <c r="A11" s="345"/>
      <c r="B11" s="371"/>
      <c r="C11" s="371"/>
      <c r="D11" s="371"/>
      <c r="E11" s="423"/>
      <c r="F11" s="352"/>
      <c r="G11" s="430"/>
      <c r="H11" s="433">
        <v>2003</v>
      </c>
      <c r="I11" s="434"/>
      <c r="J11" s="434"/>
      <c r="K11" s="434"/>
      <c r="L11" s="434"/>
      <c r="M11" s="435"/>
      <c r="N11" s="462">
        <v>2004</v>
      </c>
      <c r="O11" s="437"/>
      <c r="P11" s="5">
        <v>2005</v>
      </c>
    </row>
    <row r="12" spans="1:16" s="2" customFormat="1" ht="9.75" customHeight="1" thickTop="1">
      <c r="A12" s="345"/>
      <c r="B12" s="371"/>
      <c r="C12" s="371"/>
      <c r="D12" s="371"/>
      <c r="E12" s="423"/>
      <c r="F12" s="352"/>
      <c r="G12" s="430"/>
      <c r="H12" s="438" t="s">
        <v>95</v>
      </c>
      <c r="I12" s="429" t="s">
        <v>13</v>
      </c>
      <c r="J12" s="431"/>
      <c r="K12" s="431"/>
      <c r="L12" s="431"/>
      <c r="M12" s="463"/>
      <c r="N12" s="464" t="s">
        <v>16</v>
      </c>
      <c r="O12" s="465"/>
      <c r="P12" s="371" t="s">
        <v>16</v>
      </c>
    </row>
    <row r="13" spans="1:16" s="2" customFormat="1" ht="9.75" customHeight="1">
      <c r="A13" s="345"/>
      <c r="B13" s="371"/>
      <c r="C13" s="371"/>
      <c r="D13" s="371"/>
      <c r="E13" s="423"/>
      <c r="F13" s="352"/>
      <c r="G13" s="430"/>
      <c r="H13" s="439"/>
      <c r="I13" s="422" t="s">
        <v>14</v>
      </c>
      <c r="J13" s="423" t="s">
        <v>12</v>
      </c>
      <c r="K13" s="424"/>
      <c r="L13" s="424"/>
      <c r="M13" s="425"/>
      <c r="N13" s="430"/>
      <c r="O13" s="466"/>
      <c r="P13" s="371"/>
    </row>
    <row r="14" spans="1:16" s="2" customFormat="1" ht="29.25">
      <c r="A14" s="345"/>
      <c r="B14" s="371"/>
      <c r="C14" s="371"/>
      <c r="D14" s="371"/>
      <c r="E14" s="423"/>
      <c r="F14" s="353"/>
      <c r="G14" s="431"/>
      <c r="H14" s="439"/>
      <c r="I14" s="364"/>
      <c r="J14" s="34" t="s">
        <v>10</v>
      </c>
      <c r="K14" s="34" t="s">
        <v>11</v>
      </c>
      <c r="L14" s="423" t="s">
        <v>15</v>
      </c>
      <c r="M14" s="425"/>
      <c r="N14" s="431"/>
      <c r="O14" s="467"/>
      <c r="P14" s="37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26">
        <v>12</v>
      </c>
      <c r="M15" s="427"/>
      <c r="N15" s="420">
        <v>13</v>
      </c>
      <c r="O15" s="421"/>
      <c r="P15" s="48">
        <v>14</v>
      </c>
    </row>
    <row r="16" spans="1:16" ht="10.5" hidden="1" thickTop="1">
      <c r="A16" s="375">
        <v>1</v>
      </c>
      <c r="B16" s="375" t="s">
        <v>26</v>
      </c>
      <c r="C16" s="370" t="s">
        <v>27</v>
      </c>
      <c r="D16" s="37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76"/>
      <c r="B17" s="376"/>
      <c r="C17" s="344"/>
      <c r="D17" s="37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15">
        <v>2</v>
      </c>
      <c r="B18" s="415" t="s">
        <v>6</v>
      </c>
      <c r="C18" s="369" t="s">
        <v>105</v>
      </c>
      <c r="D18" s="41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76"/>
      <c r="B19" s="376"/>
      <c r="C19" s="344"/>
      <c r="D19" s="37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15">
        <v>3</v>
      </c>
      <c r="B20" s="415" t="s">
        <v>81</v>
      </c>
      <c r="C20" s="369" t="s">
        <v>107</v>
      </c>
      <c r="D20" s="41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76"/>
      <c r="B21" s="376"/>
      <c r="C21" s="344"/>
      <c r="D21" s="37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15">
        <v>4</v>
      </c>
      <c r="B22" s="415" t="s">
        <v>26</v>
      </c>
      <c r="C22" s="369" t="s">
        <v>28</v>
      </c>
      <c r="D22" s="41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76"/>
      <c r="B23" s="376"/>
      <c r="C23" s="344"/>
      <c r="D23" s="37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15">
        <v>5</v>
      </c>
      <c r="B24" s="375" t="s">
        <v>26</v>
      </c>
      <c r="C24" s="370" t="s">
        <v>104</v>
      </c>
      <c r="D24" s="37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76"/>
      <c r="B25" s="376"/>
      <c r="C25" s="344"/>
      <c r="D25" s="37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15">
        <v>6</v>
      </c>
      <c r="B26" s="375" t="s">
        <v>26</v>
      </c>
      <c r="C26" s="370" t="s">
        <v>29</v>
      </c>
      <c r="D26" s="37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76"/>
      <c r="B27" s="376"/>
      <c r="C27" s="344"/>
      <c r="D27" s="37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15">
        <v>7</v>
      </c>
      <c r="B28" s="375" t="s">
        <v>6</v>
      </c>
      <c r="C28" s="370" t="s">
        <v>130</v>
      </c>
      <c r="D28" s="37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76"/>
      <c r="B29" s="376"/>
      <c r="C29" s="344"/>
      <c r="D29" s="37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15">
        <v>8</v>
      </c>
      <c r="B30" s="375" t="s">
        <v>26</v>
      </c>
      <c r="C30" s="370" t="s">
        <v>31</v>
      </c>
      <c r="D30" s="37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75"/>
      <c r="B31" s="375"/>
      <c r="C31" s="370"/>
      <c r="D31" s="37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76"/>
      <c r="B32" s="376"/>
      <c r="C32" s="344"/>
      <c r="D32" s="37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15">
        <v>9</v>
      </c>
      <c r="B33" s="415" t="s">
        <v>6</v>
      </c>
      <c r="C33" s="369" t="s">
        <v>30</v>
      </c>
      <c r="D33" s="41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76"/>
      <c r="B34" s="458"/>
      <c r="C34" s="458"/>
      <c r="D34" s="45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15">
        <v>10</v>
      </c>
      <c r="B35" s="375" t="s">
        <v>26</v>
      </c>
      <c r="C35" s="370" t="s">
        <v>33</v>
      </c>
      <c r="D35" s="37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76"/>
      <c r="B36" s="376"/>
      <c r="C36" s="344"/>
      <c r="D36" s="37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15">
        <v>11</v>
      </c>
      <c r="B37" s="375" t="s">
        <v>26</v>
      </c>
      <c r="C37" s="370" t="s">
        <v>88</v>
      </c>
      <c r="D37" s="37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76"/>
      <c r="B38" s="376"/>
      <c r="C38" s="344"/>
      <c r="D38" s="37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15">
        <v>12</v>
      </c>
      <c r="B39" s="375" t="s">
        <v>26</v>
      </c>
      <c r="C39" s="370" t="s">
        <v>3</v>
      </c>
      <c r="D39" s="37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76"/>
      <c r="B40" s="376"/>
      <c r="C40" s="344"/>
      <c r="D40" s="37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15">
        <v>13</v>
      </c>
      <c r="B41" s="375" t="s">
        <v>26</v>
      </c>
      <c r="C41" s="370" t="s">
        <v>34</v>
      </c>
      <c r="D41" s="37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76"/>
      <c r="B42" s="376"/>
      <c r="C42" s="344"/>
      <c r="D42" s="37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15">
        <v>14</v>
      </c>
      <c r="B43" s="375" t="s">
        <v>26</v>
      </c>
      <c r="C43" s="370" t="s">
        <v>62</v>
      </c>
      <c r="D43" s="37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76"/>
      <c r="B44" s="376"/>
      <c r="C44" s="344"/>
      <c r="D44" s="37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15">
        <v>15</v>
      </c>
      <c r="B45" s="375" t="s">
        <v>26</v>
      </c>
      <c r="C45" s="370" t="s">
        <v>35</v>
      </c>
      <c r="D45" s="37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76"/>
      <c r="B46" s="376"/>
      <c r="C46" s="344"/>
      <c r="D46" s="37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15">
        <v>16</v>
      </c>
      <c r="B47" s="375" t="s">
        <v>26</v>
      </c>
      <c r="C47" s="370" t="s">
        <v>4</v>
      </c>
      <c r="D47" s="37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5"/>
      <c r="B48" s="375"/>
      <c r="C48" s="370"/>
      <c r="D48" s="37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75" t="s">
        <v>1</v>
      </c>
      <c r="B52" s="352" t="s">
        <v>0</v>
      </c>
      <c r="C52" s="352" t="s">
        <v>7</v>
      </c>
      <c r="D52" s="352" t="s">
        <v>8</v>
      </c>
      <c r="E52" s="428" t="s">
        <v>9</v>
      </c>
      <c r="F52" s="352" t="s">
        <v>96</v>
      </c>
      <c r="G52" s="430" t="s">
        <v>98</v>
      </c>
      <c r="H52" s="428" t="s">
        <v>86</v>
      </c>
      <c r="I52" s="430"/>
      <c r="J52" s="430"/>
      <c r="K52" s="430"/>
      <c r="L52" s="430"/>
      <c r="M52" s="430"/>
      <c r="N52" s="430"/>
      <c r="O52" s="430"/>
      <c r="P52" s="432"/>
    </row>
    <row r="53" spans="1:16" s="2" customFormat="1" ht="12.75" customHeight="1" hidden="1" thickBot="1">
      <c r="A53" s="375"/>
      <c r="B53" s="352"/>
      <c r="C53" s="352"/>
      <c r="D53" s="352"/>
      <c r="E53" s="428"/>
      <c r="F53" s="352"/>
      <c r="G53" s="430"/>
      <c r="H53" s="433">
        <v>2003</v>
      </c>
      <c r="I53" s="434"/>
      <c r="J53" s="434"/>
      <c r="K53" s="434"/>
      <c r="L53" s="434"/>
      <c r="M53" s="435"/>
      <c r="N53" s="436">
        <v>2004</v>
      </c>
      <c r="O53" s="437"/>
      <c r="P53" s="5">
        <v>2005</v>
      </c>
    </row>
    <row r="54" spans="1:16" s="2" customFormat="1" ht="9.75" customHeight="1" hidden="1" thickTop="1">
      <c r="A54" s="375"/>
      <c r="B54" s="352"/>
      <c r="C54" s="352"/>
      <c r="D54" s="352"/>
      <c r="E54" s="428"/>
      <c r="F54" s="352"/>
      <c r="G54" s="430"/>
      <c r="H54" s="438" t="s">
        <v>95</v>
      </c>
      <c r="I54" s="440" t="s">
        <v>13</v>
      </c>
      <c r="J54" s="441"/>
      <c r="K54" s="441"/>
      <c r="L54" s="441"/>
      <c r="M54" s="442"/>
      <c r="N54" s="443" t="s">
        <v>16</v>
      </c>
      <c r="O54" s="444"/>
      <c r="P54" s="351" t="s">
        <v>16</v>
      </c>
    </row>
    <row r="55" spans="1:16" s="2" customFormat="1" ht="9.75" customHeight="1" hidden="1">
      <c r="A55" s="375"/>
      <c r="B55" s="352"/>
      <c r="C55" s="352"/>
      <c r="D55" s="352"/>
      <c r="E55" s="428"/>
      <c r="F55" s="352"/>
      <c r="G55" s="430"/>
      <c r="H55" s="439"/>
      <c r="I55" s="422" t="s">
        <v>14</v>
      </c>
      <c r="J55" s="423" t="s">
        <v>12</v>
      </c>
      <c r="K55" s="424"/>
      <c r="L55" s="424"/>
      <c r="M55" s="425"/>
      <c r="N55" s="445"/>
      <c r="O55" s="432"/>
      <c r="P55" s="352"/>
    </row>
    <row r="56" spans="1:16" s="2" customFormat="1" ht="29.25" hidden="1">
      <c r="A56" s="376"/>
      <c r="B56" s="353"/>
      <c r="C56" s="353"/>
      <c r="D56" s="353"/>
      <c r="E56" s="429"/>
      <c r="F56" s="353"/>
      <c r="G56" s="431"/>
      <c r="H56" s="439"/>
      <c r="I56" s="364"/>
      <c r="J56" s="34" t="s">
        <v>10</v>
      </c>
      <c r="K56" s="34" t="s">
        <v>11</v>
      </c>
      <c r="L56" s="423" t="s">
        <v>15</v>
      </c>
      <c r="M56" s="425"/>
      <c r="N56" s="446"/>
      <c r="O56" s="447"/>
      <c r="P56" s="35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26">
        <v>12</v>
      </c>
      <c r="M57" s="427"/>
      <c r="N57" s="420">
        <v>13</v>
      </c>
      <c r="O57" s="421"/>
      <c r="P57" s="48">
        <v>14</v>
      </c>
    </row>
    <row r="58" spans="1:16" ht="10.5" hidden="1" thickTop="1">
      <c r="A58" s="375">
        <v>17</v>
      </c>
      <c r="B58" s="375" t="s">
        <v>26</v>
      </c>
      <c r="C58" s="370" t="s">
        <v>5</v>
      </c>
      <c r="D58" s="37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76"/>
      <c r="B59" s="376"/>
      <c r="C59" s="344"/>
      <c r="D59" s="37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15">
        <v>18</v>
      </c>
      <c r="B60" s="415" t="s">
        <v>6</v>
      </c>
      <c r="C60" s="369" t="s">
        <v>36</v>
      </c>
      <c r="D60" s="41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76"/>
      <c r="B61" s="376"/>
      <c r="C61" s="344"/>
      <c r="D61" s="37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75">
        <v>19</v>
      </c>
      <c r="B62" s="375" t="s">
        <v>6</v>
      </c>
      <c r="C62" s="370" t="s">
        <v>91</v>
      </c>
      <c r="D62" s="37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75"/>
      <c r="B63" s="375"/>
      <c r="C63" s="370"/>
      <c r="D63" s="37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83" t="s">
        <v>131</v>
      </c>
      <c r="B64" s="384"/>
      <c r="C64" s="31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85"/>
      <c r="B65" s="386"/>
      <c r="C65" s="31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87" t="s">
        <v>133</v>
      </c>
      <c r="B66" s="388"/>
      <c r="C66" s="39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10">
        <f t="shared" si="0"/>
        <v>1699278</v>
      </c>
      <c r="M66" s="411"/>
      <c r="N66" s="459">
        <f>SUM(N16,N18,N20,N22,N24,N26,N28,N30,N33,N35,N37,N39,N41,N43,N45,N47,N58,N60,N62)</f>
        <v>4004000</v>
      </c>
      <c r="O66" s="454"/>
      <c r="P66" s="148">
        <f>SUM(P16,P18,P20,P22,P24,P26,P28,P30,P33,P35,P37,P39,P41,P43,P45,P47,P58,P60,P62)</f>
        <v>300000</v>
      </c>
    </row>
    <row r="67" spans="1:16" ht="9.75" customHeight="1" thickBot="1">
      <c r="A67" s="389"/>
      <c r="B67" s="390"/>
      <c r="C67" s="38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60">
        <f>SUM(N17,N19,N21,N23,N25,N27,N29,N31,N32,N34,N36,N38,N40,N42,N44,N46,N48,N59,N61,N63)</f>
        <v>10620000</v>
      </c>
      <c r="O67" s="461"/>
      <c r="P67" s="87">
        <f>SUM(P17,P19,P21,P23,P25,P27,P29,P31,P32,P34,P36,P38,P40,P42,P44,P46,P48,P59,P61,P63)</f>
        <v>1400000</v>
      </c>
    </row>
    <row r="68" spans="1:16" ht="9.75" hidden="1">
      <c r="A68" s="415">
        <v>20</v>
      </c>
      <c r="B68" s="415" t="s">
        <v>2</v>
      </c>
      <c r="C68" s="369" t="s">
        <v>37</v>
      </c>
      <c r="D68" s="41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76"/>
      <c r="B69" s="376"/>
      <c r="C69" s="344"/>
      <c r="D69" s="37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15">
        <v>21</v>
      </c>
      <c r="B70" s="415" t="s">
        <v>2</v>
      </c>
      <c r="C70" s="369" t="s">
        <v>38</v>
      </c>
      <c r="D70" s="41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76"/>
      <c r="B71" s="376"/>
      <c r="C71" s="344"/>
      <c r="D71" s="37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15">
        <v>22</v>
      </c>
      <c r="B72" s="375" t="s">
        <v>2</v>
      </c>
      <c r="C72" s="369" t="s">
        <v>39</v>
      </c>
      <c r="D72" s="41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76"/>
      <c r="B73" s="376"/>
      <c r="C73" s="344"/>
      <c r="D73" s="37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15">
        <v>23</v>
      </c>
      <c r="B74" s="375" t="s">
        <v>2</v>
      </c>
      <c r="C74" s="369" t="s">
        <v>19</v>
      </c>
      <c r="D74" s="41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76"/>
      <c r="B75" s="376"/>
      <c r="C75" s="344"/>
      <c r="D75" s="37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15">
        <v>24</v>
      </c>
      <c r="B76" s="375" t="s">
        <v>2</v>
      </c>
      <c r="C76" s="369" t="s">
        <v>40</v>
      </c>
      <c r="D76" s="41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76"/>
      <c r="B77" s="376"/>
      <c r="C77" s="344"/>
      <c r="D77" s="37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15">
        <v>25</v>
      </c>
      <c r="B78" s="375" t="s">
        <v>2</v>
      </c>
      <c r="C78" s="369" t="s">
        <v>63</v>
      </c>
      <c r="D78" s="41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76"/>
      <c r="B79" s="376"/>
      <c r="C79" s="344"/>
      <c r="D79" s="37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15">
        <v>26</v>
      </c>
      <c r="B80" s="375" t="s">
        <v>6</v>
      </c>
      <c r="C80" s="370" t="s">
        <v>41</v>
      </c>
      <c r="D80" s="37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76"/>
      <c r="B81" s="376"/>
      <c r="C81" s="344"/>
      <c r="D81" s="37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15">
        <v>27</v>
      </c>
      <c r="B82" s="375" t="s">
        <v>6</v>
      </c>
      <c r="C82" s="370" t="s">
        <v>42</v>
      </c>
      <c r="D82" s="37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76"/>
      <c r="B83" s="376"/>
      <c r="C83" s="344"/>
      <c r="D83" s="37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15">
        <v>28</v>
      </c>
      <c r="B84" s="375" t="s">
        <v>6</v>
      </c>
      <c r="C84" s="370" t="s">
        <v>43</v>
      </c>
      <c r="D84" s="37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76"/>
      <c r="B85" s="376"/>
      <c r="C85" s="344"/>
      <c r="D85" s="37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15">
        <v>29</v>
      </c>
      <c r="B86" s="375" t="s">
        <v>6</v>
      </c>
      <c r="C86" s="370" t="s">
        <v>109</v>
      </c>
      <c r="D86" s="37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76"/>
      <c r="B87" s="376"/>
      <c r="C87" s="344"/>
      <c r="D87" s="37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15">
        <v>30</v>
      </c>
      <c r="B88" s="415" t="s">
        <v>6</v>
      </c>
      <c r="C88" s="369" t="s">
        <v>44</v>
      </c>
      <c r="D88" s="41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76"/>
      <c r="B89" s="376"/>
      <c r="C89" s="344"/>
      <c r="D89" s="37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15">
        <v>31</v>
      </c>
      <c r="B90" s="415" t="s">
        <v>6</v>
      </c>
      <c r="C90" s="369" t="s">
        <v>46</v>
      </c>
      <c r="D90" s="41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76"/>
      <c r="B91" s="376"/>
      <c r="C91" s="344"/>
      <c r="D91" s="37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15">
        <v>32</v>
      </c>
      <c r="B92" s="415" t="s">
        <v>6</v>
      </c>
      <c r="C92" s="369" t="s">
        <v>64</v>
      </c>
      <c r="D92" s="41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76"/>
      <c r="B93" s="376"/>
      <c r="C93" s="344"/>
      <c r="D93" s="37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15">
        <v>33</v>
      </c>
      <c r="B94" s="415" t="s">
        <v>6</v>
      </c>
      <c r="C94" s="369" t="s">
        <v>65</v>
      </c>
      <c r="D94" s="41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76"/>
      <c r="B95" s="376"/>
      <c r="C95" s="344"/>
      <c r="D95" s="37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15">
        <v>34</v>
      </c>
      <c r="B96" s="375" t="s">
        <v>6</v>
      </c>
      <c r="C96" s="369" t="s">
        <v>49</v>
      </c>
      <c r="D96" s="41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76"/>
      <c r="B97" s="376"/>
      <c r="C97" s="458"/>
      <c r="D97" s="45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15">
        <v>35</v>
      </c>
      <c r="B98" s="375" t="s">
        <v>6</v>
      </c>
      <c r="C98" s="369" t="s">
        <v>51</v>
      </c>
      <c r="D98" s="41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76"/>
      <c r="B99" s="376"/>
      <c r="C99" s="458"/>
      <c r="D99" s="45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15">
        <v>36</v>
      </c>
      <c r="B100" s="415" t="s">
        <v>6</v>
      </c>
      <c r="C100" s="369" t="s">
        <v>66</v>
      </c>
      <c r="D100" s="41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5"/>
      <c r="B101" s="375"/>
      <c r="C101" s="370"/>
      <c r="D101" s="37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75" t="s">
        <v>1</v>
      </c>
      <c r="B105" s="352" t="s">
        <v>0</v>
      </c>
      <c r="C105" s="352" t="s">
        <v>7</v>
      </c>
      <c r="D105" s="352" t="s">
        <v>8</v>
      </c>
      <c r="E105" s="428" t="s">
        <v>9</v>
      </c>
      <c r="F105" s="352" t="s">
        <v>96</v>
      </c>
      <c r="G105" s="430" t="s">
        <v>98</v>
      </c>
      <c r="H105" s="428" t="s">
        <v>86</v>
      </c>
      <c r="I105" s="430"/>
      <c r="J105" s="430"/>
      <c r="K105" s="430"/>
      <c r="L105" s="430"/>
      <c r="M105" s="430"/>
      <c r="N105" s="430"/>
      <c r="O105" s="430"/>
      <c r="P105" s="432"/>
    </row>
    <row r="106" spans="1:16" s="2" customFormat="1" ht="12.75" customHeight="1" hidden="1" thickBot="1">
      <c r="A106" s="375"/>
      <c r="B106" s="352"/>
      <c r="C106" s="352"/>
      <c r="D106" s="352"/>
      <c r="E106" s="428"/>
      <c r="F106" s="352"/>
      <c r="G106" s="430"/>
      <c r="H106" s="433">
        <v>2003</v>
      </c>
      <c r="I106" s="434"/>
      <c r="J106" s="434"/>
      <c r="K106" s="434"/>
      <c r="L106" s="434"/>
      <c r="M106" s="435"/>
      <c r="N106" s="436">
        <v>2004</v>
      </c>
      <c r="O106" s="437"/>
      <c r="P106" s="5">
        <v>2005</v>
      </c>
    </row>
    <row r="107" spans="1:16" s="2" customFormat="1" ht="9.75" customHeight="1" hidden="1" thickTop="1">
      <c r="A107" s="375"/>
      <c r="B107" s="352"/>
      <c r="C107" s="352"/>
      <c r="D107" s="352"/>
      <c r="E107" s="428"/>
      <c r="F107" s="352"/>
      <c r="G107" s="430"/>
      <c r="H107" s="438" t="s">
        <v>95</v>
      </c>
      <c r="I107" s="440" t="s">
        <v>13</v>
      </c>
      <c r="J107" s="441"/>
      <c r="K107" s="441"/>
      <c r="L107" s="441"/>
      <c r="M107" s="442"/>
      <c r="N107" s="443" t="s">
        <v>16</v>
      </c>
      <c r="O107" s="444"/>
      <c r="P107" s="351" t="s">
        <v>16</v>
      </c>
    </row>
    <row r="108" spans="1:16" s="2" customFormat="1" ht="9.75" customHeight="1" hidden="1">
      <c r="A108" s="375"/>
      <c r="B108" s="352"/>
      <c r="C108" s="352"/>
      <c r="D108" s="352"/>
      <c r="E108" s="428"/>
      <c r="F108" s="352"/>
      <c r="G108" s="430"/>
      <c r="H108" s="439"/>
      <c r="I108" s="422" t="s">
        <v>14</v>
      </c>
      <c r="J108" s="423" t="s">
        <v>12</v>
      </c>
      <c r="K108" s="424"/>
      <c r="L108" s="424"/>
      <c r="M108" s="425"/>
      <c r="N108" s="445"/>
      <c r="O108" s="432"/>
      <c r="P108" s="352"/>
    </row>
    <row r="109" spans="1:16" s="2" customFormat="1" ht="29.25" hidden="1">
      <c r="A109" s="376"/>
      <c r="B109" s="353"/>
      <c r="C109" s="353"/>
      <c r="D109" s="353"/>
      <c r="E109" s="429"/>
      <c r="F109" s="353"/>
      <c r="G109" s="431"/>
      <c r="H109" s="439"/>
      <c r="I109" s="364"/>
      <c r="J109" s="34" t="s">
        <v>10</v>
      </c>
      <c r="K109" s="34" t="s">
        <v>11</v>
      </c>
      <c r="L109" s="423" t="s">
        <v>15</v>
      </c>
      <c r="M109" s="425"/>
      <c r="N109" s="446"/>
      <c r="O109" s="447"/>
      <c r="P109" s="35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26">
        <v>12</v>
      </c>
      <c r="M110" s="427"/>
      <c r="N110" s="420">
        <v>13</v>
      </c>
      <c r="O110" s="421"/>
      <c r="P110" s="48">
        <v>14</v>
      </c>
    </row>
    <row r="111" spans="1:16" ht="9.75" customHeight="1" hidden="1" thickTop="1">
      <c r="A111" s="375">
        <v>37</v>
      </c>
      <c r="B111" s="375" t="s">
        <v>6</v>
      </c>
      <c r="C111" s="370" t="s">
        <v>47</v>
      </c>
      <c r="D111" s="37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76"/>
      <c r="B112" s="376"/>
      <c r="C112" s="344"/>
      <c r="D112" s="37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15">
        <v>38</v>
      </c>
      <c r="B113" s="415" t="s">
        <v>6</v>
      </c>
      <c r="C113" s="369" t="s">
        <v>48</v>
      </c>
      <c r="D113" s="41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76"/>
      <c r="B114" s="376"/>
      <c r="C114" s="344"/>
      <c r="D114" s="37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15">
        <v>39</v>
      </c>
      <c r="B115" s="375" t="s">
        <v>6</v>
      </c>
      <c r="C115" s="369" t="s">
        <v>50</v>
      </c>
      <c r="D115" s="41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76"/>
      <c r="B116" s="376"/>
      <c r="C116" s="458"/>
      <c r="D116" s="45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15">
        <v>40</v>
      </c>
      <c r="B117" s="375" t="s">
        <v>6</v>
      </c>
      <c r="C117" s="370" t="s">
        <v>68</v>
      </c>
      <c r="D117" s="37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76"/>
      <c r="B118" s="375"/>
      <c r="C118" s="370"/>
      <c r="D118" s="37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15">
        <v>41</v>
      </c>
      <c r="B119" s="415" t="s">
        <v>81</v>
      </c>
      <c r="C119" s="369" t="s">
        <v>82</v>
      </c>
      <c r="D119" s="41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76"/>
      <c r="B120" s="376"/>
      <c r="C120" s="344"/>
      <c r="D120" s="37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15">
        <v>42</v>
      </c>
      <c r="B121" s="375" t="s">
        <v>6</v>
      </c>
      <c r="C121" s="370" t="s">
        <v>67</v>
      </c>
      <c r="D121" s="37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76"/>
      <c r="B122" s="376"/>
      <c r="C122" s="344"/>
      <c r="D122" s="37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16" t="s">
        <v>135</v>
      </c>
      <c r="B123" s="317"/>
      <c r="C123" s="45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18"/>
      <c r="B124" s="319"/>
      <c r="C124" s="45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77" t="s">
        <v>136</v>
      </c>
      <c r="B125" s="378"/>
      <c r="C125" s="45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10">
        <f t="shared" si="1"/>
        <v>0</v>
      </c>
      <c r="M125" s="411"/>
      <c r="N125" s="454">
        <f>SUM(N68,N70,N72,N74,N76,N78,N80,N82,N84,N86,N88,N90,N92,N94,N96,N98,N100,N111,N113,N115,N117,N119,N121)</f>
        <v>4399000</v>
      </c>
      <c r="O125" s="45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79"/>
      <c r="B126" s="380"/>
      <c r="C126" s="45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8">
        <f>SUM(N69,N71,N73,N75,N77,N79,N81,N83,N85,N87,N89,N91,N93,N95,N97,N99,N101,N112,N114,N116,N118,N120,N122)</f>
        <v>0</v>
      </c>
      <c r="O126" s="449"/>
      <c r="P126" s="119">
        <f>SUM(P69,P71,P73,P75,P77,P79,P81,P83,P85,P87,P89,P91,P93,P95,P97,P99,P101,P112,P114,P116,P118,P120,P122)</f>
        <v>0</v>
      </c>
    </row>
    <row r="127" spans="1:16" ht="9.75" hidden="1">
      <c r="A127" s="375">
        <v>43</v>
      </c>
      <c r="B127" s="375" t="s">
        <v>2</v>
      </c>
      <c r="C127" s="370" t="s">
        <v>89</v>
      </c>
      <c r="D127" s="37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76"/>
      <c r="B128" s="376"/>
      <c r="C128" s="344"/>
      <c r="D128" s="37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75">
        <v>44</v>
      </c>
      <c r="B129" s="375" t="s">
        <v>6</v>
      </c>
      <c r="C129" s="370" t="s">
        <v>75</v>
      </c>
      <c r="D129" s="37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76"/>
      <c r="B130" s="376"/>
      <c r="C130" s="344"/>
      <c r="D130" s="37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16" t="s">
        <v>139</v>
      </c>
      <c r="B131" s="317"/>
      <c r="C131" s="37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18"/>
      <c r="B132" s="319"/>
      <c r="C132" s="37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77" t="s">
        <v>141</v>
      </c>
      <c r="B133" s="378"/>
      <c r="C133" s="38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52">
        <f t="shared" si="2"/>
        <v>0</v>
      </c>
      <c r="M133" s="453"/>
      <c r="N133" s="454">
        <f>SUM(N127,N129)</f>
        <v>429000</v>
      </c>
      <c r="O133" s="455"/>
      <c r="P133" s="148">
        <f>SUM(P127,P129)</f>
        <v>5700000</v>
      </c>
    </row>
    <row r="134" spans="1:16" ht="9.75" customHeight="1" thickBot="1">
      <c r="A134" s="379"/>
      <c r="B134" s="380"/>
      <c r="C134" s="38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9">
        <f>SUM(N128,N130)</f>
        <v>0</v>
      </c>
      <c r="O134" s="418"/>
      <c r="P134" s="87">
        <f>SUM(P128,P130)</f>
        <v>0</v>
      </c>
    </row>
    <row r="135" spans="1:16" ht="9.75" hidden="1">
      <c r="A135" s="375">
        <v>45</v>
      </c>
      <c r="B135" s="375" t="s">
        <v>6</v>
      </c>
      <c r="C135" s="370" t="s">
        <v>99</v>
      </c>
      <c r="D135" s="37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76"/>
      <c r="B136" s="376"/>
      <c r="C136" s="344"/>
      <c r="D136" s="37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75">
        <v>46</v>
      </c>
      <c r="B137" s="375" t="s">
        <v>6</v>
      </c>
      <c r="C137" s="370" t="s">
        <v>77</v>
      </c>
      <c r="D137" s="37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76"/>
      <c r="B138" s="376"/>
      <c r="C138" s="344"/>
      <c r="D138" s="37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16" t="s">
        <v>143</v>
      </c>
      <c r="B139" s="317"/>
      <c r="C139" s="37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18"/>
      <c r="B140" s="319"/>
      <c r="C140" s="37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77" t="s">
        <v>145</v>
      </c>
      <c r="B141" s="378"/>
      <c r="C141" s="38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10">
        <f t="shared" si="3"/>
        <v>0</v>
      </c>
      <c r="M141" s="411"/>
      <c r="N141" s="412">
        <f>SUM(N135,N137)</f>
        <v>100000</v>
      </c>
      <c r="O141" s="413"/>
      <c r="P141" s="78">
        <f>SUM(P135,P137)</f>
        <v>0</v>
      </c>
    </row>
    <row r="142" spans="1:16" ht="9.75" customHeight="1" thickBot="1">
      <c r="A142" s="379"/>
      <c r="B142" s="380"/>
      <c r="C142" s="38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9">
        <f>SUM(N136,N138)</f>
        <v>0</v>
      </c>
      <c r="O142" s="418"/>
      <c r="P142" s="87">
        <f>SUM(P136,P138)</f>
        <v>0</v>
      </c>
    </row>
    <row r="143" spans="1:16" ht="9.75" hidden="1">
      <c r="A143" s="375">
        <v>47</v>
      </c>
      <c r="B143" s="375" t="s">
        <v>6</v>
      </c>
      <c r="C143" s="370" t="s">
        <v>92</v>
      </c>
      <c r="D143" s="37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76"/>
      <c r="B144" s="376"/>
      <c r="C144" s="344"/>
      <c r="D144" s="37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75">
        <v>48</v>
      </c>
      <c r="B145" s="375" t="s">
        <v>6</v>
      </c>
      <c r="C145" s="370" t="s">
        <v>100</v>
      </c>
      <c r="D145" s="37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76"/>
      <c r="B146" s="376"/>
      <c r="C146" s="344"/>
      <c r="D146" s="37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16" t="s">
        <v>147</v>
      </c>
      <c r="B147" s="317"/>
      <c r="C147" s="37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18"/>
      <c r="B148" s="319"/>
      <c r="C148" s="37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77" t="s">
        <v>148</v>
      </c>
      <c r="B149" s="378"/>
      <c r="C149" s="38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10">
        <f t="shared" si="4"/>
        <v>0</v>
      </c>
      <c r="M149" s="411"/>
      <c r="N149" s="412">
        <f>SUM(N143,N145)</f>
        <v>0</v>
      </c>
      <c r="O149" s="413"/>
      <c r="P149" s="78">
        <f>SUM(P143,P145)</f>
        <v>0</v>
      </c>
    </row>
    <row r="150" spans="1:16" ht="9.75" customHeight="1" thickBot="1">
      <c r="A150" s="379"/>
      <c r="B150" s="380"/>
      <c r="C150" s="38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9">
        <f>SUM(N144,N146)</f>
        <v>0</v>
      </c>
      <c r="O150" s="418"/>
      <c r="P150" s="87">
        <f>SUM(P144,P146)</f>
        <v>0</v>
      </c>
    </row>
    <row r="151" spans="1:16" ht="9.75" hidden="1">
      <c r="A151" s="415">
        <v>49</v>
      </c>
      <c r="B151" s="415" t="s">
        <v>6</v>
      </c>
      <c r="C151" s="369" t="s">
        <v>69</v>
      </c>
      <c r="D151" s="41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76"/>
      <c r="B152" s="376"/>
      <c r="C152" s="344"/>
      <c r="D152" s="37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15">
        <v>50</v>
      </c>
      <c r="B153" s="415" t="s">
        <v>2</v>
      </c>
      <c r="C153" s="369" t="s">
        <v>20</v>
      </c>
      <c r="D153" s="41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76"/>
      <c r="B154" s="376"/>
      <c r="C154" s="344"/>
      <c r="D154" s="37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15">
        <v>51</v>
      </c>
      <c r="B155" s="375" t="s">
        <v>2</v>
      </c>
      <c r="C155" s="370" t="s">
        <v>53</v>
      </c>
      <c r="D155" s="37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76"/>
      <c r="B156" s="376"/>
      <c r="C156" s="344"/>
      <c r="D156" s="37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15">
        <v>52</v>
      </c>
      <c r="B157" s="375" t="s">
        <v>2</v>
      </c>
      <c r="C157" s="370" t="s">
        <v>21</v>
      </c>
      <c r="D157" s="37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76"/>
      <c r="B158" s="376"/>
      <c r="C158" s="344"/>
      <c r="D158" s="37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15">
        <v>53</v>
      </c>
      <c r="B159" s="415" t="s">
        <v>2</v>
      </c>
      <c r="C159" s="369" t="s">
        <v>70</v>
      </c>
      <c r="D159" s="41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6"/>
      <c r="B160" s="376"/>
      <c r="C160" s="344"/>
      <c r="D160" s="37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75" t="s">
        <v>1</v>
      </c>
      <c r="B164" s="352" t="s">
        <v>0</v>
      </c>
      <c r="C164" s="352" t="s">
        <v>7</v>
      </c>
      <c r="D164" s="352" t="s">
        <v>8</v>
      </c>
      <c r="E164" s="428" t="s">
        <v>9</v>
      </c>
      <c r="F164" s="352" t="s">
        <v>96</v>
      </c>
      <c r="G164" s="430" t="s">
        <v>98</v>
      </c>
      <c r="H164" s="428" t="s">
        <v>86</v>
      </c>
      <c r="I164" s="430"/>
      <c r="J164" s="430"/>
      <c r="K164" s="430"/>
      <c r="L164" s="430"/>
      <c r="M164" s="430"/>
      <c r="N164" s="430"/>
      <c r="O164" s="430"/>
      <c r="P164" s="432"/>
    </row>
    <row r="165" spans="1:16" s="2" customFormat="1" ht="12.75" customHeight="1" hidden="1" thickBot="1">
      <c r="A165" s="375"/>
      <c r="B165" s="352"/>
      <c r="C165" s="352"/>
      <c r="D165" s="352"/>
      <c r="E165" s="428"/>
      <c r="F165" s="352"/>
      <c r="G165" s="430"/>
      <c r="H165" s="433">
        <v>2003</v>
      </c>
      <c r="I165" s="434"/>
      <c r="J165" s="434"/>
      <c r="K165" s="434"/>
      <c r="L165" s="434"/>
      <c r="M165" s="435"/>
      <c r="N165" s="436">
        <v>2004</v>
      </c>
      <c r="O165" s="437"/>
      <c r="P165" s="5">
        <v>2005</v>
      </c>
    </row>
    <row r="166" spans="1:16" s="2" customFormat="1" ht="9.75" customHeight="1" hidden="1" thickTop="1">
      <c r="A166" s="375"/>
      <c r="B166" s="352"/>
      <c r="C166" s="352"/>
      <c r="D166" s="352"/>
      <c r="E166" s="428"/>
      <c r="F166" s="352"/>
      <c r="G166" s="430"/>
      <c r="H166" s="438" t="s">
        <v>95</v>
      </c>
      <c r="I166" s="440" t="s">
        <v>13</v>
      </c>
      <c r="J166" s="441"/>
      <c r="K166" s="441"/>
      <c r="L166" s="441"/>
      <c r="M166" s="442"/>
      <c r="N166" s="443" t="s">
        <v>16</v>
      </c>
      <c r="O166" s="444"/>
      <c r="P166" s="351" t="s">
        <v>16</v>
      </c>
    </row>
    <row r="167" spans="1:16" s="2" customFormat="1" ht="9.75" customHeight="1" hidden="1">
      <c r="A167" s="375"/>
      <c r="B167" s="352"/>
      <c r="C167" s="352"/>
      <c r="D167" s="352"/>
      <c r="E167" s="428"/>
      <c r="F167" s="352"/>
      <c r="G167" s="430"/>
      <c r="H167" s="439"/>
      <c r="I167" s="422" t="s">
        <v>14</v>
      </c>
      <c r="J167" s="423" t="s">
        <v>12</v>
      </c>
      <c r="K167" s="424"/>
      <c r="L167" s="424"/>
      <c r="M167" s="425"/>
      <c r="N167" s="445"/>
      <c r="O167" s="432"/>
      <c r="P167" s="352"/>
    </row>
    <row r="168" spans="1:16" s="2" customFormat="1" ht="29.25" hidden="1">
      <c r="A168" s="376"/>
      <c r="B168" s="353"/>
      <c r="C168" s="353"/>
      <c r="D168" s="353"/>
      <c r="E168" s="429"/>
      <c r="F168" s="353"/>
      <c r="G168" s="431"/>
      <c r="H168" s="439"/>
      <c r="I168" s="364"/>
      <c r="J168" s="34" t="s">
        <v>10</v>
      </c>
      <c r="K168" s="34" t="s">
        <v>11</v>
      </c>
      <c r="L168" s="423" t="s">
        <v>15</v>
      </c>
      <c r="M168" s="425"/>
      <c r="N168" s="446"/>
      <c r="O168" s="447"/>
      <c r="P168" s="35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26">
        <v>12</v>
      </c>
      <c r="M169" s="427"/>
      <c r="N169" s="420">
        <v>13</v>
      </c>
      <c r="O169" s="421"/>
      <c r="P169" s="48">
        <v>14</v>
      </c>
    </row>
    <row r="170" spans="1:16" ht="10.5" hidden="1" thickTop="1">
      <c r="A170" s="375">
        <v>54</v>
      </c>
      <c r="B170" s="375" t="s">
        <v>2</v>
      </c>
      <c r="C170" s="370" t="s">
        <v>83</v>
      </c>
      <c r="D170" s="37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76"/>
      <c r="B171" s="376"/>
      <c r="C171" s="344"/>
      <c r="D171" s="37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16" t="s">
        <v>150</v>
      </c>
      <c r="B172" s="317"/>
      <c r="C172" s="37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18"/>
      <c r="B173" s="319"/>
      <c r="C173" s="37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77" t="s">
        <v>152</v>
      </c>
      <c r="B174" s="378"/>
      <c r="C174" s="38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10">
        <f t="shared" si="5"/>
        <v>200000</v>
      </c>
      <c r="M174" s="411"/>
      <c r="N174" s="412">
        <f>SUM(N151,N153,N155,N157,N159,N170)</f>
        <v>7000000</v>
      </c>
      <c r="O174" s="413"/>
      <c r="P174" s="78">
        <f>SUM(P151,P153,P155,P157,P159,P170)</f>
        <v>1200000</v>
      </c>
    </row>
    <row r="175" spans="1:16" ht="9.75" customHeight="1" thickBot="1">
      <c r="A175" s="379"/>
      <c r="B175" s="380"/>
      <c r="C175" s="38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9">
        <f>SUM(N152,N154,N156,N158,N160,N171)</f>
        <v>0</v>
      </c>
      <c r="O175" s="418"/>
      <c r="P175" s="87">
        <f>SUM(P152,P154,P156,P158,P160,P171)</f>
        <v>0</v>
      </c>
    </row>
    <row r="176" spans="1:16" ht="9.75" hidden="1">
      <c r="A176" s="415">
        <v>55</v>
      </c>
      <c r="B176" s="375" t="s">
        <v>6</v>
      </c>
      <c r="C176" s="370" t="s">
        <v>102</v>
      </c>
      <c r="D176" s="37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6"/>
      <c r="B177" s="376"/>
      <c r="C177" s="344"/>
      <c r="D177" s="37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77" t="s">
        <v>154</v>
      </c>
      <c r="B178" s="378"/>
      <c r="C178" s="38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10">
        <f t="shared" si="6"/>
        <v>0</v>
      </c>
      <c r="M178" s="411"/>
      <c r="N178" s="412">
        <f>SUM(N176)</f>
        <v>0</v>
      </c>
      <c r="O178" s="413"/>
      <c r="P178" s="78">
        <f>SUM(P176)</f>
        <v>0</v>
      </c>
    </row>
    <row r="179" spans="1:16" ht="9.75" customHeight="1" thickBot="1">
      <c r="A179" s="379"/>
      <c r="B179" s="380"/>
      <c r="C179" s="38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9">
        <f>SUM(N177)</f>
        <v>0</v>
      </c>
      <c r="O179" s="418"/>
      <c r="P179" s="87">
        <f>SUM(P177)</f>
        <v>0</v>
      </c>
    </row>
    <row r="180" spans="1:16" ht="9.75">
      <c r="A180" s="375">
        <v>56</v>
      </c>
      <c r="B180" s="375" t="s">
        <v>2</v>
      </c>
      <c r="C180" s="370" t="s">
        <v>101</v>
      </c>
      <c r="D180" s="37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76"/>
      <c r="B181" s="376"/>
      <c r="C181" s="344"/>
      <c r="D181" s="37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16" t="s">
        <v>156</v>
      </c>
      <c r="B182" s="317"/>
      <c r="C182" s="45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18"/>
      <c r="B183" s="319"/>
      <c r="C183" s="45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10">
        <f t="shared" si="7"/>
        <v>0</v>
      </c>
      <c r="M184" s="411"/>
      <c r="N184" s="412">
        <f>SUM(N180)</f>
        <v>0</v>
      </c>
      <c r="O184" s="41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9">
        <f>SUM(N181)</f>
        <v>0</v>
      </c>
      <c r="O185" s="418"/>
      <c r="P185" s="87">
        <f>SUM(P181)</f>
        <v>0</v>
      </c>
    </row>
    <row r="186" spans="1:16" ht="9.75">
      <c r="A186" s="375">
        <v>57</v>
      </c>
      <c r="B186" s="375" t="s">
        <v>6</v>
      </c>
      <c r="C186" s="370" t="s">
        <v>110</v>
      </c>
      <c r="D186" s="37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76"/>
      <c r="B187" s="376"/>
      <c r="C187" s="344"/>
      <c r="D187" s="37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16" t="s">
        <v>150</v>
      </c>
      <c r="B188" s="317"/>
      <c r="C188" s="37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18"/>
      <c r="B189" s="319"/>
      <c r="C189" s="37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4" t="s">
        <v>111</v>
      </c>
      <c r="B190" s="405"/>
      <c r="C190" s="40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10">
        <f t="shared" si="8"/>
        <v>0</v>
      </c>
      <c r="M190" s="411"/>
      <c r="N190" s="412">
        <f>SUM(N186)</f>
        <v>0</v>
      </c>
      <c r="O190" s="413"/>
      <c r="P190" s="78">
        <f>SUM(P186)</f>
        <v>0</v>
      </c>
    </row>
    <row r="191" spans="1:16" ht="9.75" customHeight="1" thickBot="1">
      <c r="A191" s="416"/>
      <c r="B191" s="417"/>
      <c r="C191" s="41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9">
        <f>SUM(N187)</f>
        <v>0</v>
      </c>
      <c r="O191" s="418"/>
      <c r="P191" s="87">
        <f>SUM(P187)</f>
        <v>0</v>
      </c>
    </row>
    <row r="192" spans="1:16" ht="9.75">
      <c r="A192" s="375">
        <v>58</v>
      </c>
      <c r="B192" s="375" t="s">
        <v>2</v>
      </c>
      <c r="C192" s="370" t="s">
        <v>90</v>
      </c>
      <c r="D192" s="37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76"/>
      <c r="B193" s="376"/>
      <c r="C193" s="344"/>
      <c r="D193" s="37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16" t="s">
        <v>150</v>
      </c>
      <c r="B194" s="317"/>
      <c r="C194" s="37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18"/>
      <c r="B195" s="319"/>
      <c r="C195" s="37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4" t="s">
        <v>22</v>
      </c>
      <c r="B196" s="405"/>
      <c r="C196" s="40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10">
        <v>0</v>
      </c>
      <c r="M196" s="411"/>
      <c r="N196" s="412">
        <f>N192</f>
        <v>3000000</v>
      </c>
      <c r="O196" s="413"/>
      <c r="P196" s="78">
        <f>SUM(P192)</f>
        <v>0</v>
      </c>
    </row>
    <row r="197" spans="1:16" ht="9.75" customHeight="1" thickBot="1">
      <c r="A197" s="416"/>
      <c r="B197" s="417"/>
      <c r="C197" s="41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8">
        <f>N193</f>
        <v>0</v>
      </c>
      <c r="O197" s="449"/>
      <c r="P197" s="119">
        <f>SUM(P193)</f>
        <v>0</v>
      </c>
    </row>
    <row r="198" spans="1:16" ht="9.75">
      <c r="A198" s="375">
        <v>59</v>
      </c>
      <c r="B198" s="375" t="s">
        <v>6</v>
      </c>
      <c r="C198" s="370" t="s">
        <v>71</v>
      </c>
      <c r="D198" s="37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76"/>
      <c r="B199" s="376"/>
      <c r="C199" s="344"/>
      <c r="D199" s="37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15">
        <v>60</v>
      </c>
      <c r="B200" s="375" t="s">
        <v>6</v>
      </c>
      <c r="C200" s="370" t="s">
        <v>57</v>
      </c>
      <c r="D200" s="37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76"/>
      <c r="B201" s="376"/>
      <c r="C201" s="344"/>
      <c r="D201" s="37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75">
        <v>61</v>
      </c>
      <c r="B202" s="375" t="s">
        <v>6</v>
      </c>
      <c r="C202" s="370" t="s">
        <v>72</v>
      </c>
      <c r="D202" s="37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76"/>
      <c r="B203" s="376"/>
      <c r="C203" s="344"/>
      <c r="D203" s="37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15">
        <v>62</v>
      </c>
      <c r="B204" s="375" t="s">
        <v>6</v>
      </c>
      <c r="C204" s="370" t="s">
        <v>58</v>
      </c>
      <c r="D204" s="37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76"/>
      <c r="B205" s="376"/>
      <c r="C205" s="344"/>
      <c r="D205" s="37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75">
        <v>63</v>
      </c>
      <c r="B206" s="375" t="s">
        <v>6</v>
      </c>
      <c r="C206" s="370" t="s">
        <v>59</v>
      </c>
      <c r="D206" s="37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76"/>
      <c r="B207" s="376"/>
      <c r="C207" s="344"/>
      <c r="D207" s="37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15">
        <v>64</v>
      </c>
      <c r="B208" s="415" t="s">
        <v>6</v>
      </c>
      <c r="C208" s="369" t="s">
        <v>87</v>
      </c>
      <c r="D208" s="41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76"/>
      <c r="B209" s="376"/>
      <c r="C209" s="344"/>
      <c r="D209" s="37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75">
        <v>65</v>
      </c>
      <c r="B210" s="375" t="s">
        <v>6</v>
      </c>
      <c r="C210" s="370" t="s">
        <v>73</v>
      </c>
      <c r="D210" s="37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76"/>
      <c r="B211" s="376"/>
      <c r="C211" s="344"/>
      <c r="D211" s="37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15">
        <v>66</v>
      </c>
      <c r="B212" s="375" t="s">
        <v>6</v>
      </c>
      <c r="C212" s="370" t="s">
        <v>74</v>
      </c>
      <c r="D212" s="37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76"/>
      <c r="B213" s="376"/>
      <c r="C213" s="344"/>
      <c r="D213" s="37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75">
        <v>67</v>
      </c>
      <c r="B214" s="375" t="s">
        <v>6</v>
      </c>
      <c r="C214" s="370" t="s">
        <v>60</v>
      </c>
      <c r="D214" s="37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76"/>
      <c r="B215" s="376"/>
      <c r="C215" s="344"/>
      <c r="D215" s="37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15">
        <v>68</v>
      </c>
      <c r="B216" s="375" t="s">
        <v>6</v>
      </c>
      <c r="C216" s="370" t="s">
        <v>61</v>
      </c>
      <c r="D216" s="37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76"/>
      <c r="B217" s="376"/>
      <c r="C217" s="344"/>
      <c r="D217" s="37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75">
        <v>69</v>
      </c>
      <c r="B218" s="375" t="s">
        <v>6</v>
      </c>
      <c r="C218" s="370" t="s">
        <v>55</v>
      </c>
      <c r="D218" s="37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5"/>
      <c r="B219" s="375"/>
      <c r="C219" s="370"/>
      <c r="D219" s="37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5" t="s">
        <v>1</v>
      </c>
      <c r="B223" s="352" t="s">
        <v>0</v>
      </c>
      <c r="C223" s="352" t="s">
        <v>7</v>
      </c>
      <c r="D223" s="352" t="s">
        <v>8</v>
      </c>
      <c r="E223" s="428" t="s">
        <v>9</v>
      </c>
      <c r="F223" s="352" t="s">
        <v>96</v>
      </c>
      <c r="G223" s="430" t="s">
        <v>98</v>
      </c>
      <c r="H223" s="428" t="s">
        <v>86</v>
      </c>
      <c r="I223" s="430"/>
      <c r="J223" s="430"/>
      <c r="K223" s="430"/>
      <c r="L223" s="430"/>
      <c r="M223" s="430"/>
      <c r="N223" s="430"/>
      <c r="O223" s="430"/>
      <c r="P223" s="432"/>
    </row>
    <row r="224" spans="1:16" s="2" customFormat="1" ht="12.75" customHeight="1" thickBot="1">
      <c r="A224" s="375"/>
      <c r="B224" s="352"/>
      <c r="C224" s="352"/>
      <c r="D224" s="352"/>
      <c r="E224" s="428"/>
      <c r="F224" s="352"/>
      <c r="G224" s="430"/>
      <c r="H224" s="433">
        <v>2003</v>
      </c>
      <c r="I224" s="434"/>
      <c r="J224" s="434"/>
      <c r="K224" s="434"/>
      <c r="L224" s="434"/>
      <c r="M224" s="435"/>
      <c r="N224" s="436">
        <v>2004</v>
      </c>
      <c r="O224" s="437"/>
      <c r="P224" s="5">
        <v>2005</v>
      </c>
    </row>
    <row r="225" spans="1:16" s="2" customFormat="1" ht="9.75" customHeight="1" thickTop="1">
      <c r="A225" s="375"/>
      <c r="B225" s="352"/>
      <c r="C225" s="352"/>
      <c r="D225" s="352"/>
      <c r="E225" s="428"/>
      <c r="F225" s="352"/>
      <c r="G225" s="430"/>
      <c r="H225" s="438" t="s">
        <v>95</v>
      </c>
      <c r="I225" s="440" t="s">
        <v>13</v>
      </c>
      <c r="J225" s="441"/>
      <c r="K225" s="441"/>
      <c r="L225" s="441"/>
      <c r="M225" s="442"/>
      <c r="N225" s="443" t="s">
        <v>16</v>
      </c>
      <c r="O225" s="444"/>
      <c r="P225" s="351" t="s">
        <v>16</v>
      </c>
    </row>
    <row r="226" spans="1:16" s="2" customFormat="1" ht="9.75" customHeight="1">
      <c r="A226" s="375"/>
      <c r="B226" s="352"/>
      <c r="C226" s="352"/>
      <c r="D226" s="352"/>
      <c r="E226" s="428"/>
      <c r="F226" s="352"/>
      <c r="G226" s="430"/>
      <c r="H226" s="439"/>
      <c r="I226" s="422" t="s">
        <v>14</v>
      </c>
      <c r="J226" s="423" t="s">
        <v>12</v>
      </c>
      <c r="K226" s="424"/>
      <c r="L226" s="424"/>
      <c r="M226" s="425"/>
      <c r="N226" s="445"/>
      <c r="O226" s="432"/>
      <c r="P226" s="352"/>
    </row>
    <row r="227" spans="1:16" s="2" customFormat="1" ht="29.25">
      <c r="A227" s="376"/>
      <c r="B227" s="353"/>
      <c r="C227" s="353"/>
      <c r="D227" s="353"/>
      <c r="E227" s="429"/>
      <c r="F227" s="353"/>
      <c r="G227" s="431"/>
      <c r="H227" s="439"/>
      <c r="I227" s="364"/>
      <c r="J227" s="34" t="s">
        <v>10</v>
      </c>
      <c r="K227" s="34" t="s">
        <v>11</v>
      </c>
      <c r="L227" s="423" t="s">
        <v>15</v>
      </c>
      <c r="M227" s="425"/>
      <c r="N227" s="446"/>
      <c r="O227" s="447"/>
      <c r="P227" s="35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26">
        <v>12</v>
      </c>
      <c r="M228" s="427"/>
      <c r="N228" s="420">
        <v>13</v>
      </c>
      <c r="O228" s="421"/>
      <c r="P228" s="48">
        <v>14</v>
      </c>
    </row>
    <row r="229" spans="1:16" ht="10.5" thickTop="1">
      <c r="A229" s="375">
        <v>70</v>
      </c>
      <c r="B229" s="375" t="s">
        <v>6</v>
      </c>
      <c r="C229" s="370" t="s">
        <v>56</v>
      </c>
      <c r="D229" s="37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76"/>
      <c r="B230" s="376"/>
      <c r="C230" s="344"/>
      <c r="D230" s="37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75">
        <v>71</v>
      </c>
      <c r="B231" s="375" t="s">
        <v>6</v>
      </c>
      <c r="C231" s="370" t="s">
        <v>103</v>
      </c>
      <c r="D231" s="37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6"/>
      <c r="B232" s="376"/>
      <c r="C232" s="344"/>
      <c r="D232" s="37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4" t="s">
        <v>23</v>
      </c>
      <c r="B233" s="405"/>
      <c r="C233" s="40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10">
        <f t="shared" si="10"/>
        <v>40000</v>
      </c>
      <c r="M233" s="411"/>
      <c r="N233" s="412">
        <f>SUM(N198,N200,N202,N204,N206,N208,N210,N212,N214,N216,N218,N229,N231)</f>
        <v>583000</v>
      </c>
      <c r="O233" s="413"/>
      <c r="P233" s="78">
        <f>SUM(P198,P200,P202,P204,P206,P208,P210,P212,P214,P216,P218,P229,P231)</f>
        <v>0</v>
      </c>
    </row>
    <row r="234" spans="1:16" ht="9.75" customHeight="1" thickBot="1">
      <c r="A234" s="416"/>
      <c r="B234" s="417"/>
      <c r="C234" s="41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9">
        <f>SUM(N199,N201,N203,N205,N207,N209,N211,N213,N215,N217,N219,N230,N232)</f>
        <v>0</v>
      </c>
      <c r="O234" s="418"/>
      <c r="P234" s="87">
        <f>SUM(P199,P201,P203,P205,P207,P209,P211,P213,P215,P217,P219,P230,P232)</f>
        <v>0</v>
      </c>
    </row>
    <row r="235" spans="1:16" ht="9.75">
      <c r="A235" s="415">
        <v>72</v>
      </c>
      <c r="B235" s="375" t="s">
        <v>6</v>
      </c>
      <c r="C235" s="370" t="s">
        <v>84</v>
      </c>
      <c r="D235" s="37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76"/>
      <c r="B236" s="376"/>
      <c r="C236" s="344"/>
      <c r="D236" s="37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75">
        <v>73</v>
      </c>
      <c r="B237" s="375" t="s">
        <v>6</v>
      </c>
      <c r="C237" s="370" t="s">
        <v>106</v>
      </c>
      <c r="D237" s="37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6"/>
      <c r="B238" s="376"/>
      <c r="C238" s="344"/>
      <c r="D238" s="37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4" t="s">
        <v>85</v>
      </c>
      <c r="B239" s="405"/>
      <c r="C239" s="40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10">
        <f t="shared" si="11"/>
        <v>0</v>
      </c>
      <c r="M239" s="411"/>
      <c r="N239" s="412">
        <f>SUM(N235,N237)</f>
        <v>40000</v>
      </c>
      <c r="O239" s="413"/>
      <c r="P239" s="78">
        <f>SUM(P235,P237)</f>
        <v>0</v>
      </c>
    </row>
    <row r="240" spans="1:16" ht="9.75" customHeight="1" thickBot="1">
      <c r="A240" s="407"/>
      <c r="B240" s="408"/>
      <c r="C240" s="40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4">
        <f>SUM(N236,N238)</f>
        <v>0</v>
      </c>
      <c r="O240" s="409"/>
      <c r="P240" s="133">
        <f>SUM(P236,P238)</f>
        <v>0</v>
      </c>
    </row>
    <row r="241" spans="1:16" ht="13.5" customHeight="1" thickTop="1">
      <c r="A241" s="392" t="s">
        <v>25</v>
      </c>
      <c r="B241" s="393"/>
      <c r="C241" s="39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8">
        <f>SUM(L190,L66,L125,L133,L141,L149,L174,L178,L184,L196,L233,L239)</f>
        <v>1939278</v>
      </c>
      <c r="M241" s="399"/>
      <c r="N241" s="400">
        <f>SUM(N190,N66,N125,N133,N141,N149,N174,N178,N184,N196,N233,N239)</f>
        <v>19555000</v>
      </c>
      <c r="O241" s="401"/>
      <c r="P241" s="56">
        <f>SUM(P66,P125,P190,P133,P141,P149,P174,P178,P184,P196,P233,P239)</f>
        <v>8200000</v>
      </c>
    </row>
    <row r="242" spans="1:16" ht="13.5" customHeight="1" thickBot="1">
      <c r="A242" s="395"/>
      <c r="B242" s="396"/>
      <c r="C242" s="39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2">
        <f>SUM(N67,N126,N134,N142,N191,N150,N175,N179,N185,N197,N234,N240)</f>
        <v>10620000</v>
      </c>
      <c r="O242" s="40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2009-10-29T06:51:49Z</cp:lastPrinted>
  <dcterms:created xsi:type="dcterms:W3CDTF">2002-08-13T10:14:59Z</dcterms:created>
  <dcterms:modified xsi:type="dcterms:W3CDTF">2009-10-29T06:58:11Z</dcterms:modified>
  <cp:category/>
  <cp:version/>
  <cp:contentType/>
  <cp:contentStatus/>
</cp:coreProperties>
</file>