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S12" i="1" l="1"/>
  <c r="S45" i="1"/>
  <c r="S44" i="1"/>
  <c r="R44" i="1"/>
  <c r="C44" i="1"/>
  <c r="R37" i="1"/>
  <c r="R40" i="1"/>
  <c r="R36" i="1"/>
  <c r="R34" i="1"/>
  <c r="Q34" i="1"/>
  <c r="N34" i="1"/>
  <c r="K34" i="1"/>
  <c r="H34" i="1"/>
  <c r="E34" i="1"/>
  <c r="R21" i="1"/>
  <c r="R22" i="1"/>
  <c r="R23" i="1"/>
  <c r="R24" i="1"/>
  <c r="R25" i="1"/>
  <c r="R26" i="1"/>
  <c r="R20" i="1"/>
  <c r="R14" i="1"/>
  <c r="R15" i="1"/>
  <c r="R16" i="1"/>
  <c r="R17" i="1"/>
  <c r="R18" i="1"/>
  <c r="R13" i="1"/>
  <c r="E22" i="1" l="1"/>
  <c r="Q18" i="1" l="1"/>
  <c r="N18" i="1"/>
  <c r="N17" i="1"/>
  <c r="E24" i="1" l="1"/>
  <c r="F19" i="1" l="1"/>
  <c r="D19" i="1"/>
  <c r="Q39" i="1" l="1"/>
  <c r="Q40" i="1"/>
  <c r="Q41" i="1"/>
  <c r="Q38" i="1"/>
  <c r="N39" i="1"/>
  <c r="N40" i="1"/>
  <c r="N41" i="1"/>
  <c r="N38" i="1"/>
  <c r="K39" i="1"/>
  <c r="K40" i="1"/>
  <c r="K41" i="1"/>
  <c r="K38" i="1"/>
  <c r="H39" i="1"/>
  <c r="H40" i="1"/>
  <c r="H41" i="1"/>
  <c r="H38" i="1"/>
  <c r="E39" i="1"/>
  <c r="E40" i="1"/>
  <c r="E41" i="1"/>
  <c r="E38" i="1"/>
  <c r="Q36" i="1"/>
  <c r="Q35" i="1"/>
  <c r="Q33" i="1"/>
  <c r="N35" i="1"/>
  <c r="N36" i="1"/>
  <c r="N33" i="1"/>
  <c r="K35" i="1"/>
  <c r="K36" i="1"/>
  <c r="K33" i="1"/>
  <c r="H35" i="1"/>
  <c r="H36" i="1"/>
  <c r="H33" i="1"/>
  <c r="E35" i="1"/>
  <c r="E36" i="1"/>
  <c r="E33" i="1"/>
  <c r="Q21" i="1"/>
  <c r="Q22" i="1"/>
  <c r="Q23" i="1"/>
  <c r="Q24" i="1"/>
  <c r="Q25" i="1"/>
  <c r="Q26" i="1"/>
  <c r="Q20" i="1"/>
  <c r="N21" i="1"/>
  <c r="N22" i="1"/>
  <c r="N23" i="1"/>
  <c r="N24" i="1"/>
  <c r="N25" i="1"/>
  <c r="N26" i="1"/>
  <c r="N20" i="1"/>
  <c r="K21" i="1"/>
  <c r="K22" i="1"/>
  <c r="K23" i="1"/>
  <c r="K24" i="1"/>
  <c r="K25" i="1"/>
  <c r="K26" i="1"/>
  <c r="K20" i="1"/>
  <c r="H21" i="1"/>
  <c r="H22" i="1"/>
  <c r="H23" i="1"/>
  <c r="H24" i="1"/>
  <c r="H25" i="1"/>
  <c r="H26" i="1"/>
  <c r="H20" i="1"/>
  <c r="E21" i="1"/>
  <c r="E23" i="1"/>
  <c r="E25" i="1"/>
  <c r="E26" i="1"/>
  <c r="E20" i="1"/>
  <c r="Q14" i="1"/>
  <c r="Q15" i="1"/>
  <c r="Q16" i="1"/>
  <c r="Q17" i="1"/>
  <c r="Q13" i="1"/>
  <c r="N14" i="1"/>
  <c r="N15" i="1"/>
  <c r="N16" i="1"/>
  <c r="N13" i="1"/>
  <c r="K14" i="1"/>
  <c r="K15" i="1"/>
  <c r="K16" i="1"/>
  <c r="K17" i="1"/>
  <c r="K18" i="1"/>
  <c r="K13" i="1"/>
  <c r="H14" i="1"/>
  <c r="H15" i="1"/>
  <c r="H16" i="1"/>
  <c r="H17" i="1"/>
  <c r="H18" i="1"/>
  <c r="H13" i="1"/>
  <c r="E14" i="1"/>
  <c r="E15" i="1"/>
  <c r="E16" i="1"/>
  <c r="E17" i="1"/>
  <c r="E18" i="1"/>
  <c r="E13" i="1"/>
  <c r="R35" i="1" l="1"/>
  <c r="Q37" i="1"/>
  <c r="K37" i="1"/>
  <c r="H37" i="1"/>
  <c r="E37" i="1"/>
  <c r="R41" i="1"/>
  <c r="R39" i="1"/>
  <c r="R38" i="1"/>
  <c r="P37" i="1"/>
  <c r="O37" i="1"/>
  <c r="N37" i="1"/>
  <c r="M37" i="1"/>
  <c r="L37" i="1"/>
  <c r="J37" i="1"/>
  <c r="I37" i="1"/>
  <c r="G37" i="1"/>
  <c r="F37" i="1"/>
  <c r="F45" i="1" s="1"/>
  <c r="D37" i="1"/>
  <c r="D45" i="1" s="1"/>
  <c r="C37" i="1"/>
  <c r="R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G19" i="1"/>
  <c r="E19" i="1"/>
  <c r="H19" i="1"/>
  <c r="I19" i="1"/>
  <c r="J19" i="1"/>
  <c r="J45" i="1" s="1"/>
  <c r="K19" i="1"/>
  <c r="L19" i="1"/>
  <c r="M19" i="1"/>
  <c r="N19" i="1"/>
  <c r="O19" i="1"/>
  <c r="P19" i="1"/>
  <c r="Q19" i="1"/>
  <c r="D12" i="1"/>
  <c r="C19" i="1"/>
  <c r="C12" i="1"/>
  <c r="E12" i="1"/>
  <c r="F12" i="1"/>
  <c r="G12" i="1"/>
  <c r="I12" i="1"/>
  <c r="J12" i="1"/>
  <c r="K12" i="1"/>
  <c r="L12" i="1"/>
  <c r="M12" i="1"/>
  <c r="N12" i="1"/>
  <c r="O12" i="1"/>
  <c r="P12" i="1"/>
  <c r="Q12" i="1"/>
  <c r="O45" i="1" l="1"/>
  <c r="G44" i="1"/>
  <c r="R19" i="1"/>
  <c r="Q45" i="1"/>
  <c r="Q44" i="1"/>
  <c r="M44" i="1"/>
  <c r="I44" i="1"/>
  <c r="E44" i="1"/>
  <c r="I45" i="1"/>
  <c r="G45" i="1"/>
  <c r="C45" i="1"/>
  <c r="K45" i="1"/>
  <c r="P44" i="1"/>
  <c r="L44" i="1"/>
  <c r="D44" i="1"/>
  <c r="N45" i="1"/>
  <c r="O44" i="1"/>
  <c r="K44" i="1"/>
  <c r="F44" i="1"/>
  <c r="M45" i="1"/>
  <c r="N44" i="1"/>
  <c r="J44" i="1"/>
  <c r="P45" i="1"/>
  <c r="L45" i="1"/>
  <c r="H45" i="1"/>
  <c r="E45" i="1"/>
  <c r="B19" i="1"/>
  <c r="B12" i="1"/>
  <c r="B37" i="1"/>
  <c r="R32" i="1"/>
  <c r="H12" i="1"/>
  <c r="H44" i="1" s="1"/>
  <c r="R12" i="1"/>
  <c r="R45" i="1" l="1"/>
  <c r="B44" i="1"/>
  <c r="B45" i="1"/>
</calcChain>
</file>

<file path=xl/sharedStrings.xml><?xml version="1.0" encoding="utf-8"?>
<sst xmlns="http://schemas.openxmlformats.org/spreadsheetml/2006/main" count="84" uniqueCount="40">
  <si>
    <t>Treść</t>
  </si>
  <si>
    <t>Rozdz.  80101</t>
  </si>
  <si>
    <t>Rozdz.  80104</t>
  </si>
  <si>
    <t>Zespół Szkół Publicznych w Lesznowoli</t>
  </si>
  <si>
    <t>Zespół Szkół Publicznych w Mrokowie</t>
  </si>
  <si>
    <t>Zespół Szkół Publicznych w Nowa Iwiczna</t>
  </si>
  <si>
    <t>Zespół Szkół Publicznych w Łazy</t>
  </si>
  <si>
    <t>Zespół Szkół Publicznych w Mysiadle</t>
  </si>
  <si>
    <t>Przedszkole w Lesznowoli</t>
  </si>
  <si>
    <t>Przedszkole w Mysiadle</t>
  </si>
  <si>
    <t>Przedszkole w Jastrzębcu</t>
  </si>
  <si>
    <t>Przedszkole w Zamieniu</t>
  </si>
  <si>
    <t>Przedszkole w Kosowie</t>
  </si>
  <si>
    <t>plan</t>
  </si>
  <si>
    <t>zmiany</t>
  </si>
  <si>
    <t>plan po zmianach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</si>
  <si>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</si>
  <si>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0750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</si>
  <si>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</si>
  <si>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0960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</si>
  <si>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</si>
  <si>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4210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</si>
  <si>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</si>
  <si>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4240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</si>
  <si>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</si>
  <si>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4300</t>
    </r>
    <r>
      <rPr>
        <sz val="10"/>
        <rFont val="Arial CE"/>
        <charset val="238"/>
      </rPr>
      <t/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</si>
  <si>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4530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</si>
  <si>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0690</t>
    </r>
  </si>
  <si>
    <r>
      <rPr>
        <sz val="8"/>
        <rFont val="Calibri"/>
        <family val="2"/>
        <charset val="238"/>
      </rPr>
      <t>§ 2400</t>
    </r>
  </si>
  <si>
    <t>DOCHODY  I  WYDATKI</t>
  </si>
  <si>
    <t xml:space="preserve">OGÓŁEM DOCHODY </t>
  </si>
  <si>
    <t>OGÓŁEM WYDATKI</t>
  </si>
  <si>
    <t>Załącznik Nr 2</t>
  </si>
  <si>
    <t>Rady  Gminy Lesznowola</t>
  </si>
  <si>
    <t>Plan wydzielonego rachunku dochodów   i wydatków nimi finansowanych jednostek budżetowych  w  2017 r.</t>
  </si>
  <si>
    <t>Plan razem</t>
  </si>
  <si>
    <t>Dochody  w tym:</t>
  </si>
  <si>
    <t>Wydatki   w tym:</t>
  </si>
  <si>
    <t>do Uchwały Nr 378/XXV/2016</t>
  </si>
  <si>
    <t>z dnia  20 grudnia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</si>
</sst>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10"/>
      <name val="Arial CE"/>
      <charset val="238"/>
    </font>
    <font>
      <sz val="8"/>
      <name val="Calibri"/>
      <family val="2"/>
      <charset val="238"/>
    </font>
    <font>
      <sz val="8"/>
      <name val="Cambria"/>
      <family val="1"/>
      <charset val="238"/>
    </font>
    <font>
      <b/>
      <sz val="12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i/>
      <sz val="7"/>
      <name val="Cambria"/>
      <family val="1"/>
      <charset val="238"/>
      <scheme val="major"/>
    </font>
    <font>
      <b/>
      <sz val="7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5" fillId="0" borderId="13" xfId="0" quotePrefix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0" fontId="5" fillId="0" borderId="16" xfId="0" quotePrefix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/>
    </xf>
    <xf numFmtId="3" fontId="5" fillId="3" borderId="16" xfId="0" quotePrefix="1" applyNumberFormat="1" applyFont="1" applyFill="1" applyBorder="1" applyAlignment="1">
      <alignment horizontal="right" vertical="center"/>
    </xf>
    <xf numFmtId="0" fontId="5" fillId="0" borderId="15" xfId="0" quotePrefix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3" fontId="5" fillId="3" borderId="15" xfId="0" quotePrefix="1" applyNumberFormat="1" applyFont="1" applyFill="1" applyBorder="1" applyAlignment="1">
      <alignment horizontal="right" vertical="center"/>
    </xf>
    <xf numFmtId="3" fontId="5" fillId="3" borderId="13" xfId="0" quotePrefix="1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5" fillId="4" borderId="0" xfId="0" quotePrefix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5" fillId="4" borderId="0" xfId="0" quotePrefix="1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3" fontId="5" fillId="2" borderId="21" xfId="0" quotePrefix="1" applyNumberFormat="1" applyFont="1" applyFill="1" applyBorder="1" applyAlignment="1">
      <alignment horizontal="right" vertical="center"/>
    </xf>
    <xf numFmtId="3" fontId="5" fillId="2" borderId="17" xfId="0" quotePrefix="1" applyNumberFormat="1" applyFont="1" applyFill="1" applyBorder="1" applyAlignment="1">
      <alignment horizontal="right" vertical="center"/>
    </xf>
    <xf numFmtId="3" fontId="5" fillId="2" borderId="18" xfId="0" quotePrefix="1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3" fontId="12" fillId="2" borderId="20" xfId="0" applyNumberFormat="1" applyFont="1" applyFill="1" applyBorder="1" applyAlignment="1">
      <alignment horizontal="right" vertical="center"/>
    </xf>
    <xf numFmtId="0" fontId="14" fillId="0" borderId="2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22" xfId="0" quotePrefix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right" vertical="center"/>
    </xf>
    <xf numFmtId="3" fontId="5" fillId="0" borderId="22" xfId="0" quotePrefix="1" applyNumberFormat="1" applyFont="1" applyBorder="1" applyAlignment="1">
      <alignment horizontal="right" vertical="center"/>
    </xf>
    <xf numFmtId="3" fontId="11" fillId="0" borderId="22" xfId="0" quotePrefix="1" applyNumberFormat="1" applyFont="1" applyBorder="1" applyAlignment="1">
      <alignment horizontal="right" vertical="center"/>
    </xf>
    <xf numFmtId="3" fontId="5" fillId="2" borderId="22" xfId="0" quotePrefix="1" applyNumberFormat="1" applyFont="1" applyFill="1" applyBorder="1" applyAlignment="1">
      <alignment horizontal="right" vertical="center"/>
    </xf>
    <xf numFmtId="3" fontId="5" fillId="3" borderId="22" xfId="0" quotePrefix="1" applyNumberFormat="1" applyFont="1" applyFill="1" applyBorder="1" applyAlignment="1">
      <alignment horizontal="right" vertical="center"/>
    </xf>
    <xf numFmtId="3" fontId="5" fillId="0" borderId="16" xfId="0" quotePrefix="1" applyNumberFormat="1" applyFont="1" applyBorder="1" applyAlignment="1">
      <alignment horizontal="right" vertical="center"/>
    </xf>
    <xf numFmtId="3" fontId="11" fillId="0" borderId="16" xfId="0" quotePrefix="1" applyNumberFormat="1" applyFont="1" applyBorder="1" applyAlignment="1">
      <alignment horizontal="right" vertical="center"/>
    </xf>
    <xf numFmtId="3" fontId="5" fillId="2" borderId="16" xfId="0" quotePrefix="1" applyNumberFormat="1" applyFont="1" applyFill="1" applyBorder="1" applyAlignment="1">
      <alignment horizontal="right" vertical="center"/>
    </xf>
    <xf numFmtId="3" fontId="5" fillId="0" borderId="15" xfId="0" quotePrefix="1" applyNumberFormat="1" applyFont="1" applyBorder="1" applyAlignment="1">
      <alignment horizontal="right" vertical="center"/>
    </xf>
    <xf numFmtId="3" fontId="11" fillId="0" borderId="15" xfId="0" quotePrefix="1" applyNumberFormat="1" applyFont="1" applyBorder="1" applyAlignment="1">
      <alignment horizontal="right" vertical="center"/>
    </xf>
    <xf numFmtId="3" fontId="5" fillId="2" borderId="15" xfId="0" quotePrefix="1" applyNumberFormat="1" applyFont="1" applyFill="1" applyBorder="1" applyAlignment="1">
      <alignment horizontal="right" vertical="center"/>
    </xf>
    <xf numFmtId="0" fontId="11" fillId="0" borderId="16" xfId="0" quotePrefix="1" applyFont="1" applyBorder="1" applyAlignment="1">
      <alignment horizontal="right" vertical="center"/>
    </xf>
    <xf numFmtId="0" fontId="5" fillId="0" borderId="16" xfId="0" quotePrefix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3" xfId="0" quotePrefix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3" fontId="5" fillId="0" borderId="23" xfId="0" quotePrefix="1" applyNumberFormat="1" applyFont="1" applyBorder="1" applyAlignment="1">
      <alignment horizontal="right" vertical="center"/>
    </xf>
    <xf numFmtId="3" fontId="11" fillId="0" borderId="23" xfId="0" quotePrefix="1" applyNumberFormat="1" applyFont="1" applyBorder="1" applyAlignment="1">
      <alignment horizontal="right" vertical="center"/>
    </xf>
    <xf numFmtId="3" fontId="5" fillId="2" borderId="23" xfId="0" quotePrefix="1" applyNumberFormat="1" applyFont="1" applyFill="1" applyBorder="1" applyAlignment="1">
      <alignment horizontal="right" vertical="center"/>
    </xf>
    <xf numFmtId="3" fontId="5" fillId="3" borderId="23" xfId="0" quotePrefix="1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6" fillId="3" borderId="23" xfId="0" quotePrefix="1" applyNumberFormat="1" applyFont="1" applyFill="1" applyBorder="1" applyAlignment="1">
      <alignment horizontal="right" vertical="center"/>
    </xf>
    <xf numFmtId="3" fontId="11" fillId="0" borderId="24" xfId="0" quotePrefix="1" applyNumberFormat="1" applyFont="1" applyBorder="1" applyAlignment="1">
      <alignment horizontal="right" vertical="center"/>
    </xf>
    <xf numFmtId="3" fontId="11" fillId="0" borderId="17" xfId="0" quotePrefix="1" applyNumberFormat="1" applyFont="1" applyBorder="1" applyAlignment="1">
      <alignment horizontal="right" vertical="center"/>
    </xf>
    <xf numFmtId="3" fontId="11" fillId="0" borderId="25" xfId="0" quotePrefix="1" applyNumberFormat="1" applyFont="1" applyBorder="1" applyAlignment="1">
      <alignment horizontal="right" vertical="center"/>
    </xf>
    <xf numFmtId="3" fontId="11" fillId="0" borderId="26" xfId="0" quotePrefix="1" applyNumberFormat="1" applyFont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0" fontId="5" fillId="0" borderId="15" xfId="0" quotePrefix="1" applyFont="1" applyBorder="1" applyAlignment="1">
      <alignment horizontal="right" vertical="center"/>
    </xf>
    <xf numFmtId="0" fontId="11" fillId="0" borderId="15" xfId="0" quotePrefix="1" applyFont="1" applyBorder="1" applyAlignment="1">
      <alignment horizontal="right" vertical="center"/>
    </xf>
    <xf numFmtId="3" fontId="0" fillId="0" borderId="0" xfId="0" applyNumberForma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="148" zoomScaleNormal="148" workbookViewId="0">
      <selection activeCell="W14" sqref="W14"/>
    </sheetView>
  </sheetViews>
  <sheetFormatPr defaultRowHeight="15" x14ac:dyDescent="0.25"/>
  <cols>
    <col min="1" max="1" width="11.28515625" customWidth="1"/>
    <col min="2" max="2" width="1.28515625" hidden="1" customWidth="1"/>
    <col min="3" max="3" width="10.7109375" customWidth="1"/>
    <col min="4" max="4" width="0.140625" customWidth="1"/>
    <col min="5" max="5" width="7.5703125" hidden="1" customWidth="1"/>
    <col min="6" max="6" width="12.140625" customWidth="1"/>
    <col min="7" max="7" width="6.42578125" hidden="1" customWidth="1"/>
    <col min="8" max="8" width="0.140625" customWidth="1"/>
    <col min="9" max="9" width="10.85546875" customWidth="1"/>
    <col min="10" max="10" width="5.42578125" hidden="1" customWidth="1"/>
    <col min="11" max="11" width="0.140625" hidden="1" customWidth="1"/>
    <col min="12" max="12" width="12.7109375" customWidth="1"/>
    <col min="13" max="13" width="0.140625" hidden="1" customWidth="1"/>
    <col min="14" max="14" width="7.7109375" hidden="1" customWidth="1"/>
    <col min="15" max="15" width="10.85546875" customWidth="1"/>
    <col min="16" max="16" width="0.140625" customWidth="1"/>
    <col min="17" max="17" width="7.28515625" hidden="1" customWidth="1"/>
    <col min="18" max="18" width="13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1" t="s">
        <v>32</v>
      </c>
      <c r="M1" s="72"/>
      <c r="N1" s="72"/>
      <c r="O1" s="72"/>
      <c r="P1" s="72"/>
      <c r="Q1" s="1"/>
      <c r="R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1" t="s">
        <v>38</v>
      </c>
      <c r="M2" s="72"/>
      <c r="N2" s="72"/>
      <c r="O2" s="72"/>
      <c r="P2" s="72"/>
      <c r="Q2" s="1"/>
      <c r="R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1" t="s">
        <v>33</v>
      </c>
      <c r="M3" s="72"/>
      <c r="N3" s="72"/>
      <c r="O3" s="72"/>
      <c r="P3" s="72"/>
      <c r="Q3" s="1"/>
      <c r="R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1" t="s">
        <v>39</v>
      </c>
      <c r="M4" s="72"/>
      <c r="N4" s="72"/>
      <c r="O4" s="72"/>
      <c r="P4" s="72"/>
      <c r="Q4" s="1"/>
      <c r="R4" s="1"/>
    </row>
    <row r="5" spans="1:19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27" customHeight="1" x14ac:dyDescent="0.25">
      <c r="A6" s="85" t="s">
        <v>34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9" ht="9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9" ht="15" customHeight="1" x14ac:dyDescent="0.25">
      <c r="A8" s="87" t="s">
        <v>0</v>
      </c>
      <c r="B8" s="79" t="s">
        <v>1</v>
      </c>
      <c r="C8" s="88" t="s">
        <v>29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  <c r="Q8" s="91"/>
      <c r="R8" s="82" t="s">
        <v>1</v>
      </c>
    </row>
    <row r="9" spans="1:19" ht="15" customHeight="1" x14ac:dyDescent="0.25">
      <c r="A9" s="87"/>
      <c r="B9" s="80"/>
      <c r="C9" s="73" t="s">
        <v>3</v>
      </c>
      <c r="D9" s="92"/>
      <c r="E9" s="93"/>
      <c r="F9" s="96" t="s">
        <v>4</v>
      </c>
      <c r="G9" s="97"/>
      <c r="H9" s="98"/>
      <c r="I9" s="96" t="s">
        <v>5</v>
      </c>
      <c r="J9" s="102"/>
      <c r="K9" s="103"/>
      <c r="L9" s="96" t="s">
        <v>6</v>
      </c>
      <c r="M9" s="102"/>
      <c r="N9" s="103"/>
      <c r="O9" s="73" t="s">
        <v>7</v>
      </c>
      <c r="P9" s="74"/>
      <c r="Q9" s="75"/>
      <c r="R9" s="83"/>
    </row>
    <row r="10" spans="1:19" ht="16.5" customHeight="1" x14ac:dyDescent="0.25">
      <c r="A10" s="87"/>
      <c r="B10" s="81"/>
      <c r="C10" s="76"/>
      <c r="D10" s="94"/>
      <c r="E10" s="95"/>
      <c r="F10" s="99"/>
      <c r="G10" s="100"/>
      <c r="H10" s="101"/>
      <c r="I10" s="76"/>
      <c r="J10" s="77"/>
      <c r="K10" s="78"/>
      <c r="L10" s="76"/>
      <c r="M10" s="77"/>
      <c r="N10" s="78"/>
      <c r="O10" s="76"/>
      <c r="P10" s="77"/>
      <c r="Q10" s="78"/>
      <c r="R10" s="84"/>
    </row>
    <row r="11" spans="1:19" ht="21" customHeight="1" x14ac:dyDescent="0.25">
      <c r="A11" s="3"/>
      <c r="B11" s="28" t="s">
        <v>35</v>
      </c>
      <c r="C11" s="28" t="s">
        <v>13</v>
      </c>
      <c r="D11" s="34" t="s">
        <v>14</v>
      </c>
      <c r="E11" s="30" t="s">
        <v>15</v>
      </c>
      <c r="F11" s="28" t="s">
        <v>13</v>
      </c>
      <c r="G11" s="34" t="s">
        <v>14</v>
      </c>
      <c r="H11" s="30" t="s">
        <v>15</v>
      </c>
      <c r="I11" s="28" t="s">
        <v>13</v>
      </c>
      <c r="J11" s="36" t="s">
        <v>14</v>
      </c>
      <c r="K11" s="30" t="s">
        <v>15</v>
      </c>
      <c r="L11" s="28" t="s">
        <v>13</v>
      </c>
      <c r="M11" s="36" t="s">
        <v>14</v>
      </c>
      <c r="N11" s="30" t="s">
        <v>15</v>
      </c>
      <c r="O11" s="28" t="s">
        <v>13</v>
      </c>
      <c r="P11" s="36" t="s">
        <v>14</v>
      </c>
      <c r="Q11" s="30" t="s">
        <v>15</v>
      </c>
      <c r="R11" s="37" t="s">
        <v>35</v>
      </c>
    </row>
    <row r="12" spans="1:19" x14ac:dyDescent="0.25">
      <c r="A12" s="17" t="s">
        <v>36</v>
      </c>
      <c r="B12" s="4">
        <f t="shared" ref="B12:R12" si="0">SUM(B13:B18)</f>
        <v>0</v>
      </c>
      <c r="C12" s="29">
        <f t="shared" si="0"/>
        <v>933700</v>
      </c>
      <c r="D12" s="35">
        <f t="shared" si="0"/>
        <v>30200</v>
      </c>
      <c r="E12" s="23">
        <f t="shared" si="0"/>
        <v>963900</v>
      </c>
      <c r="F12" s="29">
        <f t="shared" si="0"/>
        <v>704500</v>
      </c>
      <c r="G12" s="35">
        <f t="shared" si="0"/>
        <v>0</v>
      </c>
      <c r="H12" s="23">
        <f t="shared" si="0"/>
        <v>704500</v>
      </c>
      <c r="I12" s="29">
        <f t="shared" si="0"/>
        <v>761000</v>
      </c>
      <c r="J12" s="35">
        <f t="shared" si="0"/>
        <v>0</v>
      </c>
      <c r="K12" s="23">
        <f t="shared" si="0"/>
        <v>761000</v>
      </c>
      <c r="L12" s="29">
        <f t="shared" si="0"/>
        <v>770800</v>
      </c>
      <c r="M12" s="35">
        <f t="shared" si="0"/>
        <v>-36200</v>
      </c>
      <c r="N12" s="23">
        <f t="shared" si="0"/>
        <v>734600</v>
      </c>
      <c r="O12" s="29">
        <f t="shared" si="0"/>
        <v>819000</v>
      </c>
      <c r="P12" s="35">
        <f t="shared" si="0"/>
        <v>2900</v>
      </c>
      <c r="Q12" s="23">
        <f t="shared" si="0"/>
        <v>821900</v>
      </c>
      <c r="R12" s="7">
        <f t="shared" si="0"/>
        <v>3989000</v>
      </c>
      <c r="S12" s="70">
        <f>R12+R32</f>
        <v>4559312</v>
      </c>
    </row>
    <row r="13" spans="1:19" x14ac:dyDescent="0.25">
      <c r="A13" s="38" t="s">
        <v>16</v>
      </c>
      <c r="B13" s="39"/>
      <c r="C13" s="40">
        <v>840000</v>
      </c>
      <c r="D13" s="41"/>
      <c r="E13" s="42">
        <f>SUM(C13+D13)</f>
        <v>840000</v>
      </c>
      <c r="F13" s="40">
        <v>600000</v>
      </c>
      <c r="G13" s="41"/>
      <c r="H13" s="42">
        <f>SUM(F13+G13)</f>
        <v>600000</v>
      </c>
      <c r="I13" s="40">
        <v>670000</v>
      </c>
      <c r="J13" s="41"/>
      <c r="K13" s="42">
        <f>SUM(I13+J13)</f>
        <v>670000</v>
      </c>
      <c r="L13" s="40">
        <v>655000</v>
      </c>
      <c r="M13" s="41">
        <v>-36200</v>
      </c>
      <c r="N13" s="42">
        <f>SUM(L13+M13)</f>
        <v>618800</v>
      </c>
      <c r="O13" s="40">
        <v>800000</v>
      </c>
      <c r="P13" s="41"/>
      <c r="Q13" s="42">
        <f>SUM(O13+P13)</f>
        <v>800000</v>
      </c>
      <c r="R13" s="43">
        <f>SUM(C13,F13,I13,L13,O13)</f>
        <v>3565000</v>
      </c>
    </row>
    <row r="14" spans="1:19" x14ac:dyDescent="0.25">
      <c r="A14" s="10" t="s">
        <v>27</v>
      </c>
      <c r="B14" s="11"/>
      <c r="C14" s="44">
        <v>0</v>
      </c>
      <c r="D14" s="45"/>
      <c r="E14" s="46">
        <f t="shared" ref="E14:E18" si="1">SUM(C14+D14)</f>
        <v>0</v>
      </c>
      <c r="F14" s="44">
        <v>1000</v>
      </c>
      <c r="G14" s="45"/>
      <c r="H14" s="46">
        <f t="shared" ref="H14:H18" si="2">SUM(F14+G14)</f>
        <v>1000</v>
      </c>
      <c r="I14" s="44"/>
      <c r="J14" s="45"/>
      <c r="K14" s="46">
        <f t="shared" ref="K14:K18" si="3">SUM(I14+J14)</f>
        <v>0</v>
      </c>
      <c r="L14" s="44">
        <v>800</v>
      </c>
      <c r="M14" s="45"/>
      <c r="N14" s="46">
        <f t="shared" ref="N14:N16" si="4">SUM(L14+M14)</f>
        <v>800</v>
      </c>
      <c r="O14" s="44">
        <v>800</v>
      </c>
      <c r="P14" s="45"/>
      <c r="Q14" s="46">
        <f t="shared" ref="Q14:Q18" si="5">SUM(O14+P14)</f>
        <v>800</v>
      </c>
      <c r="R14" s="12">
        <f t="shared" ref="R14:R18" si="6">SUM(C14,F14,I14,L14,O14)</f>
        <v>2600</v>
      </c>
    </row>
    <row r="15" spans="1:19" x14ac:dyDescent="0.25">
      <c r="A15" s="10" t="s">
        <v>17</v>
      </c>
      <c r="B15" s="11"/>
      <c r="C15" s="44">
        <v>90000</v>
      </c>
      <c r="D15" s="45"/>
      <c r="E15" s="46">
        <f t="shared" si="1"/>
        <v>90000</v>
      </c>
      <c r="F15" s="44">
        <v>80000</v>
      </c>
      <c r="G15" s="45"/>
      <c r="H15" s="46">
        <f t="shared" si="2"/>
        <v>80000</v>
      </c>
      <c r="I15" s="44">
        <v>70000</v>
      </c>
      <c r="J15" s="45"/>
      <c r="K15" s="46">
        <f t="shared" si="3"/>
        <v>70000</v>
      </c>
      <c r="L15" s="44">
        <v>30000</v>
      </c>
      <c r="M15" s="45"/>
      <c r="N15" s="46">
        <f t="shared" si="4"/>
        <v>30000</v>
      </c>
      <c r="O15" s="44"/>
      <c r="P15" s="45"/>
      <c r="Q15" s="46">
        <f t="shared" si="5"/>
        <v>0</v>
      </c>
      <c r="R15" s="12">
        <f t="shared" si="6"/>
        <v>270000</v>
      </c>
    </row>
    <row r="16" spans="1:19" x14ac:dyDescent="0.25">
      <c r="A16" s="10" t="s">
        <v>18</v>
      </c>
      <c r="B16" s="11"/>
      <c r="C16" s="44">
        <v>700</v>
      </c>
      <c r="D16" s="45">
        <v>200</v>
      </c>
      <c r="E16" s="46">
        <f t="shared" si="1"/>
        <v>900</v>
      </c>
      <c r="F16" s="44">
        <v>500</v>
      </c>
      <c r="G16" s="45"/>
      <c r="H16" s="46">
        <f t="shared" si="2"/>
        <v>500</v>
      </c>
      <c r="I16" s="44">
        <v>1000</v>
      </c>
      <c r="J16" s="45"/>
      <c r="K16" s="46">
        <f t="shared" si="3"/>
        <v>1000</v>
      </c>
      <c r="L16" s="44">
        <v>1000</v>
      </c>
      <c r="M16" s="45"/>
      <c r="N16" s="46">
        <f t="shared" si="4"/>
        <v>1000</v>
      </c>
      <c r="O16" s="44">
        <v>200</v>
      </c>
      <c r="P16" s="45"/>
      <c r="Q16" s="46">
        <f t="shared" si="5"/>
        <v>200</v>
      </c>
      <c r="R16" s="12">
        <f t="shared" si="6"/>
        <v>3400</v>
      </c>
    </row>
    <row r="17" spans="1:18" x14ac:dyDescent="0.25">
      <c r="A17" s="10" t="s">
        <v>19</v>
      </c>
      <c r="B17" s="11"/>
      <c r="C17" s="44">
        <v>3000</v>
      </c>
      <c r="D17" s="45">
        <v>30000</v>
      </c>
      <c r="E17" s="46">
        <f t="shared" si="1"/>
        <v>33000</v>
      </c>
      <c r="F17" s="44">
        <v>18000</v>
      </c>
      <c r="G17" s="45"/>
      <c r="H17" s="46">
        <f t="shared" si="2"/>
        <v>18000</v>
      </c>
      <c r="I17" s="44">
        <v>20000</v>
      </c>
      <c r="J17" s="45"/>
      <c r="K17" s="46">
        <f t="shared" si="3"/>
        <v>20000</v>
      </c>
      <c r="L17" s="44">
        <v>80000</v>
      </c>
      <c r="M17" s="45"/>
      <c r="N17" s="46">
        <f>SUM(L17+M17)</f>
        <v>80000</v>
      </c>
      <c r="O17" s="44">
        <v>15000</v>
      </c>
      <c r="P17" s="45">
        <v>2000</v>
      </c>
      <c r="Q17" s="46">
        <f t="shared" si="5"/>
        <v>17000</v>
      </c>
      <c r="R17" s="12">
        <f t="shared" si="6"/>
        <v>136000</v>
      </c>
    </row>
    <row r="18" spans="1:18" x14ac:dyDescent="0.25">
      <c r="A18" s="13" t="s">
        <v>20</v>
      </c>
      <c r="B18" s="14"/>
      <c r="C18" s="47">
        <v>0</v>
      </c>
      <c r="D18" s="48"/>
      <c r="E18" s="49">
        <f t="shared" si="1"/>
        <v>0</v>
      </c>
      <c r="F18" s="47">
        <v>5000</v>
      </c>
      <c r="G18" s="48"/>
      <c r="H18" s="49">
        <f t="shared" si="2"/>
        <v>5000</v>
      </c>
      <c r="I18" s="47">
        <v>0</v>
      </c>
      <c r="J18" s="48"/>
      <c r="K18" s="49">
        <f t="shared" si="3"/>
        <v>0</v>
      </c>
      <c r="L18" s="47">
        <v>4000</v>
      </c>
      <c r="M18" s="48"/>
      <c r="N18" s="49">
        <f>SUM(L18+M18)</f>
        <v>4000</v>
      </c>
      <c r="O18" s="47">
        <v>3000</v>
      </c>
      <c r="P18" s="48">
        <v>900</v>
      </c>
      <c r="Q18" s="49">
        <f t="shared" si="5"/>
        <v>3900</v>
      </c>
      <c r="R18" s="15">
        <f t="shared" si="6"/>
        <v>12000</v>
      </c>
    </row>
    <row r="19" spans="1:18" x14ac:dyDescent="0.25">
      <c r="A19" s="17" t="s">
        <v>37</v>
      </c>
      <c r="B19" s="4">
        <f t="shared" ref="B19:Q19" si="7">SUM(B20:B26)</f>
        <v>0</v>
      </c>
      <c r="C19" s="4">
        <f t="shared" si="7"/>
        <v>933700</v>
      </c>
      <c r="D19" s="61">
        <f t="shared" si="7"/>
        <v>30200</v>
      </c>
      <c r="E19" s="4">
        <f t="shared" si="7"/>
        <v>963900</v>
      </c>
      <c r="F19" s="4">
        <f t="shared" si="7"/>
        <v>704500</v>
      </c>
      <c r="G19" s="61">
        <f t="shared" si="7"/>
        <v>0</v>
      </c>
      <c r="H19" s="4">
        <f t="shared" si="7"/>
        <v>704500</v>
      </c>
      <c r="I19" s="4">
        <f t="shared" si="7"/>
        <v>761000</v>
      </c>
      <c r="J19" s="61">
        <f t="shared" si="7"/>
        <v>0</v>
      </c>
      <c r="K19" s="4">
        <f t="shared" si="7"/>
        <v>761000</v>
      </c>
      <c r="L19" s="4">
        <f t="shared" si="7"/>
        <v>770800</v>
      </c>
      <c r="M19" s="61">
        <f t="shared" si="7"/>
        <v>-36200</v>
      </c>
      <c r="N19" s="4">
        <f t="shared" si="7"/>
        <v>734600</v>
      </c>
      <c r="O19" s="4">
        <f t="shared" si="7"/>
        <v>819000</v>
      </c>
      <c r="P19" s="61">
        <f t="shared" si="7"/>
        <v>2900</v>
      </c>
      <c r="Q19" s="4">
        <f t="shared" si="7"/>
        <v>821900</v>
      </c>
      <c r="R19" s="62">
        <f>SUM(C19,F19,I19,L19,O19)</f>
        <v>3989000</v>
      </c>
    </row>
    <row r="20" spans="1:18" x14ac:dyDescent="0.25">
      <c r="A20" s="55" t="s">
        <v>28</v>
      </c>
      <c r="B20" s="56"/>
      <c r="C20" s="57">
        <v>500</v>
      </c>
      <c r="D20" s="58"/>
      <c r="E20" s="59">
        <f>SUM(C20+D20)</f>
        <v>500</v>
      </c>
      <c r="F20" s="57">
        <v>200</v>
      </c>
      <c r="G20" s="58"/>
      <c r="H20" s="59">
        <f>SUM(F20+G20)</f>
        <v>200</v>
      </c>
      <c r="I20" s="57">
        <v>400</v>
      </c>
      <c r="J20" s="58"/>
      <c r="K20" s="59">
        <f>SUM(I20+J20)</f>
        <v>400</v>
      </c>
      <c r="L20" s="57">
        <v>500</v>
      </c>
      <c r="M20" s="58"/>
      <c r="N20" s="59">
        <f>SUM(L20+M20)</f>
        <v>500</v>
      </c>
      <c r="O20" s="57">
        <v>100</v>
      </c>
      <c r="P20" s="58"/>
      <c r="Q20" s="59">
        <f>SUM(O20+P20)</f>
        <v>100</v>
      </c>
      <c r="R20" s="60">
        <f>SUM(C20,F20,I20,L20,O20)</f>
        <v>1700</v>
      </c>
    </row>
    <row r="21" spans="1:18" x14ac:dyDescent="0.25">
      <c r="A21" s="10" t="s">
        <v>21</v>
      </c>
      <c r="B21" s="11"/>
      <c r="C21" s="44">
        <v>35100</v>
      </c>
      <c r="D21" s="45">
        <v>10000</v>
      </c>
      <c r="E21" s="46">
        <f t="shared" ref="E21:E26" si="8">SUM(C21+D21)</f>
        <v>45100</v>
      </c>
      <c r="F21" s="44">
        <v>25300</v>
      </c>
      <c r="G21" s="45"/>
      <c r="H21" s="46">
        <f t="shared" ref="H21:H26" si="9">SUM(F21+G21)</f>
        <v>25300</v>
      </c>
      <c r="I21" s="44">
        <v>50000</v>
      </c>
      <c r="J21" s="45"/>
      <c r="K21" s="46">
        <f t="shared" ref="K21:K26" si="10">SUM(I21+J21)</f>
        <v>50000</v>
      </c>
      <c r="L21" s="44">
        <v>50800</v>
      </c>
      <c r="M21" s="45"/>
      <c r="N21" s="46">
        <f t="shared" ref="N21:N26" si="11">SUM(L21+M21)</f>
        <v>50800</v>
      </c>
      <c r="O21" s="44">
        <v>7000</v>
      </c>
      <c r="P21" s="45">
        <v>2000</v>
      </c>
      <c r="Q21" s="46">
        <f t="shared" ref="Q21:Q26" si="12">SUM(O21+P21)</f>
        <v>9000</v>
      </c>
      <c r="R21" s="60">
        <f t="shared" ref="R21:R26" si="13">SUM(C21,F21,I21,L21,O21)</f>
        <v>168200</v>
      </c>
    </row>
    <row r="22" spans="1:18" x14ac:dyDescent="0.25">
      <c r="A22" s="10" t="s">
        <v>22</v>
      </c>
      <c r="B22" s="11"/>
      <c r="C22" s="44">
        <v>839500</v>
      </c>
      <c r="D22" s="45"/>
      <c r="E22" s="46">
        <f>SUM(C22+D22)</f>
        <v>839500</v>
      </c>
      <c r="F22" s="44">
        <v>600000</v>
      </c>
      <c r="G22" s="45"/>
      <c r="H22" s="46">
        <f t="shared" si="9"/>
        <v>600000</v>
      </c>
      <c r="I22" s="44">
        <v>670000</v>
      </c>
      <c r="J22" s="45"/>
      <c r="K22" s="46">
        <f t="shared" si="10"/>
        <v>670000</v>
      </c>
      <c r="L22" s="44">
        <v>654500</v>
      </c>
      <c r="M22" s="45">
        <v>-36200</v>
      </c>
      <c r="N22" s="46">
        <f t="shared" si="11"/>
        <v>618300</v>
      </c>
      <c r="O22" s="44">
        <v>800000</v>
      </c>
      <c r="P22" s="45"/>
      <c r="Q22" s="46">
        <f t="shared" si="12"/>
        <v>800000</v>
      </c>
      <c r="R22" s="60">
        <f t="shared" si="13"/>
        <v>3564000</v>
      </c>
    </row>
    <row r="23" spans="1:18" x14ac:dyDescent="0.25">
      <c r="A23" s="10" t="s">
        <v>23</v>
      </c>
      <c r="B23" s="11"/>
      <c r="C23" s="44">
        <v>30000</v>
      </c>
      <c r="D23" s="45">
        <v>200</v>
      </c>
      <c r="E23" s="46">
        <f t="shared" si="8"/>
        <v>30200</v>
      </c>
      <c r="F23" s="44">
        <v>33000</v>
      </c>
      <c r="G23" s="45"/>
      <c r="H23" s="46">
        <f t="shared" si="9"/>
        <v>33000</v>
      </c>
      <c r="I23" s="44"/>
      <c r="J23" s="45"/>
      <c r="K23" s="46">
        <f t="shared" si="10"/>
        <v>0</v>
      </c>
      <c r="L23" s="44">
        <v>38000</v>
      </c>
      <c r="M23" s="45"/>
      <c r="N23" s="46">
        <f t="shared" si="11"/>
        <v>38000</v>
      </c>
      <c r="O23" s="44">
        <v>8000</v>
      </c>
      <c r="P23" s="45">
        <v>900</v>
      </c>
      <c r="Q23" s="46">
        <f t="shared" si="12"/>
        <v>8900</v>
      </c>
      <c r="R23" s="60">
        <f t="shared" si="13"/>
        <v>109000</v>
      </c>
    </row>
    <row r="24" spans="1:18" x14ac:dyDescent="0.25">
      <c r="A24" s="10" t="s">
        <v>24</v>
      </c>
      <c r="B24" s="11"/>
      <c r="C24" s="44"/>
      <c r="D24" s="45"/>
      <c r="E24" s="46">
        <f>SUM(C24+D24)</f>
        <v>0</v>
      </c>
      <c r="F24" s="44">
        <v>25000</v>
      </c>
      <c r="G24" s="45"/>
      <c r="H24" s="46">
        <f t="shared" si="9"/>
        <v>25000</v>
      </c>
      <c r="I24" s="44">
        <v>10500</v>
      </c>
      <c r="J24" s="45"/>
      <c r="K24" s="46">
        <f t="shared" si="10"/>
        <v>10500</v>
      </c>
      <c r="L24" s="44"/>
      <c r="M24" s="45"/>
      <c r="N24" s="46">
        <f t="shared" si="11"/>
        <v>0</v>
      </c>
      <c r="O24" s="44">
        <v>0</v>
      </c>
      <c r="P24" s="45"/>
      <c r="Q24" s="46">
        <f t="shared" si="12"/>
        <v>0</v>
      </c>
      <c r="R24" s="60">
        <f t="shared" si="13"/>
        <v>35500</v>
      </c>
    </row>
    <row r="25" spans="1:18" x14ac:dyDescent="0.25">
      <c r="A25" s="10" t="s">
        <v>25</v>
      </c>
      <c r="B25" s="11"/>
      <c r="C25" s="44">
        <v>13600</v>
      </c>
      <c r="D25" s="45">
        <v>20000</v>
      </c>
      <c r="E25" s="46">
        <f t="shared" si="8"/>
        <v>33600</v>
      </c>
      <c r="F25" s="44">
        <v>6000</v>
      </c>
      <c r="G25" s="50"/>
      <c r="H25" s="46">
        <f t="shared" si="9"/>
        <v>6000</v>
      </c>
      <c r="I25" s="44">
        <v>13000</v>
      </c>
      <c r="J25" s="50"/>
      <c r="K25" s="46">
        <f t="shared" si="10"/>
        <v>13000</v>
      </c>
      <c r="L25" s="51">
        <v>20000</v>
      </c>
      <c r="M25" s="50"/>
      <c r="N25" s="46">
        <f t="shared" si="11"/>
        <v>20000</v>
      </c>
      <c r="O25" s="44">
        <v>2000</v>
      </c>
      <c r="P25" s="45"/>
      <c r="Q25" s="46">
        <f t="shared" si="12"/>
        <v>2000</v>
      </c>
      <c r="R25" s="60">
        <f t="shared" si="13"/>
        <v>54600</v>
      </c>
    </row>
    <row r="26" spans="1:18" x14ac:dyDescent="0.25">
      <c r="A26" s="13" t="s">
        <v>26</v>
      </c>
      <c r="B26" s="14"/>
      <c r="C26" s="52">
        <v>15000</v>
      </c>
      <c r="D26" s="53"/>
      <c r="E26" s="49">
        <f t="shared" si="8"/>
        <v>15000</v>
      </c>
      <c r="F26" s="52">
        <v>15000</v>
      </c>
      <c r="G26" s="53"/>
      <c r="H26" s="49">
        <f t="shared" si="9"/>
        <v>15000</v>
      </c>
      <c r="I26" s="52">
        <v>17100</v>
      </c>
      <c r="J26" s="53"/>
      <c r="K26" s="49">
        <f t="shared" si="10"/>
        <v>17100</v>
      </c>
      <c r="L26" s="54">
        <v>7000</v>
      </c>
      <c r="M26" s="53"/>
      <c r="N26" s="49">
        <f t="shared" si="11"/>
        <v>7000</v>
      </c>
      <c r="O26" s="52">
        <v>1900</v>
      </c>
      <c r="P26" s="53"/>
      <c r="Q26" s="49">
        <f t="shared" si="12"/>
        <v>1900</v>
      </c>
      <c r="R26" s="60">
        <f t="shared" si="13"/>
        <v>56000</v>
      </c>
    </row>
    <row r="27" spans="1:18" ht="12" customHeight="1" x14ac:dyDescent="0.25">
      <c r="A27" s="18"/>
      <c r="B27" s="19"/>
      <c r="C27" s="20"/>
      <c r="D27" s="21"/>
      <c r="E27" s="22"/>
      <c r="F27" s="20"/>
      <c r="G27" s="21"/>
      <c r="H27" s="22"/>
      <c r="I27" s="20"/>
      <c r="J27" s="21"/>
      <c r="K27" s="22"/>
      <c r="L27" s="20"/>
      <c r="M27" s="21"/>
      <c r="N27" s="22"/>
      <c r="O27" s="20"/>
      <c r="P27" s="21"/>
      <c r="Q27" s="22"/>
      <c r="R27" s="22"/>
    </row>
    <row r="28" spans="1:18" x14ac:dyDescent="0.25">
      <c r="A28" s="87" t="s">
        <v>0</v>
      </c>
      <c r="B28" s="79" t="s">
        <v>2</v>
      </c>
      <c r="C28" s="88" t="s">
        <v>29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0"/>
      <c r="Q28" s="91"/>
      <c r="R28" s="82" t="s">
        <v>2</v>
      </c>
    </row>
    <row r="29" spans="1:18" x14ac:dyDescent="0.25">
      <c r="A29" s="87"/>
      <c r="B29" s="80"/>
      <c r="C29" s="104" t="s">
        <v>8</v>
      </c>
      <c r="D29" s="105"/>
      <c r="E29" s="106"/>
      <c r="F29" s="96" t="s">
        <v>9</v>
      </c>
      <c r="G29" s="97"/>
      <c r="H29" s="98"/>
      <c r="I29" s="96" t="s">
        <v>10</v>
      </c>
      <c r="J29" s="102"/>
      <c r="K29" s="103"/>
      <c r="L29" s="96" t="s">
        <v>11</v>
      </c>
      <c r="M29" s="102"/>
      <c r="N29" s="103"/>
      <c r="O29" s="73" t="s">
        <v>12</v>
      </c>
      <c r="P29" s="74"/>
      <c r="Q29" s="75"/>
      <c r="R29" s="83"/>
    </row>
    <row r="30" spans="1:18" x14ac:dyDescent="0.25">
      <c r="A30" s="87"/>
      <c r="B30" s="81"/>
      <c r="C30" s="76"/>
      <c r="D30" s="94"/>
      <c r="E30" s="95"/>
      <c r="F30" s="99"/>
      <c r="G30" s="100"/>
      <c r="H30" s="101"/>
      <c r="I30" s="76"/>
      <c r="J30" s="77"/>
      <c r="K30" s="78"/>
      <c r="L30" s="76"/>
      <c r="M30" s="77"/>
      <c r="N30" s="78"/>
      <c r="O30" s="76"/>
      <c r="P30" s="77"/>
      <c r="Q30" s="78"/>
      <c r="R30" s="84"/>
    </row>
    <row r="31" spans="1:18" ht="22.5" customHeight="1" x14ac:dyDescent="0.25">
      <c r="A31" s="5"/>
      <c r="B31" s="6" t="s">
        <v>35</v>
      </c>
      <c r="C31" s="28" t="s">
        <v>13</v>
      </c>
      <c r="D31" s="34" t="s">
        <v>14</v>
      </c>
      <c r="E31" s="30" t="s">
        <v>15</v>
      </c>
      <c r="F31" s="28" t="s">
        <v>13</v>
      </c>
      <c r="G31" s="34" t="s">
        <v>14</v>
      </c>
      <c r="H31" s="30" t="s">
        <v>15</v>
      </c>
      <c r="I31" s="28" t="s">
        <v>13</v>
      </c>
      <c r="J31" s="36" t="s">
        <v>14</v>
      </c>
      <c r="K31" s="30" t="s">
        <v>15</v>
      </c>
      <c r="L31" s="28" t="s">
        <v>13</v>
      </c>
      <c r="M31" s="36" t="s">
        <v>14</v>
      </c>
      <c r="N31" s="30" t="s">
        <v>15</v>
      </c>
      <c r="O31" s="28" t="s">
        <v>13</v>
      </c>
      <c r="P31" s="36" t="s">
        <v>14</v>
      </c>
      <c r="Q31" s="30" t="s">
        <v>15</v>
      </c>
      <c r="R31" s="37" t="s">
        <v>35</v>
      </c>
    </row>
    <row r="32" spans="1:18" x14ac:dyDescent="0.25">
      <c r="A32" s="17" t="s">
        <v>36</v>
      </c>
      <c r="B32" s="4"/>
      <c r="C32" s="29">
        <f t="shared" ref="C32:R32" si="14">SUM(C33:C36)</f>
        <v>242612</v>
      </c>
      <c r="D32" s="35">
        <f t="shared" si="14"/>
        <v>0</v>
      </c>
      <c r="E32" s="23">
        <f t="shared" si="14"/>
        <v>242612</v>
      </c>
      <c r="F32" s="29">
        <f t="shared" si="14"/>
        <v>110200</v>
      </c>
      <c r="G32" s="35">
        <f t="shared" si="14"/>
        <v>1800</v>
      </c>
      <c r="H32" s="23">
        <f t="shared" si="14"/>
        <v>112000</v>
      </c>
      <c r="I32" s="29">
        <f t="shared" si="14"/>
        <v>50100</v>
      </c>
      <c r="J32" s="35">
        <f t="shared" si="14"/>
        <v>0</v>
      </c>
      <c r="K32" s="23">
        <f t="shared" si="14"/>
        <v>50100</v>
      </c>
      <c r="L32" s="29">
        <f t="shared" si="14"/>
        <v>130100</v>
      </c>
      <c r="M32" s="35">
        <f t="shared" si="14"/>
        <v>0</v>
      </c>
      <c r="N32" s="23">
        <f t="shared" si="14"/>
        <v>130100</v>
      </c>
      <c r="O32" s="29">
        <f t="shared" si="14"/>
        <v>37300</v>
      </c>
      <c r="P32" s="35">
        <f t="shared" si="14"/>
        <v>0</v>
      </c>
      <c r="Q32" s="23">
        <f t="shared" si="14"/>
        <v>37300</v>
      </c>
      <c r="R32" s="7">
        <f t="shared" si="14"/>
        <v>570312</v>
      </c>
    </row>
    <row r="33" spans="1:19" x14ac:dyDescent="0.25">
      <c r="A33" s="8" t="s">
        <v>16</v>
      </c>
      <c r="B33" s="9"/>
      <c r="C33" s="40">
        <v>241912</v>
      </c>
      <c r="D33" s="41"/>
      <c r="E33" s="42">
        <f>SUM(C33+D33)</f>
        <v>241912</v>
      </c>
      <c r="F33" s="40">
        <v>110000</v>
      </c>
      <c r="G33" s="41"/>
      <c r="H33" s="42">
        <f>SUM(F33+G33)</f>
        <v>110000</v>
      </c>
      <c r="I33" s="40">
        <v>50000</v>
      </c>
      <c r="J33" s="41"/>
      <c r="K33" s="42">
        <f>SUM(I33+J33)</f>
        <v>50000</v>
      </c>
      <c r="L33" s="40">
        <v>130000</v>
      </c>
      <c r="M33" s="41"/>
      <c r="N33" s="42">
        <f>SUM(L33+M33)</f>
        <v>130000</v>
      </c>
      <c r="O33" s="40">
        <v>37000</v>
      </c>
      <c r="P33" s="63"/>
      <c r="Q33" s="31">
        <f>SUM(O33+P33)</f>
        <v>37000</v>
      </c>
      <c r="R33" s="16">
        <f>E33+H33+K33+N33+Q33</f>
        <v>568912</v>
      </c>
    </row>
    <row r="34" spans="1:19" x14ac:dyDescent="0.25">
      <c r="A34" s="10" t="s">
        <v>27</v>
      </c>
      <c r="B34" s="11"/>
      <c r="C34" s="44">
        <v>0</v>
      </c>
      <c r="D34" s="45"/>
      <c r="E34" s="46">
        <f t="shared" ref="E34" si="15">SUM(C34+D34)</f>
        <v>0</v>
      </c>
      <c r="F34" s="44">
        <v>0</v>
      </c>
      <c r="G34" s="45"/>
      <c r="H34" s="46">
        <f t="shared" ref="H34" si="16">SUM(F34+G34)</f>
        <v>0</v>
      </c>
      <c r="I34" s="44">
        <v>0</v>
      </c>
      <c r="J34" s="45"/>
      <c r="K34" s="46">
        <f t="shared" ref="K34" si="17">SUM(I34+J34)</f>
        <v>0</v>
      </c>
      <c r="L34" s="44">
        <v>0</v>
      </c>
      <c r="M34" s="45"/>
      <c r="N34" s="46">
        <f t="shared" ref="N34" si="18">SUM(L34+M34)</f>
        <v>0</v>
      </c>
      <c r="O34" s="44">
        <v>100</v>
      </c>
      <c r="P34" s="64"/>
      <c r="Q34" s="46">
        <f t="shared" ref="Q34" si="19">SUM(O34+P34)</f>
        <v>100</v>
      </c>
      <c r="R34" s="12">
        <f t="shared" ref="R34" si="20">SUM(C34,F34,I34,L34,O34)</f>
        <v>100</v>
      </c>
    </row>
    <row r="35" spans="1:19" x14ac:dyDescent="0.25">
      <c r="A35" s="10" t="s">
        <v>18</v>
      </c>
      <c r="B35" s="11"/>
      <c r="C35" s="44">
        <v>700</v>
      </c>
      <c r="D35" s="45"/>
      <c r="E35" s="46">
        <f t="shared" ref="E35:E36" si="21">SUM(C35+D35)</f>
        <v>700</v>
      </c>
      <c r="F35" s="44">
        <v>200</v>
      </c>
      <c r="G35" s="45"/>
      <c r="H35" s="46">
        <f t="shared" ref="H35:H36" si="22">SUM(F35+G35)</f>
        <v>200</v>
      </c>
      <c r="I35" s="44">
        <v>100</v>
      </c>
      <c r="J35" s="45"/>
      <c r="K35" s="46">
        <f t="shared" ref="K35:K36" si="23">SUM(I35+J35)</f>
        <v>100</v>
      </c>
      <c r="L35" s="44">
        <v>100</v>
      </c>
      <c r="M35" s="45"/>
      <c r="N35" s="46">
        <f t="shared" ref="N35:N36" si="24">SUM(L35+M35)</f>
        <v>100</v>
      </c>
      <c r="O35" s="44">
        <v>0</v>
      </c>
      <c r="P35" s="65"/>
      <c r="Q35" s="32">
        <f t="shared" ref="Q35" si="25">SUM(O35+P35)</f>
        <v>0</v>
      </c>
      <c r="R35" s="12">
        <f>E35+H35+K35+N35+Q35</f>
        <v>1100</v>
      </c>
    </row>
    <row r="36" spans="1:19" x14ac:dyDescent="0.25">
      <c r="A36" s="13" t="s">
        <v>20</v>
      </c>
      <c r="B36" s="14"/>
      <c r="C36" s="47">
        <v>0</v>
      </c>
      <c r="D36" s="48"/>
      <c r="E36" s="49">
        <f t="shared" si="21"/>
        <v>0</v>
      </c>
      <c r="F36" s="47">
        <v>0</v>
      </c>
      <c r="G36" s="48">
        <v>1800</v>
      </c>
      <c r="H36" s="49">
        <f t="shared" si="22"/>
        <v>1800</v>
      </c>
      <c r="I36" s="47">
        <v>0</v>
      </c>
      <c r="J36" s="48"/>
      <c r="K36" s="49">
        <f t="shared" si="23"/>
        <v>0</v>
      </c>
      <c r="L36" s="47">
        <v>0</v>
      </c>
      <c r="M36" s="48"/>
      <c r="N36" s="49">
        <f t="shared" si="24"/>
        <v>0</v>
      </c>
      <c r="O36" s="47">
        <v>200</v>
      </c>
      <c r="P36" s="66"/>
      <c r="Q36" s="33">
        <f>SUM(O36+P36)</f>
        <v>200</v>
      </c>
      <c r="R36" s="15">
        <f>SUM(C36,F36,I36,L36,O36)</f>
        <v>200</v>
      </c>
    </row>
    <row r="37" spans="1:19" x14ac:dyDescent="0.25">
      <c r="A37" s="17" t="s">
        <v>37</v>
      </c>
      <c r="B37" s="4">
        <f t="shared" ref="B37:Q37" si="26">SUM(B38:B41)</f>
        <v>0</v>
      </c>
      <c r="C37" s="4">
        <f t="shared" si="26"/>
        <v>242612</v>
      </c>
      <c r="D37" s="61">
        <f t="shared" si="26"/>
        <v>0</v>
      </c>
      <c r="E37" s="4">
        <f t="shared" si="26"/>
        <v>242612</v>
      </c>
      <c r="F37" s="4">
        <f t="shared" si="26"/>
        <v>110200</v>
      </c>
      <c r="G37" s="61">
        <f t="shared" si="26"/>
        <v>3000</v>
      </c>
      <c r="H37" s="4">
        <f t="shared" si="26"/>
        <v>113200</v>
      </c>
      <c r="I37" s="4">
        <f t="shared" si="26"/>
        <v>50100</v>
      </c>
      <c r="J37" s="61">
        <f t="shared" si="26"/>
        <v>0</v>
      </c>
      <c r="K37" s="4">
        <f t="shared" si="26"/>
        <v>50100</v>
      </c>
      <c r="L37" s="4">
        <f t="shared" si="26"/>
        <v>130100</v>
      </c>
      <c r="M37" s="61">
        <f t="shared" si="26"/>
        <v>0</v>
      </c>
      <c r="N37" s="4">
        <f t="shared" si="26"/>
        <v>130100</v>
      </c>
      <c r="O37" s="4">
        <f t="shared" si="26"/>
        <v>37300</v>
      </c>
      <c r="P37" s="61">
        <f t="shared" si="26"/>
        <v>0</v>
      </c>
      <c r="Q37" s="4">
        <f t="shared" si="26"/>
        <v>37300</v>
      </c>
      <c r="R37" s="67">
        <f>SUM(R41,R40,R39,R38)</f>
        <v>570312</v>
      </c>
    </row>
    <row r="38" spans="1:19" x14ac:dyDescent="0.25">
      <c r="A38" s="8" t="s">
        <v>28</v>
      </c>
      <c r="B38" s="9"/>
      <c r="C38" s="40">
        <v>100</v>
      </c>
      <c r="D38" s="41"/>
      <c r="E38" s="42">
        <f>SUM(C38+D38)</f>
        <v>100</v>
      </c>
      <c r="F38" s="40">
        <v>200</v>
      </c>
      <c r="G38" s="41"/>
      <c r="H38" s="42">
        <f>SUM(F38+G38)</f>
        <v>200</v>
      </c>
      <c r="I38" s="40">
        <v>200</v>
      </c>
      <c r="J38" s="41"/>
      <c r="K38" s="42">
        <f>SUM(I38+J38)</f>
        <v>200</v>
      </c>
      <c r="L38" s="40">
        <v>200</v>
      </c>
      <c r="M38" s="41"/>
      <c r="N38" s="42">
        <f>SUM(L38+M38)</f>
        <v>200</v>
      </c>
      <c r="O38" s="40">
        <v>100</v>
      </c>
      <c r="P38" s="41"/>
      <c r="Q38" s="42">
        <f>SUM(O38+P38)</f>
        <v>100</v>
      </c>
      <c r="R38" s="16">
        <f>E38+H38+K38+N38+Q38</f>
        <v>800</v>
      </c>
    </row>
    <row r="39" spans="1:19" x14ac:dyDescent="0.25">
      <c r="A39" s="10" t="s">
        <v>21</v>
      </c>
      <c r="B39" s="11"/>
      <c r="C39" s="44"/>
      <c r="D39" s="45"/>
      <c r="E39" s="46">
        <f t="shared" ref="E39:E41" si="27">SUM(C39+D39)</f>
        <v>0</v>
      </c>
      <c r="F39" s="44">
        <v>200</v>
      </c>
      <c r="G39" s="45"/>
      <c r="H39" s="46">
        <f t="shared" ref="H39:H41" si="28">SUM(F39+G39)</f>
        <v>200</v>
      </c>
      <c r="I39" s="44">
        <v>100</v>
      </c>
      <c r="J39" s="45"/>
      <c r="K39" s="46">
        <f t="shared" ref="K39:K41" si="29">SUM(I39+J39)</f>
        <v>100</v>
      </c>
      <c r="L39" s="44">
        <v>100</v>
      </c>
      <c r="M39" s="45"/>
      <c r="N39" s="46">
        <f t="shared" ref="N39:N41" si="30">SUM(L39+M39)</f>
        <v>100</v>
      </c>
      <c r="O39" s="44">
        <v>200</v>
      </c>
      <c r="P39" s="45"/>
      <c r="Q39" s="46">
        <f t="shared" ref="Q39:Q41" si="31">SUM(O39+P39)</f>
        <v>200</v>
      </c>
      <c r="R39" s="12">
        <f t="shared" ref="R39:R41" si="32">E39+H39+K39+N39+Q39</f>
        <v>600</v>
      </c>
    </row>
    <row r="40" spans="1:19" x14ac:dyDescent="0.25">
      <c r="A40" s="10" t="s">
        <v>22</v>
      </c>
      <c r="B40" s="11"/>
      <c r="C40" s="44">
        <v>241812</v>
      </c>
      <c r="D40" s="45"/>
      <c r="E40" s="46">
        <f t="shared" si="27"/>
        <v>241812</v>
      </c>
      <c r="F40" s="44">
        <v>109800</v>
      </c>
      <c r="G40" s="45">
        <v>3000</v>
      </c>
      <c r="H40" s="46">
        <f t="shared" si="28"/>
        <v>112800</v>
      </c>
      <c r="I40" s="44">
        <v>49800</v>
      </c>
      <c r="J40" s="45"/>
      <c r="K40" s="46">
        <f t="shared" si="29"/>
        <v>49800</v>
      </c>
      <c r="L40" s="44">
        <v>129800</v>
      </c>
      <c r="M40" s="45"/>
      <c r="N40" s="46">
        <f t="shared" si="30"/>
        <v>129800</v>
      </c>
      <c r="O40" s="44">
        <v>37000</v>
      </c>
      <c r="P40" s="45"/>
      <c r="Q40" s="46">
        <f t="shared" si="31"/>
        <v>37000</v>
      </c>
      <c r="R40" s="12">
        <f>SUM(C40,F40,I40,L40,O40)</f>
        <v>568212</v>
      </c>
    </row>
    <row r="41" spans="1:19" x14ac:dyDescent="0.25">
      <c r="A41" s="13" t="s">
        <v>25</v>
      </c>
      <c r="B41" s="14"/>
      <c r="C41" s="68">
        <v>700</v>
      </c>
      <c r="D41" s="69"/>
      <c r="E41" s="49">
        <f t="shared" si="27"/>
        <v>700</v>
      </c>
      <c r="F41" s="68"/>
      <c r="G41" s="69"/>
      <c r="H41" s="49">
        <f t="shared" si="28"/>
        <v>0</v>
      </c>
      <c r="I41" s="68"/>
      <c r="J41" s="69"/>
      <c r="K41" s="49">
        <f t="shared" si="29"/>
        <v>0</v>
      </c>
      <c r="L41" s="68"/>
      <c r="M41" s="69"/>
      <c r="N41" s="49">
        <f t="shared" si="30"/>
        <v>0</v>
      </c>
      <c r="O41" s="47"/>
      <c r="P41" s="48"/>
      <c r="Q41" s="49">
        <f t="shared" si="31"/>
        <v>0</v>
      </c>
      <c r="R41" s="15">
        <f t="shared" si="32"/>
        <v>700</v>
      </c>
    </row>
    <row r="42" spans="1:19" ht="5.25" customHeight="1" x14ac:dyDescent="0.25"/>
    <row r="43" spans="1:19" ht="5.25" customHeight="1" x14ac:dyDescent="0.25"/>
    <row r="44" spans="1:19" ht="30" customHeight="1" x14ac:dyDescent="0.25">
      <c r="A44" s="24" t="s">
        <v>30</v>
      </c>
      <c r="B44" s="25">
        <f t="shared" ref="B44:R44" si="33">B12+B32</f>
        <v>0</v>
      </c>
      <c r="C44" s="25">
        <f t="shared" si="33"/>
        <v>1176312</v>
      </c>
      <c r="D44" s="25">
        <f t="shared" si="33"/>
        <v>30200</v>
      </c>
      <c r="E44" s="26">
        <f t="shared" si="33"/>
        <v>1206512</v>
      </c>
      <c r="F44" s="25">
        <f t="shared" si="33"/>
        <v>814700</v>
      </c>
      <c r="G44" s="25">
        <f t="shared" si="33"/>
        <v>1800</v>
      </c>
      <c r="H44" s="26">
        <f t="shared" si="33"/>
        <v>816500</v>
      </c>
      <c r="I44" s="25">
        <f t="shared" si="33"/>
        <v>811100</v>
      </c>
      <c r="J44" s="25">
        <f t="shared" si="33"/>
        <v>0</v>
      </c>
      <c r="K44" s="26">
        <f t="shared" si="33"/>
        <v>811100</v>
      </c>
      <c r="L44" s="25">
        <f t="shared" si="33"/>
        <v>900900</v>
      </c>
      <c r="M44" s="25">
        <f t="shared" si="33"/>
        <v>-36200</v>
      </c>
      <c r="N44" s="26">
        <f t="shared" si="33"/>
        <v>864700</v>
      </c>
      <c r="O44" s="25">
        <f t="shared" si="33"/>
        <v>856300</v>
      </c>
      <c r="P44" s="25">
        <f t="shared" si="33"/>
        <v>2900</v>
      </c>
      <c r="Q44" s="26">
        <f t="shared" si="33"/>
        <v>859200</v>
      </c>
      <c r="R44" s="27">
        <f t="shared" si="33"/>
        <v>4559312</v>
      </c>
      <c r="S44" s="70">
        <f>C44+F44+I44+L44+O44</f>
        <v>4559312</v>
      </c>
    </row>
    <row r="45" spans="1:19" ht="30.75" customHeight="1" x14ac:dyDescent="0.25">
      <c r="A45" s="24" t="s">
        <v>31</v>
      </c>
      <c r="B45" s="25">
        <f t="shared" ref="B45:R45" si="34">B19+B37</f>
        <v>0</v>
      </c>
      <c r="C45" s="25">
        <f t="shared" si="34"/>
        <v>1176312</v>
      </c>
      <c r="D45" s="25">
        <f t="shared" si="34"/>
        <v>30200</v>
      </c>
      <c r="E45" s="26">
        <f t="shared" si="34"/>
        <v>1206512</v>
      </c>
      <c r="F45" s="25">
        <f t="shared" si="34"/>
        <v>814700</v>
      </c>
      <c r="G45" s="25">
        <f t="shared" si="34"/>
        <v>3000</v>
      </c>
      <c r="H45" s="26">
        <f t="shared" si="34"/>
        <v>817700</v>
      </c>
      <c r="I45" s="25">
        <f t="shared" si="34"/>
        <v>811100</v>
      </c>
      <c r="J45" s="25">
        <f t="shared" si="34"/>
        <v>0</v>
      </c>
      <c r="K45" s="26">
        <f t="shared" si="34"/>
        <v>811100</v>
      </c>
      <c r="L45" s="25">
        <f t="shared" si="34"/>
        <v>900900</v>
      </c>
      <c r="M45" s="25">
        <f t="shared" si="34"/>
        <v>-36200</v>
      </c>
      <c r="N45" s="26">
        <f t="shared" si="34"/>
        <v>864700</v>
      </c>
      <c r="O45" s="25">
        <f t="shared" si="34"/>
        <v>856300</v>
      </c>
      <c r="P45" s="25">
        <f t="shared" si="34"/>
        <v>2900</v>
      </c>
      <c r="Q45" s="26">
        <f t="shared" si="34"/>
        <v>859200</v>
      </c>
      <c r="R45" s="27">
        <f t="shared" si="34"/>
        <v>4559312</v>
      </c>
      <c r="S45" s="70">
        <f>C45+F45+I45+L45+O45</f>
        <v>4559312</v>
      </c>
    </row>
  </sheetData>
  <mergeCells count="23">
    <mergeCell ref="A28:A30"/>
    <mergeCell ref="B28:B30"/>
    <mergeCell ref="C28:Q28"/>
    <mergeCell ref="R28:R30"/>
    <mergeCell ref="C29:E30"/>
    <mergeCell ref="F29:H30"/>
    <mergeCell ref="I29:K30"/>
    <mergeCell ref="L29:N30"/>
    <mergeCell ref="O29:Q30"/>
    <mergeCell ref="L1:P1"/>
    <mergeCell ref="O9:Q10"/>
    <mergeCell ref="B8:B10"/>
    <mergeCell ref="R8:R10"/>
    <mergeCell ref="A6:R6"/>
    <mergeCell ref="A8:A10"/>
    <mergeCell ref="C8:Q8"/>
    <mergeCell ref="C9:E10"/>
    <mergeCell ref="F9:H10"/>
    <mergeCell ref="I9:K10"/>
    <mergeCell ref="L9:N10"/>
    <mergeCell ref="L2:P2"/>
    <mergeCell ref="L3:P3"/>
    <mergeCell ref="L4: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2016-12-21T07:23:36Z</dcterms:modified>
</cp:coreProperties>
</file>