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<sst xmlns="http://schemas.openxmlformats.org/spreadsheetml/2006/main" count="151" uniqueCount="76">
  <si>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</si>
  <si>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</si>
  <si>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</si>
  <si>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</si>
  <si>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</si>
  <si>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</si>
  <si>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</si>
  <si>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</si>
  <si>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</si>
  <si>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</si>
  <si>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</si>
  <si>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</si>
  <si>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</si>
  <si>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Program rozwoju oświaty</t>
  </si>
  <si>
    <t>2004-2009</t>
  </si>
  <si>
    <t>2007-2008</t>
  </si>
  <si>
    <t>2007-2009</t>
  </si>
  <si>
    <t>Warszawianka -Wola Mrokowska - Budowa kanalizacji II etap</t>
  </si>
  <si>
    <t>Władysławów, Wilcza Góra - Budowa kanalizacji</t>
  </si>
  <si>
    <t>Łazy II- Projekt, przebudowa i nadbudowa budynku świetlicy z przeznaczeniem na cele kulturalne</t>
  </si>
  <si>
    <t>2006-2008</t>
  </si>
  <si>
    <t>Mysiadło - Budowa  wodociągu tranzyt Mysiadło-Zgorzała</t>
  </si>
  <si>
    <t xml:space="preserve">pożyczki </t>
  </si>
  <si>
    <t>WYSOKOŚĆ NAKŁADÓW</t>
  </si>
  <si>
    <t>2004-2010</t>
  </si>
  <si>
    <t>Łazy II  - Budowa wodociągu na osiedlu po ogródkach działkowych</t>
  </si>
  <si>
    <t>Mysiadło-Adaptacja pomieszczeń w budynku komunalnym ul.Topolowa</t>
  </si>
  <si>
    <t>2008-2010</t>
  </si>
  <si>
    <t>2006-2011</t>
  </si>
  <si>
    <t>2004-2008</t>
  </si>
  <si>
    <t>2006-2010</t>
  </si>
  <si>
    <t>2001-2011</t>
  </si>
  <si>
    <t>Wilcza Góra -Projekt i budowa wodociągu ul. Polna</t>
  </si>
  <si>
    <t>2007-2010</t>
  </si>
  <si>
    <t>Łazy - Budowa kanalizacji III etap</t>
  </si>
  <si>
    <t>Załącznik Nr 2</t>
  </si>
  <si>
    <t>LIMITY WYDATKÓW NA WIELOLETNIE PROGRAMY INWESTYCYJNE  W LATACH    2008-2010  - PO ZMIANACH</t>
  </si>
  <si>
    <t xml:space="preserve">Projekt i nadbudowa wraz z przebudową budynku Urzędu Gminy w Lesznowoli </t>
  </si>
  <si>
    <t xml:space="preserve">Zamienie - Projekt i adaptacja  na przedszkole pomieszczeń usługowych na parterze istniejącego budynku </t>
  </si>
  <si>
    <t>2008-2009</t>
  </si>
  <si>
    <t>Marysin- Budowa kanalizacji</t>
  </si>
  <si>
    <t>01011</t>
  </si>
  <si>
    <t>Władysławów, Wilcza Góra - Projekt i budowa zasilania do przepompowni ścieków P 11</t>
  </si>
  <si>
    <t>Wólka Kosowska -Projekt i budowa przedszkola</t>
  </si>
  <si>
    <r>
      <t xml:space="preserve">Łazy -Projekt i budowa boiska szkolnego  </t>
    </r>
    <r>
      <rPr>
        <vertAlign val="superscript"/>
        <sz val="7"/>
        <rFont val="Arial CE"/>
        <family val="0"/>
      </rPr>
      <t>3)</t>
    </r>
  </si>
  <si>
    <r>
      <t xml:space="preserve">Mroków - Projekt i budowa boiska szkolnego  </t>
    </r>
    <r>
      <rPr>
        <vertAlign val="superscript"/>
        <sz val="7"/>
        <rFont val="Arial CE"/>
        <family val="0"/>
      </rPr>
      <t>3)</t>
    </r>
  </si>
  <si>
    <t>Janczewice - Projekt i modernizacja świetlicy</t>
  </si>
  <si>
    <r>
      <t xml:space="preserve">Lesznowola - Projekt i rozbudowa Zespołu Szkół Publicznych wraz z zapleczem sportowym  </t>
    </r>
    <r>
      <rPr>
        <vertAlign val="superscript"/>
        <sz val="7"/>
        <rFont val="Arial CE"/>
        <family val="0"/>
      </rPr>
      <t>3)</t>
    </r>
  </si>
  <si>
    <r>
      <t xml:space="preserve">       </t>
    </r>
    <r>
      <rPr>
        <b/>
        <sz val="10"/>
        <rFont val="Arial CE"/>
        <family val="0"/>
      </rPr>
      <t>w latach: 2009 i 2010</t>
    </r>
  </si>
  <si>
    <t xml:space="preserve">Zgodnie z art. 206 ust. 4 ustawy z dnia 30 czerwca 2005 r. o finansach publicznych (Dz.U.z 2005 r. Nr 249, poz. 2104 z późn. zm.) gminy realizujące programy operacyjne mają  obowiązek                    </t>
  </si>
  <si>
    <t xml:space="preserve">przedłożenia Zarządowi Wojewódzkiemu informacji o środkach określonych w uchwałach na realizację programów operacyjnych w roku budżetowym i kolejnych dwóch latach.       </t>
  </si>
  <si>
    <t>Inwestycje te będą możliwe do realizacji po dofinansowaniu środków z budżetu Unii Europejskiej</t>
  </si>
  <si>
    <t>Mysiadło-Adaptacja komunalnych pomieszczeń użytkowych ul.Topolowa 2</t>
  </si>
  <si>
    <t>Wólka Kosowska - Rozbudowa oczyszczalni "Kosów" do przepustowości 1000m3/d wraz z przebudowa rowu melioracyjnego "J"</t>
  </si>
  <si>
    <r>
      <t xml:space="preserve">Mysiadło - Projekt i budowa szkoły </t>
    </r>
    <r>
      <rPr>
        <vertAlign val="superscript"/>
        <sz val="7"/>
        <rFont val="Arial CE"/>
        <family val="0"/>
      </rPr>
      <t xml:space="preserve">2)                                          </t>
    </r>
    <r>
      <rPr>
        <sz val="7"/>
        <rFont val="Arial CE"/>
        <family val="0"/>
      </rPr>
      <t>(Razem 37.326.216,-)</t>
    </r>
  </si>
  <si>
    <t>Zgorzała - Koncepcja,  projekt i budowa świetlicy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</si>
  <si>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                                                                                                              </t>
    </r>
    <r>
      <rPr>
        <sz val="7"/>
        <rFont val="Arial CE"/>
        <family val="0"/>
      </rPr>
      <t>( Razem 52.743.850,-zł)</t>
    </r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</si>
  <si>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                                                                                                                          </t>
    </r>
    <r>
      <rPr>
        <sz val="7"/>
        <rFont val="Arial CE"/>
        <family val="0"/>
      </rPr>
      <t>( Razem  20.874.833,-zł)</t>
    </r>
  </si>
  <si>
    <t xml:space="preserve">Wólka Kosowska - Budowa kanalizacji i wodociagu ul. Nadrzeczna                                     </t>
  </si>
  <si>
    <t>Zgorzała - Budowa wodociągu i kanalizacji ul. Postępu dz. ewid.  Nr 219, 221,280, 290, 291</t>
  </si>
  <si>
    <t>W 2011r. wydatki na budowę szkoły w kwocie 6.260.000,-zł- środki własne i środki unijne  7.000.000,-zł</t>
  </si>
  <si>
    <t>2004-2011</t>
  </si>
  <si>
    <t>Mysiadło -Budowa przedszkola</t>
  </si>
  <si>
    <t xml:space="preserve">  1)</t>
  </si>
  <si>
    <t xml:space="preserve"> 2) </t>
  </si>
  <si>
    <t xml:space="preserve">   3)  Dotacje z Funduszu Rozwoju Kultury  Fizycznej na boiska i część sportową szkoły w Lesznowoli 7.900.000,- zł w 2009r</t>
  </si>
  <si>
    <t xml:space="preserve"> 4) Środki zaplanowane na programy operacyjne realizowane w województwie mazowieckim ze środków pochodzących z budżetu Unii Europejskiej     </t>
  </si>
  <si>
    <t xml:space="preserve"> Jednostką realizującą programy będzie Urząd Gminy</t>
  </si>
  <si>
    <t>Limity wydatków inwestycyjnych na lata 2004-2010 dla poszczególnych zadań  składających się na programy inwestycyjne pn."Kompleksowy program gospodarki ściekowej gminy Lesznowola" i "Kompleksowy program gospodrki wodnej gminy Lesznowola" określają odrębne załączniki.                                                        W 2011 roku wydatki na oczyszczalnię ścieków w Łoziskach planuje się w wysokości 11.000.000,-zł w tym środki UE 10.000.000,-zł</t>
  </si>
  <si>
    <t>do Uchwały Nr</t>
  </si>
  <si>
    <t>Rady Gminy Lesznowola</t>
  </si>
  <si>
    <t>z dnia 18 grudnia 2008r.</t>
  </si>
  <si>
    <t xml:space="preserve">Lesznowola - Budowa wodociągu i kanalizacji ulicy bocznej od ul. Szkolnej </t>
  </si>
  <si>
    <t>Lesznowola- Budowa wodociągu i kanalizacji  ulicy lokalna od ul. Okrężnej dz. ew. 290/6, 290/17-18, 291/15, 278, 18, 75</t>
  </si>
  <si>
    <t>Lesznowola- Budowa wodociągu i kanalizacji ulicy bocznej od ul. Okrężnej</t>
  </si>
  <si>
    <t xml:space="preserve">Zgorzała - Budowa wodociągu i kanalizacji ulica lokalna od ul. Postępu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</si>
</sst>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10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2" xfId="0" applyFont="1" applyBorder="1" applyAlignment="1" quotePrefix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3" fontId="7" fillId="4" borderId="10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6" fillId="0" borderId="4" xfId="0" applyFont="1" applyBorder="1" applyAlignment="1" quotePrefix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6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showZeros="0" tabSelected="1" workbookViewId="0" topLeftCell="A92">
      <selection activeCell="M124" sqref="M124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75390625" style="1" customWidth="1"/>
    <col min="10" max="10" width="11.00390625" style="1" customWidth="1"/>
    <col min="11" max="11" width="9.375" style="1" customWidth="1"/>
    <col min="12" max="13" width="9.125" style="1" customWidth="1"/>
    <col min="14" max="14" width="10.375" style="1" customWidth="1"/>
    <col min="15" max="15" width="9.625" style="1" customWidth="1"/>
    <col min="16" max="16384" width="9.125" style="1" customWidth="1"/>
  </cols>
  <sheetData>
    <row r="1" spans="10:12" ht="15.75">
      <c r="J1" s="178" t="s">
        <v>35</v>
      </c>
      <c r="K1" s="178"/>
      <c r="L1" s="178"/>
    </row>
    <row r="2" spans="11:12" ht="3.75" customHeight="1">
      <c r="K2" s="56"/>
      <c r="L2" s="56"/>
    </row>
    <row r="3" spans="10:12" ht="11.25" customHeight="1">
      <c r="J3" s="179" t="s">
        <v>69</v>
      </c>
      <c r="K3" s="179"/>
      <c r="L3" s="179"/>
    </row>
    <row r="4" spans="10:12" ht="13.5" customHeight="1">
      <c r="J4" s="179" t="s">
        <v>70</v>
      </c>
      <c r="K4" s="179"/>
      <c r="L4" s="179"/>
    </row>
    <row r="5" spans="10:12" ht="12.75" customHeight="1">
      <c r="J5" s="179" t="s">
        <v>71</v>
      </c>
      <c r="K5" s="179"/>
      <c r="L5" s="179"/>
    </row>
    <row r="6" ht="4.5" customHeight="1"/>
    <row r="7" spans="2:11" ht="12.75" customHeight="1">
      <c r="B7" s="180" t="s">
        <v>36</v>
      </c>
      <c r="C7" s="180"/>
      <c r="D7" s="180"/>
      <c r="E7" s="180"/>
      <c r="F7" s="180"/>
      <c r="G7" s="180"/>
      <c r="H7" s="180"/>
      <c r="I7" s="180"/>
      <c r="J7" s="180"/>
      <c r="K7" s="180"/>
    </row>
    <row r="8" spans="2:7" ht="2.25" customHeight="1">
      <c r="B8" s="23"/>
      <c r="C8" s="23"/>
      <c r="D8" s="23"/>
      <c r="E8" s="23"/>
      <c r="F8" s="23"/>
      <c r="G8" s="23"/>
    </row>
    <row r="9" spans="2:13" ht="12" customHeight="1">
      <c r="B9" s="129" t="s">
        <v>2</v>
      </c>
      <c r="C9" s="137" t="s">
        <v>3</v>
      </c>
      <c r="D9" s="184" t="s">
        <v>4</v>
      </c>
      <c r="E9" s="185" t="s">
        <v>5</v>
      </c>
      <c r="F9" s="110" t="s">
        <v>8</v>
      </c>
      <c r="G9" s="137" t="s">
        <v>9</v>
      </c>
      <c r="H9" s="181" t="s">
        <v>23</v>
      </c>
      <c r="I9" s="182"/>
      <c r="J9" s="182"/>
      <c r="K9" s="182"/>
      <c r="L9" s="182"/>
      <c r="M9" s="183"/>
    </row>
    <row r="10" spans="2:13" ht="10.5" customHeight="1">
      <c r="B10" s="129"/>
      <c r="C10" s="137"/>
      <c r="D10" s="156"/>
      <c r="E10" s="159"/>
      <c r="F10" s="102"/>
      <c r="G10" s="137"/>
      <c r="H10" s="123">
        <v>2008</v>
      </c>
      <c r="I10" s="124"/>
      <c r="J10" s="123">
        <v>2009</v>
      </c>
      <c r="K10" s="124"/>
      <c r="L10" s="123">
        <v>2010</v>
      </c>
      <c r="M10" s="124"/>
    </row>
    <row r="11" spans="2:13" ht="12.75" customHeight="1">
      <c r="B11" s="129"/>
      <c r="C11" s="137"/>
      <c r="D11" s="156"/>
      <c r="E11" s="160" t="s">
        <v>10</v>
      </c>
      <c r="F11" s="102"/>
      <c r="G11" s="137"/>
      <c r="H11" s="5" t="s">
        <v>7</v>
      </c>
      <c r="I11" s="137" t="s">
        <v>6</v>
      </c>
      <c r="J11" s="5" t="s">
        <v>7</v>
      </c>
      <c r="K11" s="137" t="s">
        <v>6</v>
      </c>
      <c r="L11" s="5" t="s">
        <v>7</v>
      </c>
      <c r="M11" s="137" t="s">
        <v>6</v>
      </c>
    </row>
    <row r="12" spans="2:13" ht="14.25" customHeight="1" thickBot="1">
      <c r="B12" s="129"/>
      <c r="C12" s="137"/>
      <c r="D12" s="156"/>
      <c r="E12" s="111"/>
      <c r="F12" s="102"/>
      <c r="G12" s="137"/>
      <c r="H12" s="5" t="s">
        <v>22</v>
      </c>
      <c r="I12" s="137"/>
      <c r="J12" s="5" t="s">
        <v>22</v>
      </c>
      <c r="K12" s="110"/>
      <c r="L12" s="5" t="s">
        <v>22</v>
      </c>
      <c r="M12" s="110"/>
    </row>
    <row r="13" spans="2:13" s="3" customFormat="1" ht="12" customHeight="1" thickTop="1">
      <c r="B13" s="20"/>
      <c r="C13" s="33"/>
      <c r="D13" s="33"/>
      <c r="E13" s="172" t="s">
        <v>11</v>
      </c>
      <c r="F13" s="174" t="s">
        <v>61</v>
      </c>
      <c r="G13" s="176">
        <f>SUM(G15:G57)</f>
        <v>86787023</v>
      </c>
      <c r="H13" s="13">
        <f>H15+H17+H19+H21+H23+H25+H27+H29+H31+H33+H35+H37+H39+H41+H43+H52+H58</f>
        <v>6192284</v>
      </c>
      <c r="I13" s="125">
        <f>SUM(I15:I40,I41:I57)</f>
        <v>0</v>
      </c>
      <c r="J13" s="13">
        <f>J15+J21+J27+J29+J35+J37+J39+J41+J43+J52+J58+J62</f>
        <v>7969417</v>
      </c>
      <c r="K13" s="125">
        <f>SUM(K41:K63,K15:K40)</f>
        <v>908680</v>
      </c>
      <c r="L13" s="13">
        <f>L52+L56+L58+L62</f>
        <v>9577451</v>
      </c>
      <c r="M13" s="125">
        <f>SUM(M41:M57,M15:M40,M60)</f>
        <v>39556801</v>
      </c>
    </row>
    <row r="14" spans="2:13" s="3" customFormat="1" ht="11.25" customHeight="1">
      <c r="B14" s="21"/>
      <c r="C14" s="34"/>
      <c r="D14" s="34"/>
      <c r="E14" s="173"/>
      <c r="F14" s="175"/>
      <c r="G14" s="177"/>
      <c r="H14" s="15">
        <f>H53+H36+H32+H57</f>
        <v>7600000</v>
      </c>
      <c r="I14" s="126"/>
      <c r="J14" s="15">
        <f>J16+J28+J36+J53</f>
        <v>18300000</v>
      </c>
      <c r="K14" s="126"/>
      <c r="L14" s="15">
        <f>L53+L36+L57+L16</f>
        <v>0</v>
      </c>
      <c r="M14" s="126"/>
    </row>
    <row r="15" spans="2:15" s="3" customFormat="1" ht="13.5" customHeight="1">
      <c r="B15" s="106">
        <v>1</v>
      </c>
      <c r="C15" s="118" t="s">
        <v>1</v>
      </c>
      <c r="D15" s="106">
        <v>6050</v>
      </c>
      <c r="E15" s="100" t="s">
        <v>53</v>
      </c>
      <c r="F15" s="110" t="s">
        <v>14</v>
      </c>
      <c r="G15" s="107">
        <v>4156684</v>
      </c>
      <c r="H15" s="11">
        <v>20695</v>
      </c>
      <c r="I15" s="19"/>
      <c r="J15" s="61">
        <v>662305</v>
      </c>
      <c r="K15" s="55"/>
      <c r="L15" s="65"/>
      <c r="M15" s="55"/>
      <c r="O15" s="73"/>
    </row>
    <row r="16" spans="2:15" s="3" customFormat="1" ht="16.5" customHeight="1">
      <c r="B16" s="113"/>
      <c r="C16" s="103"/>
      <c r="D16" s="113"/>
      <c r="E16" s="101"/>
      <c r="F16" s="111"/>
      <c r="G16" s="113"/>
      <c r="H16" s="12"/>
      <c r="I16" s="18"/>
      <c r="J16" s="67">
        <v>3400000</v>
      </c>
      <c r="K16" s="54"/>
      <c r="L16" s="66"/>
      <c r="M16" s="54"/>
      <c r="N16" s="70">
        <f>M15+M16+L15+L16+K15+K16+J15+J16+I15+I16+H15+H16</f>
        <v>4083000</v>
      </c>
      <c r="O16" s="70">
        <f>G15-N16</f>
        <v>73684</v>
      </c>
    </row>
    <row r="17" spans="2:15" s="3" customFormat="1" ht="12" customHeight="1">
      <c r="B17" s="106">
        <v>2</v>
      </c>
      <c r="C17" s="118" t="s">
        <v>1</v>
      </c>
      <c r="D17" s="106">
        <v>6050</v>
      </c>
      <c r="E17" s="98" t="s">
        <v>72</v>
      </c>
      <c r="F17" s="110" t="s">
        <v>15</v>
      </c>
      <c r="G17" s="107">
        <v>297897</v>
      </c>
      <c r="H17" s="11">
        <v>296506</v>
      </c>
      <c r="I17" s="108"/>
      <c r="J17" s="47"/>
      <c r="K17" s="132"/>
      <c r="L17" s="47"/>
      <c r="M17" s="132"/>
      <c r="N17" s="70"/>
      <c r="O17" s="73"/>
    </row>
    <row r="18" spans="2:15" s="3" customFormat="1" ht="12" customHeight="1">
      <c r="B18" s="113"/>
      <c r="C18" s="103"/>
      <c r="D18" s="113"/>
      <c r="E18" s="117"/>
      <c r="F18" s="102"/>
      <c r="G18" s="112"/>
      <c r="H18" s="12"/>
      <c r="I18" s="97"/>
      <c r="J18" s="47"/>
      <c r="K18" s="133"/>
      <c r="L18" s="47"/>
      <c r="M18" s="133"/>
      <c r="N18" s="70">
        <f>M17+M18+L17+L18+K17+K18+J17+J18+I17+I18+H17+H18</f>
        <v>296506</v>
      </c>
      <c r="O18" s="70">
        <f>G17-N18</f>
        <v>1391</v>
      </c>
    </row>
    <row r="19" spans="2:15" s="3" customFormat="1" ht="12" customHeight="1">
      <c r="B19" s="106">
        <v>3</v>
      </c>
      <c r="C19" s="118" t="s">
        <v>1</v>
      </c>
      <c r="D19" s="106">
        <v>6050</v>
      </c>
      <c r="E19" s="98" t="s">
        <v>74</v>
      </c>
      <c r="F19" s="110" t="s">
        <v>15</v>
      </c>
      <c r="G19" s="107">
        <v>584227</v>
      </c>
      <c r="H19" s="11">
        <v>582940</v>
      </c>
      <c r="I19" s="108"/>
      <c r="J19" s="51"/>
      <c r="K19" s="132"/>
      <c r="L19" s="51"/>
      <c r="M19" s="132"/>
      <c r="N19" s="70"/>
      <c r="O19" s="70">
        <f aca="true" t="shared" si="0" ref="O19:O40">G18-N19</f>
        <v>0</v>
      </c>
    </row>
    <row r="20" spans="2:15" s="3" customFormat="1" ht="12" customHeight="1">
      <c r="B20" s="113"/>
      <c r="C20" s="103"/>
      <c r="D20" s="113"/>
      <c r="E20" s="117"/>
      <c r="F20" s="111"/>
      <c r="G20" s="113"/>
      <c r="H20" s="12"/>
      <c r="I20" s="109"/>
      <c r="J20" s="52"/>
      <c r="K20" s="136"/>
      <c r="L20" s="52"/>
      <c r="M20" s="136"/>
      <c r="N20" s="70">
        <f>M19+M20+L19+L20+K19+K20+J19+J20+I19+I20+H19+H20</f>
        <v>582940</v>
      </c>
      <c r="O20" s="70">
        <f t="shared" si="0"/>
        <v>1287</v>
      </c>
    </row>
    <row r="21" spans="2:15" s="3" customFormat="1" ht="12" customHeight="1">
      <c r="B21" s="106">
        <v>4</v>
      </c>
      <c r="C21" s="118" t="s">
        <v>41</v>
      </c>
      <c r="D21" s="106">
        <v>6050</v>
      </c>
      <c r="E21" s="98" t="s">
        <v>73</v>
      </c>
      <c r="F21" s="110" t="s">
        <v>39</v>
      </c>
      <c r="G21" s="107">
        <v>220000</v>
      </c>
      <c r="H21" s="11">
        <v>2440</v>
      </c>
      <c r="I21" s="108"/>
      <c r="J21" s="61">
        <v>217560</v>
      </c>
      <c r="K21" s="132"/>
      <c r="L21" s="51"/>
      <c r="M21" s="132"/>
      <c r="N21" s="70"/>
      <c r="O21" s="70">
        <f t="shared" si="0"/>
        <v>0</v>
      </c>
    </row>
    <row r="22" spans="2:15" s="3" customFormat="1" ht="12" customHeight="1">
      <c r="B22" s="113"/>
      <c r="C22" s="103"/>
      <c r="D22" s="113"/>
      <c r="E22" s="117"/>
      <c r="F22" s="111"/>
      <c r="G22" s="113"/>
      <c r="H22" s="12"/>
      <c r="I22" s="109"/>
      <c r="J22" s="52"/>
      <c r="K22" s="136"/>
      <c r="L22" s="52"/>
      <c r="M22" s="136"/>
      <c r="N22" s="70">
        <f>M21+M22+L21+L22+K21+K22+J21+J22+I21+I22+H21+H22</f>
        <v>220000</v>
      </c>
      <c r="O22" s="70">
        <f t="shared" si="0"/>
        <v>0</v>
      </c>
    </row>
    <row r="23" spans="2:15" s="3" customFormat="1" ht="12" customHeight="1">
      <c r="B23" s="106">
        <v>5</v>
      </c>
      <c r="C23" s="118" t="s">
        <v>1</v>
      </c>
      <c r="D23" s="106">
        <v>6050</v>
      </c>
      <c r="E23" s="98" t="s">
        <v>34</v>
      </c>
      <c r="F23" s="99" t="s">
        <v>29</v>
      </c>
      <c r="G23" s="107">
        <v>3049992</v>
      </c>
      <c r="H23" s="11">
        <v>640618</v>
      </c>
      <c r="I23" s="108"/>
      <c r="J23" s="51"/>
      <c r="K23" s="132"/>
      <c r="L23" s="51"/>
      <c r="M23" s="132"/>
      <c r="N23" s="70"/>
      <c r="O23" s="70">
        <f t="shared" si="0"/>
        <v>0</v>
      </c>
    </row>
    <row r="24" spans="2:15" s="3" customFormat="1" ht="9" customHeight="1">
      <c r="B24" s="113"/>
      <c r="C24" s="103"/>
      <c r="D24" s="113"/>
      <c r="E24" s="117"/>
      <c r="F24" s="119"/>
      <c r="G24" s="113"/>
      <c r="H24" s="12"/>
      <c r="I24" s="109"/>
      <c r="J24" s="52"/>
      <c r="K24" s="136"/>
      <c r="L24" s="52"/>
      <c r="M24" s="136"/>
      <c r="N24" s="70">
        <f>M23+M24+L23+L24+K23+K24+J23+J24+I23+I24+H23+H24</f>
        <v>640618</v>
      </c>
      <c r="O24" s="70">
        <f t="shared" si="0"/>
        <v>2409374</v>
      </c>
    </row>
    <row r="25" spans="2:15" s="3" customFormat="1" ht="12" customHeight="1">
      <c r="B25" s="106">
        <v>6</v>
      </c>
      <c r="C25" s="118" t="s">
        <v>1</v>
      </c>
      <c r="D25" s="106">
        <v>6050</v>
      </c>
      <c r="E25" s="98" t="s">
        <v>25</v>
      </c>
      <c r="F25" s="99" t="s">
        <v>15</v>
      </c>
      <c r="G25" s="107">
        <v>111428</v>
      </c>
      <c r="H25" s="11">
        <v>110565</v>
      </c>
      <c r="I25" s="32"/>
      <c r="J25" s="51"/>
      <c r="K25" s="59"/>
      <c r="L25" s="51"/>
      <c r="M25" s="57"/>
      <c r="N25" s="70"/>
      <c r="O25" s="70" t="e">
        <f>#REF!-N25</f>
        <v>#REF!</v>
      </c>
    </row>
    <row r="26" spans="2:15" s="3" customFormat="1" ht="12" customHeight="1">
      <c r="B26" s="113"/>
      <c r="C26" s="103"/>
      <c r="D26" s="113"/>
      <c r="E26" s="117"/>
      <c r="F26" s="119"/>
      <c r="G26" s="113"/>
      <c r="H26" s="68"/>
      <c r="I26" s="32"/>
      <c r="J26" s="69"/>
      <c r="K26" s="59"/>
      <c r="L26" s="69"/>
      <c r="M26" s="57"/>
      <c r="N26" s="70">
        <f>M25+M26+L25+L26+K25+K26+J25+J26+I25+I26+H25+H26</f>
        <v>110565</v>
      </c>
      <c r="O26" s="70">
        <f t="shared" si="0"/>
        <v>863</v>
      </c>
    </row>
    <row r="27" spans="2:15" s="3" customFormat="1" ht="12" customHeight="1">
      <c r="B27" s="106">
        <v>7</v>
      </c>
      <c r="C27" s="118" t="s">
        <v>1</v>
      </c>
      <c r="D27" s="106">
        <v>6050</v>
      </c>
      <c r="E27" s="98" t="s">
        <v>40</v>
      </c>
      <c r="F27" s="102" t="s">
        <v>14</v>
      </c>
      <c r="G27" s="144">
        <v>3380853</v>
      </c>
      <c r="H27" s="11">
        <v>12162</v>
      </c>
      <c r="I27" s="108"/>
      <c r="J27" s="61">
        <v>432000</v>
      </c>
      <c r="K27" s="134"/>
      <c r="L27" s="65"/>
      <c r="M27" s="132"/>
      <c r="N27" s="70"/>
      <c r="O27" s="70">
        <f t="shared" si="0"/>
        <v>0</v>
      </c>
    </row>
    <row r="28" spans="2:15" s="3" customFormat="1" ht="12" customHeight="1">
      <c r="B28" s="113"/>
      <c r="C28" s="103"/>
      <c r="D28" s="113"/>
      <c r="E28" s="117"/>
      <c r="F28" s="111"/>
      <c r="G28" s="113"/>
      <c r="H28" s="12"/>
      <c r="I28" s="109"/>
      <c r="J28" s="67">
        <v>2900000</v>
      </c>
      <c r="K28" s="135"/>
      <c r="L28" s="66"/>
      <c r="M28" s="136"/>
      <c r="N28" s="70">
        <f>M27+M28+L27+L28+K27+K28+J27+J28+I27+I28+H27+H28</f>
        <v>3344162</v>
      </c>
      <c r="O28" s="70">
        <f t="shared" si="0"/>
        <v>36691</v>
      </c>
    </row>
    <row r="29" spans="2:15" s="3" customFormat="1" ht="12" customHeight="1">
      <c r="B29" s="106">
        <v>8</v>
      </c>
      <c r="C29" s="127" t="s">
        <v>1</v>
      </c>
      <c r="D29" s="106">
        <v>6050</v>
      </c>
      <c r="E29" s="98" t="s">
        <v>21</v>
      </c>
      <c r="F29" s="110" t="s">
        <v>16</v>
      </c>
      <c r="G29" s="107">
        <v>931552</v>
      </c>
      <c r="H29" s="58">
        <v>330535</v>
      </c>
      <c r="I29" s="108"/>
      <c r="J29" s="61">
        <v>597900</v>
      </c>
      <c r="K29" s="132"/>
      <c r="L29" s="65"/>
      <c r="M29" s="132"/>
      <c r="N29" s="70"/>
      <c r="O29" s="70">
        <f>N28+O28</f>
        <v>3380853</v>
      </c>
    </row>
    <row r="30" spans="2:15" s="3" customFormat="1" ht="12" customHeight="1">
      <c r="B30" s="113"/>
      <c r="C30" s="113"/>
      <c r="D30" s="113"/>
      <c r="E30" s="117"/>
      <c r="F30" s="111"/>
      <c r="G30" s="113"/>
      <c r="H30" s="12"/>
      <c r="I30" s="109"/>
      <c r="J30" s="52"/>
      <c r="K30" s="136"/>
      <c r="L30" s="66"/>
      <c r="M30" s="136"/>
      <c r="N30" s="70">
        <f>M29+M30+L29+L30+K29+K30+J29+J30+I29+I30+H29+H30+3117</f>
        <v>931552</v>
      </c>
      <c r="O30" s="70">
        <f t="shared" si="0"/>
        <v>0</v>
      </c>
    </row>
    <row r="31" spans="2:15" ht="11.25" customHeight="1">
      <c r="B31" s="106">
        <v>9</v>
      </c>
      <c r="C31" s="118" t="s">
        <v>1</v>
      </c>
      <c r="D31" s="106">
        <v>6050</v>
      </c>
      <c r="E31" s="98" t="s">
        <v>17</v>
      </c>
      <c r="F31" s="110" t="s">
        <v>29</v>
      </c>
      <c r="G31" s="107">
        <v>3739224</v>
      </c>
      <c r="H31" s="11">
        <v>269454</v>
      </c>
      <c r="I31" s="108"/>
      <c r="J31" s="11"/>
      <c r="K31" s="104"/>
      <c r="L31" s="11"/>
      <c r="M31" s="104"/>
      <c r="N31" s="70"/>
      <c r="O31" s="70" t="e">
        <f>#REF!-N31</f>
        <v>#REF!</v>
      </c>
    </row>
    <row r="32" spans="2:15" ht="11.25" customHeight="1">
      <c r="B32" s="113"/>
      <c r="C32" s="103"/>
      <c r="D32" s="113"/>
      <c r="E32" s="117"/>
      <c r="F32" s="111"/>
      <c r="G32" s="113"/>
      <c r="H32" s="12">
        <v>1600000</v>
      </c>
      <c r="I32" s="109"/>
      <c r="J32" s="12"/>
      <c r="K32" s="105"/>
      <c r="L32" s="12"/>
      <c r="M32" s="105"/>
      <c r="N32" s="70">
        <f>M31+M32+L31+L32+K31+K32+J31+J32+I31+I32+H31+H32</f>
        <v>1869454</v>
      </c>
      <c r="O32" s="70">
        <f t="shared" si="0"/>
        <v>1869770</v>
      </c>
    </row>
    <row r="33" spans="2:15" ht="12" customHeight="1">
      <c r="B33" s="106">
        <v>10</v>
      </c>
      <c r="C33" s="118" t="s">
        <v>1</v>
      </c>
      <c r="D33" s="106">
        <v>6050</v>
      </c>
      <c r="E33" s="98" t="s">
        <v>32</v>
      </c>
      <c r="F33" s="110" t="s">
        <v>15</v>
      </c>
      <c r="G33" s="107">
        <v>60867</v>
      </c>
      <c r="H33" s="11">
        <v>53000</v>
      </c>
      <c r="I33" s="108"/>
      <c r="J33" s="11"/>
      <c r="K33" s="104"/>
      <c r="L33" s="11"/>
      <c r="M33" s="104"/>
      <c r="N33" s="70"/>
      <c r="O33" s="70">
        <f t="shared" si="0"/>
        <v>0</v>
      </c>
    </row>
    <row r="34" spans="2:15" ht="12" customHeight="1">
      <c r="B34" s="113"/>
      <c r="C34" s="103"/>
      <c r="D34" s="113"/>
      <c r="E34" s="117"/>
      <c r="F34" s="111"/>
      <c r="G34" s="113"/>
      <c r="H34" s="12"/>
      <c r="I34" s="109"/>
      <c r="J34" s="12"/>
      <c r="K34" s="105"/>
      <c r="L34" s="12"/>
      <c r="M34" s="105"/>
      <c r="N34" s="70">
        <f>M33+M34+L33+L34+K33+K34+J33+J34+I33+I34+H33+H34</f>
        <v>53000</v>
      </c>
      <c r="O34" s="70">
        <f t="shared" si="0"/>
        <v>7867</v>
      </c>
    </row>
    <row r="35" spans="2:15" ht="12" customHeight="1">
      <c r="B35" s="106">
        <v>11</v>
      </c>
      <c r="C35" s="118" t="s">
        <v>1</v>
      </c>
      <c r="D35" s="106">
        <v>6050</v>
      </c>
      <c r="E35" s="98" t="s">
        <v>18</v>
      </c>
      <c r="F35" s="110" t="s">
        <v>14</v>
      </c>
      <c r="G35" s="107">
        <v>16500449</v>
      </c>
      <c r="H35" s="11">
        <v>1754000</v>
      </c>
      <c r="I35" s="108"/>
      <c r="J35" s="11">
        <v>1400000</v>
      </c>
      <c r="K35" s="104"/>
      <c r="L35" s="11"/>
      <c r="M35" s="104"/>
      <c r="N35" s="70"/>
      <c r="O35" s="70">
        <f t="shared" si="0"/>
        <v>0</v>
      </c>
    </row>
    <row r="36" spans="2:15" ht="10.5" customHeight="1">
      <c r="B36" s="113"/>
      <c r="C36" s="103"/>
      <c r="D36" s="113"/>
      <c r="E36" s="117"/>
      <c r="F36" s="111"/>
      <c r="G36" s="112"/>
      <c r="H36" s="12">
        <v>6000000</v>
      </c>
      <c r="I36" s="109"/>
      <c r="J36" s="12">
        <v>7000000</v>
      </c>
      <c r="K36" s="105"/>
      <c r="L36" s="12"/>
      <c r="M36" s="105"/>
      <c r="N36" s="70">
        <f>M35+M36+L35+L36+K35+K36+J35+J36+I35+I36+H35+H36</f>
        <v>16154000</v>
      </c>
      <c r="O36" s="70">
        <f t="shared" si="0"/>
        <v>346449</v>
      </c>
    </row>
    <row r="37" spans="2:15" ht="9" customHeight="1">
      <c r="B37" s="106">
        <v>12</v>
      </c>
      <c r="C37" s="118" t="s">
        <v>1</v>
      </c>
      <c r="D37" s="106">
        <v>6050</v>
      </c>
      <c r="E37" s="98" t="s">
        <v>42</v>
      </c>
      <c r="F37" s="110" t="s">
        <v>39</v>
      </c>
      <c r="G37" s="107">
        <v>70000</v>
      </c>
      <c r="H37" s="11">
        <v>20000</v>
      </c>
      <c r="I37" s="108"/>
      <c r="J37" s="11">
        <v>50000</v>
      </c>
      <c r="K37" s="104"/>
      <c r="L37" s="11"/>
      <c r="M37" s="104"/>
      <c r="N37" s="70"/>
      <c r="O37" s="70">
        <f t="shared" si="0"/>
        <v>0</v>
      </c>
    </row>
    <row r="38" spans="2:15" ht="9" customHeight="1">
      <c r="B38" s="113"/>
      <c r="C38" s="103"/>
      <c r="D38" s="113"/>
      <c r="E38" s="117"/>
      <c r="F38" s="111"/>
      <c r="G38" s="112"/>
      <c r="H38" s="12"/>
      <c r="I38" s="109"/>
      <c r="J38" s="12"/>
      <c r="K38" s="105"/>
      <c r="L38" s="12"/>
      <c r="M38" s="105"/>
      <c r="N38" s="70">
        <f>M37+M38+L37+L38+K37+K38+J37+J38+I37+I38+H37+H38</f>
        <v>70000</v>
      </c>
      <c r="O38" s="70">
        <f t="shared" si="0"/>
        <v>0</v>
      </c>
    </row>
    <row r="39" spans="2:15" ht="12.75" customHeight="1">
      <c r="B39" s="106">
        <v>13</v>
      </c>
      <c r="C39" s="118" t="s">
        <v>1</v>
      </c>
      <c r="D39" s="106">
        <v>6050</v>
      </c>
      <c r="E39" s="98" t="s">
        <v>58</v>
      </c>
      <c r="F39" s="110" t="s">
        <v>39</v>
      </c>
      <c r="G39" s="107">
        <v>260000</v>
      </c>
      <c r="H39" s="11">
        <v>130000</v>
      </c>
      <c r="I39" s="108"/>
      <c r="J39" s="11">
        <v>130000</v>
      </c>
      <c r="K39" s="104"/>
      <c r="L39" s="11"/>
      <c r="M39" s="104"/>
      <c r="N39" s="70"/>
      <c r="O39" s="70">
        <f t="shared" si="0"/>
        <v>0</v>
      </c>
    </row>
    <row r="40" spans="2:15" ht="12" customHeight="1">
      <c r="B40" s="113"/>
      <c r="C40" s="103"/>
      <c r="D40" s="113"/>
      <c r="E40" s="117"/>
      <c r="F40" s="111"/>
      <c r="G40" s="113"/>
      <c r="H40" s="12"/>
      <c r="I40" s="109"/>
      <c r="J40" s="12"/>
      <c r="K40" s="105"/>
      <c r="L40" s="12"/>
      <c r="M40" s="105"/>
      <c r="N40" s="70">
        <f>M39+M40+L39+L40+K39+K40+J39+J40+I39+I40+H39+H40</f>
        <v>260000</v>
      </c>
      <c r="O40" s="70">
        <f t="shared" si="0"/>
        <v>0</v>
      </c>
    </row>
    <row r="41" spans="2:15" ht="12.75" customHeight="1">
      <c r="B41" s="106">
        <v>14</v>
      </c>
      <c r="C41" s="118" t="s">
        <v>1</v>
      </c>
      <c r="D41" s="106">
        <v>6050</v>
      </c>
      <c r="E41" s="98" t="s">
        <v>59</v>
      </c>
      <c r="F41" s="110" t="s">
        <v>39</v>
      </c>
      <c r="G41" s="107">
        <v>340000</v>
      </c>
      <c r="H41" s="11">
        <v>2580</v>
      </c>
      <c r="I41" s="108"/>
      <c r="J41" s="11">
        <v>337420</v>
      </c>
      <c r="K41" s="104"/>
      <c r="L41" s="11"/>
      <c r="M41" s="104"/>
      <c r="N41" s="70"/>
      <c r="O41" s="74"/>
    </row>
    <row r="42" spans="2:15" ht="9.75" customHeight="1">
      <c r="B42" s="113"/>
      <c r="C42" s="103"/>
      <c r="D42" s="113"/>
      <c r="E42" s="117"/>
      <c r="F42" s="111"/>
      <c r="G42" s="112"/>
      <c r="H42" s="12"/>
      <c r="I42" s="109"/>
      <c r="J42" s="12"/>
      <c r="K42" s="105"/>
      <c r="L42" s="12"/>
      <c r="M42" s="105"/>
      <c r="N42" s="70">
        <f>M41+M42+L41+L42+K41+K42+J41+J42+I41+I42+H41+H42</f>
        <v>340000</v>
      </c>
      <c r="O42" s="70">
        <f>G41-N42</f>
        <v>0</v>
      </c>
    </row>
    <row r="43" spans="2:15" ht="12.75" customHeight="1">
      <c r="B43" s="106">
        <v>15</v>
      </c>
      <c r="C43" s="118" t="s">
        <v>1</v>
      </c>
      <c r="D43" s="106">
        <v>6050</v>
      </c>
      <c r="E43" s="98" t="s">
        <v>75</v>
      </c>
      <c r="F43" s="110" t="s">
        <v>39</v>
      </c>
      <c r="G43" s="107">
        <v>340000</v>
      </c>
      <c r="H43" s="11">
        <v>2928</v>
      </c>
      <c r="I43" s="108"/>
      <c r="J43" s="11">
        <v>337072</v>
      </c>
      <c r="K43" s="104"/>
      <c r="L43" s="11"/>
      <c r="M43" s="104"/>
      <c r="N43" s="70"/>
      <c r="O43" s="70">
        <f>G42-N43</f>
        <v>0</v>
      </c>
    </row>
    <row r="44" spans="2:15" ht="9" customHeight="1">
      <c r="B44" s="113"/>
      <c r="C44" s="106"/>
      <c r="D44" s="112"/>
      <c r="E44" s="116"/>
      <c r="F44" s="102"/>
      <c r="G44" s="112"/>
      <c r="H44" s="68"/>
      <c r="I44" s="97"/>
      <c r="J44" s="68"/>
      <c r="K44" s="138"/>
      <c r="L44" s="68"/>
      <c r="M44" s="138"/>
      <c r="N44" s="70">
        <f>M43+M44+L43+L44+K43+K44+J43+J44+I43+I44+H43+H44</f>
        <v>340000</v>
      </c>
      <c r="O44" s="70">
        <f>G43-N44</f>
        <v>0</v>
      </c>
    </row>
    <row r="45" spans="1:15" ht="9" customHeight="1">
      <c r="A45" s="95"/>
      <c r="B45" s="62"/>
      <c r="C45" s="62"/>
      <c r="D45" s="62"/>
      <c r="E45" s="63"/>
      <c r="F45" s="64"/>
      <c r="G45" s="62"/>
      <c r="H45" s="96"/>
      <c r="I45" s="96"/>
      <c r="J45" s="96"/>
      <c r="K45" s="95"/>
      <c r="L45" s="96"/>
      <c r="M45" s="95"/>
      <c r="N45" s="70"/>
      <c r="O45" s="70"/>
    </row>
    <row r="46" spans="1:15" ht="9" customHeight="1">
      <c r="A46" s="93"/>
      <c r="B46" s="43"/>
      <c r="C46" s="43"/>
      <c r="D46" s="43"/>
      <c r="E46" s="44"/>
      <c r="F46" s="45"/>
      <c r="G46" s="43"/>
      <c r="H46" s="94"/>
      <c r="I46" s="94"/>
      <c r="J46" s="94"/>
      <c r="K46" s="93"/>
      <c r="L46" s="94"/>
      <c r="M46" s="93"/>
      <c r="N46" s="70"/>
      <c r="O46" s="70"/>
    </row>
    <row r="47" spans="1:15" ht="9" customHeight="1">
      <c r="A47" s="88"/>
      <c r="B47" s="90"/>
      <c r="C47" s="90"/>
      <c r="D47" s="90"/>
      <c r="E47" s="91"/>
      <c r="F47" s="89"/>
      <c r="G47" s="90"/>
      <c r="H47" s="87"/>
      <c r="I47" s="87"/>
      <c r="J47" s="87"/>
      <c r="K47" s="88"/>
      <c r="L47" s="87"/>
      <c r="M47" s="88"/>
      <c r="N47" s="70"/>
      <c r="O47" s="70"/>
    </row>
    <row r="48" spans="2:15" ht="9" customHeight="1">
      <c r="B48" s="128" t="s">
        <v>2</v>
      </c>
      <c r="C48" s="111" t="s">
        <v>3</v>
      </c>
      <c r="D48" s="156" t="s">
        <v>4</v>
      </c>
      <c r="E48" s="158" t="s">
        <v>5</v>
      </c>
      <c r="F48" s="102" t="s">
        <v>8</v>
      </c>
      <c r="G48" s="111" t="s">
        <v>9</v>
      </c>
      <c r="H48" s="195" t="s">
        <v>23</v>
      </c>
      <c r="I48" s="196"/>
      <c r="J48" s="196"/>
      <c r="K48" s="196"/>
      <c r="L48" s="196"/>
      <c r="M48" s="197"/>
      <c r="N48" s="70"/>
      <c r="O48" s="70"/>
    </row>
    <row r="49" spans="2:15" ht="9" customHeight="1">
      <c r="B49" s="129"/>
      <c r="C49" s="137"/>
      <c r="D49" s="156"/>
      <c r="E49" s="159"/>
      <c r="F49" s="102"/>
      <c r="G49" s="137"/>
      <c r="H49" s="123">
        <v>2008</v>
      </c>
      <c r="I49" s="124"/>
      <c r="J49" s="123">
        <v>2009</v>
      </c>
      <c r="K49" s="124"/>
      <c r="L49" s="123">
        <v>2010</v>
      </c>
      <c r="M49" s="124"/>
      <c r="N49" s="70"/>
      <c r="O49" s="70"/>
    </row>
    <row r="50" spans="2:15" ht="9" customHeight="1">
      <c r="B50" s="129"/>
      <c r="C50" s="137"/>
      <c r="D50" s="156"/>
      <c r="E50" s="160" t="s">
        <v>10</v>
      </c>
      <c r="F50" s="102"/>
      <c r="G50" s="137"/>
      <c r="H50" s="5" t="s">
        <v>7</v>
      </c>
      <c r="I50" s="137" t="s">
        <v>6</v>
      </c>
      <c r="J50" s="5" t="s">
        <v>7</v>
      </c>
      <c r="K50" s="137" t="s">
        <v>6</v>
      </c>
      <c r="L50" s="5" t="s">
        <v>7</v>
      </c>
      <c r="M50" s="137" t="s">
        <v>6</v>
      </c>
      <c r="N50" s="70"/>
      <c r="O50" s="70"/>
    </row>
    <row r="51" spans="2:15" ht="9" customHeight="1">
      <c r="B51" s="129"/>
      <c r="C51" s="137"/>
      <c r="D51" s="157"/>
      <c r="E51" s="111"/>
      <c r="F51" s="111"/>
      <c r="G51" s="137"/>
      <c r="H51" s="5" t="s">
        <v>22</v>
      </c>
      <c r="I51" s="137"/>
      <c r="J51" s="5" t="s">
        <v>22</v>
      </c>
      <c r="K51" s="137"/>
      <c r="L51" s="5" t="s">
        <v>22</v>
      </c>
      <c r="M51" s="137"/>
      <c r="N51" s="70"/>
      <c r="O51" s="70"/>
    </row>
    <row r="52" spans="2:15" ht="12" customHeight="1">
      <c r="B52" s="106">
        <v>16</v>
      </c>
      <c r="C52" s="127" t="s">
        <v>1</v>
      </c>
      <c r="D52" s="106">
        <v>6050</v>
      </c>
      <c r="E52" s="98" t="s">
        <v>56</v>
      </c>
      <c r="F52" s="110" t="s">
        <v>61</v>
      </c>
      <c r="G52" s="107">
        <v>9150350</v>
      </c>
      <c r="H52" s="11">
        <v>1313110</v>
      </c>
      <c r="I52" s="108"/>
      <c r="J52" s="11">
        <v>1855740</v>
      </c>
      <c r="K52" s="139"/>
      <c r="L52" s="11">
        <v>230000</v>
      </c>
      <c r="M52" s="139"/>
      <c r="N52" s="70"/>
      <c r="O52" s="70">
        <f>G44-N52</f>
        <v>0</v>
      </c>
    </row>
    <row r="53" spans="2:15" ht="8.25" customHeight="1">
      <c r="B53" s="112"/>
      <c r="C53" s="130"/>
      <c r="D53" s="113"/>
      <c r="E53" s="116"/>
      <c r="F53" s="102"/>
      <c r="G53" s="143"/>
      <c r="H53" s="12"/>
      <c r="I53" s="109"/>
      <c r="J53" s="12">
        <v>5000000</v>
      </c>
      <c r="K53" s="140"/>
      <c r="L53" s="12"/>
      <c r="M53" s="140"/>
      <c r="N53" s="70">
        <f>751500+H52+J52+L52</f>
        <v>4150350</v>
      </c>
      <c r="O53" s="70"/>
    </row>
    <row r="54" spans="2:15" ht="9.75" customHeight="1">
      <c r="B54" s="112"/>
      <c r="C54" s="130"/>
      <c r="D54" s="106">
        <v>6058</v>
      </c>
      <c r="E54" s="116"/>
      <c r="F54" s="102"/>
      <c r="G54" s="107">
        <v>40230000</v>
      </c>
      <c r="H54" s="11"/>
      <c r="I54" s="108"/>
      <c r="J54" s="11"/>
      <c r="K54" s="139"/>
      <c r="L54" s="11"/>
      <c r="M54" s="139">
        <v>30230000</v>
      </c>
      <c r="N54" s="70"/>
      <c r="O54" s="70">
        <f>G53-N54</f>
        <v>0</v>
      </c>
    </row>
    <row r="55" spans="2:15" ht="9" customHeight="1">
      <c r="B55" s="112"/>
      <c r="C55" s="130"/>
      <c r="D55" s="113"/>
      <c r="E55" s="116"/>
      <c r="F55" s="102"/>
      <c r="G55" s="143"/>
      <c r="H55" s="12"/>
      <c r="I55" s="109"/>
      <c r="J55" s="12"/>
      <c r="K55" s="140"/>
      <c r="L55" s="12"/>
      <c r="M55" s="140"/>
      <c r="N55" s="70">
        <f>M54+M55+L54+L55+K54+K55+J54+J55+I54+I55+H54+H55</f>
        <v>30230000</v>
      </c>
      <c r="O55" s="70">
        <f>G54-N55</f>
        <v>10000000</v>
      </c>
    </row>
    <row r="56" spans="2:15" ht="12.75" customHeight="1">
      <c r="B56" s="112"/>
      <c r="C56" s="130"/>
      <c r="D56" s="106">
        <v>6059</v>
      </c>
      <c r="E56" s="116"/>
      <c r="F56" s="102"/>
      <c r="G56" s="107">
        <v>3363500</v>
      </c>
      <c r="H56" s="11"/>
      <c r="I56" s="108"/>
      <c r="J56" s="11"/>
      <c r="K56" s="139"/>
      <c r="L56" s="11">
        <v>2363500</v>
      </c>
      <c r="M56" s="139"/>
      <c r="N56" s="70"/>
      <c r="O56" s="70">
        <f>G55-N56</f>
        <v>0</v>
      </c>
    </row>
    <row r="57" spans="2:15" ht="10.5" customHeight="1">
      <c r="B57" s="113"/>
      <c r="C57" s="131"/>
      <c r="D57" s="113"/>
      <c r="E57" s="117"/>
      <c r="F57" s="111"/>
      <c r="G57" s="143"/>
      <c r="H57" s="12"/>
      <c r="I57" s="109"/>
      <c r="J57" s="12"/>
      <c r="K57" s="140"/>
      <c r="L57" s="12"/>
      <c r="M57" s="140"/>
      <c r="N57" s="70">
        <f>M56+M57+L56+L57+K56+K57+J56+J57+I56+I57+H56+H57</f>
        <v>2363500</v>
      </c>
      <c r="O57" s="70">
        <f>G56-N57</f>
        <v>1000000</v>
      </c>
    </row>
    <row r="58" spans="2:15" ht="10.5" customHeight="1">
      <c r="B58" s="106">
        <v>17</v>
      </c>
      <c r="C58" s="127" t="s">
        <v>1</v>
      </c>
      <c r="D58" s="106">
        <v>6050</v>
      </c>
      <c r="E58" s="98" t="s">
        <v>57</v>
      </c>
      <c r="F58" s="110" t="s">
        <v>24</v>
      </c>
      <c r="G58" s="107">
        <v>3505981</v>
      </c>
      <c r="H58" s="11">
        <v>650751</v>
      </c>
      <c r="I58" s="108"/>
      <c r="J58" s="11">
        <v>1500000</v>
      </c>
      <c r="K58" s="139"/>
      <c r="L58" s="11">
        <v>300000</v>
      </c>
      <c r="M58" s="139"/>
      <c r="N58" s="70">
        <f>1055230+H58+J58+L58</f>
        <v>3505981</v>
      </c>
      <c r="O58" s="70"/>
    </row>
    <row r="59" spans="2:15" ht="10.5" customHeight="1">
      <c r="B59" s="112"/>
      <c r="C59" s="130"/>
      <c r="D59" s="113"/>
      <c r="E59" s="116"/>
      <c r="F59" s="102"/>
      <c r="G59" s="143"/>
      <c r="H59" s="12"/>
      <c r="I59" s="109"/>
      <c r="J59" s="12"/>
      <c r="K59" s="140"/>
      <c r="L59" s="12"/>
      <c r="M59" s="140"/>
      <c r="N59" s="92">
        <f>G58+G60+G62</f>
        <v>20874833</v>
      </c>
      <c r="O59" s="70"/>
    </row>
    <row r="60" spans="2:15" ht="10.5" customHeight="1">
      <c r="B60" s="112"/>
      <c r="C60" s="130"/>
      <c r="D60" s="106">
        <v>6058</v>
      </c>
      <c r="E60" s="116"/>
      <c r="F60" s="102"/>
      <c r="G60" s="107">
        <v>10235481</v>
      </c>
      <c r="H60" s="11"/>
      <c r="I60" s="108"/>
      <c r="J60" s="11"/>
      <c r="K60" s="139">
        <v>908680</v>
      </c>
      <c r="L60" s="11"/>
      <c r="M60" s="139">
        <v>9326801</v>
      </c>
      <c r="N60" s="70"/>
      <c r="O60" s="70"/>
    </row>
    <row r="61" spans="2:15" ht="10.5" customHeight="1">
      <c r="B61" s="112"/>
      <c r="C61" s="130"/>
      <c r="D61" s="113"/>
      <c r="E61" s="116"/>
      <c r="F61" s="102"/>
      <c r="G61" s="143"/>
      <c r="H61" s="12"/>
      <c r="I61" s="109"/>
      <c r="J61" s="12"/>
      <c r="K61" s="140"/>
      <c r="L61" s="12"/>
      <c r="M61" s="140"/>
      <c r="N61" s="70">
        <f>K60+M60</f>
        <v>10235481</v>
      </c>
      <c r="O61" s="70"/>
    </row>
    <row r="62" spans="2:15" ht="10.5" customHeight="1">
      <c r="B62" s="112"/>
      <c r="C62" s="130"/>
      <c r="D62" s="106">
        <v>6059</v>
      </c>
      <c r="E62" s="116"/>
      <c r="F62" s="102"/>
      <c r="G62" s="107">
        <v>7133371</v>
      </c>
      <c r="H62" s="11"/>
      <c r="I62" s="108"/>
      <c r="J62" s="11">
        <v>449420</v>
      </c>
      <c r="K62" s="139"/>
      <c r="L62" s="11">
        <v>6683951</v>
      </c>
      <c r="M62" s="139"/>
      <c r="N62" s="70"/>
      <c r="O62" s="70"/>
    </row>
    <row r="63" spans="2:15" ht="10.5" customHeight="1">
      <c r="B63" s="113"/>
      <c r="C63" s="131"/>
      <c r="D63" s="113"/>
      <c r="E63" s="117"/>
      <c r="F63" s="111"/>
      <c r="G63" s="143"/>
      <c r="H63" s="12"/>
      <c r="I63" s="109"/>
      <c r="J63" s="12"/>
      <c r="K63" s="140"/>
      <c r="L63" s="12"/>
      <c r="M63" s="140"/>
      <c r="N63" s="70">
        <f>J62+L62</f>
        <v>7133371</v>
      </c>
      <c r="O63" s="70"/>
    </row>
    <row r="64" spans="1:15" s="3" customFormat="1" ht="11.25" customHeight="1">
      <c r="A64" s="22"/>
      <c r="B64" s="8"/>
      <c r="C64" s="121"/>
      <c r="D64" s="8"/>
      <c r="E64" s="154" t="s">
        <v>12</v>
      </c>
      <c r="F64" s="121" t="s">
        <v>30</v>
      </c>
      <c r="G64" s="152">
        <f>SUM(G66:G73,G74:G79)</f>
        <v>15289356</v>
      </c>
      <c r="H64" s="14">
        <f>SUM(H66:H79)</f>
        <v>4822013</v>
      </c>
      <c r="I64" s="169">
        <f>SUM(I66:I79)</f>
        <v>0</v>
      </c>
      <c r="J64" s="14">
        <f>SUM(J66:J79)</f>
        <v>4560240</v>
      </c>
      <c r="K64" s="75">
        <f>SUM(K66:K73,K76:K77)</f>
        <v>0</v>
      </c>
      <c r="L64" s="14">
        <f>SUM(L66:L79)</f>
        <v>5457144</v>
      </c>
      <c r="M64" s="163">
        <f>SUM(M66:M73,M76:M77)</f>
        <v>0</v>
      </c>
      <c r="N64" s="70"/>
      <c r="O64" s="70">
        <f>G57-N64</f>
        <v>0</v>
      </c>
    </row>
    <row r="65" spans="1:15" s="3" customFormat="1" ht="9.75" customHeight="1">
      <c r="A65" s="22"/>
      <c r="B65" s="9"/>
      <c r="C65" s="122"/>
      <c r="D65" s="10"/>
      <c r="E65" s="155"/>
      <c r="F65" s="122"/>
      <c r="G65" s="153"/>
      <c r="H65" s="39"/>
      <c r="I65" s="126"/>
      <c r="J65" s="31"/>
      <c r="K65" s="76"/>
      <c r="L65" s="31"/>
      <c r="M65" s="164"/>
      <c r="N65" s="70"/>
      <c r="O65" s="70"/>
    </row>
    <row r="66" spans="1:15" s="3" customFormat="1" ht="12" customHeight="1">
      <c r="A66" s="22"/>
      <c r="B66" s="120">
        <v>18</v>
      </c>
      <c r="C66" s="120">
        <v>70005</v>
      </c>
      <c r="D66" s="120">
        <v>6050</v>
      </c>
      <c r="E66" s="161" t="s">
        <v>26</v>
      </c>
      <c r="F66" s="150" t="s">
        <v>15</v>
      </c>
      <c r="G66" s="145">
        <v>189811</v>
      </c>
      <c r="H66" s="38">
        <v>123969</v>
      </c>
      <c r="I66" s="46"/>
      <c r="J66" s="53"/>
      <c r="K66" s="55"/>
      <c r="L66" s="29"/>
      <c r="M66" s="55"/>
      <c r="N66" s="70"/>
      <c r="O66" s="70">
        <f>G65-N66</f>
        <v>0</v>
      </c>
    </row>
    <row r="67" spans="1:15" s="3" customFormat="1" ht="10.5" customHeight="1">
      <c r="A67" s="22"/>
      <c r="B67" s="115"/>
      <c r="C67" s="115"/>
      <c r="D67" s="115"/>
      <c r="E67" s="162"/>
      <c r="F67" s="151"/>
      <c r="G67" s="115"/>
      <c r="H67" s="37"/>
      <c r="I67" s="30"/>
      <c r="J67" s="37"/>
      <c r="K67" s="54"/>
      <c r="L67" s="30"/>
      <c r="M67" s="54"/>
      <c r="N67" s="70">
        <f>M66+M67+L66+L67+K66+K67+J66+J67+I66+I67+H66+H67</f>
        <v>123969</v>
      </c>
      <c r="O67" s="70">
        <f>G66-N67</f>
        <v>65842</v>
      </c>
    </row>
    <row r="68" spans="1:15" s="3" customFormat="1" ht="12" customHeight="1">
      <c r="A68" s="22"/>
      <c r="B68" s="120">
        <v>19</v>
      </c>
      <c r="C68" s="120">
        <v>70005</v>
      </c>
      <c r="D68" s="120">
        <v>6050</v>
      </c>
      <c r="E68" s="98" t="s">
        <v>52</v>
      </c>
      <c r="F68" s="150" t="s">
        <v>39</v>
      </c>
      <c r="G68" s="145">
        <v>700000</v>
      </c>
      <c r="H68" s="38">
        <v>9760</v>
      </c>
      <c r="I68" s="40"/>
      <c r="J68" s="38">
        <v>690240</v>
      </c>
      <c r="K68" s="59"/>
      <c r="L68" s="48"/>
      <c r="M68" s="57"/>
      <c r="N68" s="70"/>
      <c r="O68" s="70"/>
    </row>
    <row r="69" spans="1:15" s="3" customFormat="1" ht="10.5" customHeight="1">
      <c r="A69" s="22"/>
      <c r="B69" s="115"/>
      <c r="C69" s="115"/>
      <c r="D69" s="115"/>
      <c r="E69" s="117"/>
      <c r="F69" s="151"/>
      <c r="G69" s="115"/>
      <c r="H69" s="37"/>
      <c r="I69" s="40"/>
      <c r="J69" s="77"/>
      <c r="K69" s="57"/>
      <c r="L69" s="40"/>
      <c r="M69" s="57"/>
      <c r="N69" s="70">
        <f>J68+H68</f>
        <v>700000</v>
      </c>
      <c r="O69" s="70"/>
    </row>
    <row r="70" spans="1:15" s="3" customFormat="1" ht="12.75" customHeight="1">
      <c r="A70" s="22"/>
      <c r="B70" s="120">
        <v>21</v>
      </c>
      <c r="C70" s="106">
        <v>70005</v>
      </c>
      <c r="D70" s="120">
        <v>6050</v>
      </c>
      <c r="E70" s="98" t="s">
        <v>38</v>
      </c>
      <c r="F70" s="110" t="s">
        <v>15</v>
      </c>
      <c r="G70" s="107">
        <v>1802031</v>
      </c>
      <c r="H70" s="38">
        <v>1779582</v>
      </c>
      <c r="I70" s="170"/>
      <c r="J70" s="53"/>
      <c r="K70" s="132"/>
      <c r="L70" s="53"/>
      <c r="M70" s="132"/>
      <c r="N70" s="70"/>
      <c r="O70" s="70" t="e">
        <f>#REF!-N70</f>
        <v>#REF!</v>
      </c>
    </row>
    <row r="71" spans="1:15" s="3" customFormat="1" ht="14.25" customHeight="1">
      <c r="A71" s="22"/>
      <c r="B71" s="115"/>
      <c r="C71" s="112"/>
      <c r="D71" s="115"/>
      <c r="E71" s="116"/>
      <c r="F71" s="102"/>
      <c r="G71" s="144"/>
      <c r="H71" s="37"/>
      <c r="I71" s="171"/>
      <c r="J71" s="37"/>
      <c r="K71" s="136"/>
      <c r="L71" s="37"/>
      <c r="M71" s="136"/>
      <c r="N71" s="70">
        <f>M70+M71+L70+L71+K70+K71+J70+J71+I70+I71+H70+H71+22449</f>
        <v>1802031</v>
      </c>
      <c r="O71" s="70">
        <f>G70-N71</f>
        <v>0</v>
      </c>
    </row>
    <row r="72" spans="1:15" s="3" customFormat="1" ht="12.75" customHeight="1">
      <c r="A72" s="22"/>
      <c r="B72" s="120">
        <v>22</v>
      </c>
      <c r="C72" s="106">
        <v>75023</v>
      </c>
      <c r="D72" s="120">
        <v>6050</v>
      </c>
      <c r="E72" s="98" t="s">
        <v>37</v>
      </c>
      <c r="F72" s="110" t="s">
        <v>30</v>
      </c>
      <c r="G72" s="107">
        <v>7544074</v>
      </c>
      <c r="H72" s="38">
        <v>12856</v>
      </c>
      <c r="I72" s="141"/>
      <c r="J72" s="38">
        <v>2950000</v>
      </c>
      <c r="K72" s="55"/>
      <c r="L72" s="46">
        <v>4457144</v>
      </c>
      <c r="M72" s="55"/>
      <c r="N72" s="70"/>
      <c r="O72" s="70">
        <f>G71-N72</f>
        <v>0</v>
      </c>
    </row>
    <row r="73" spans="1:15" s="3" customFormat="1" ht="8.25" customHeight="1">
      <c r="A73" s="22"/>
      <c r="B73" s="115"/>
      <c r="C73" s="113"/>
      <c r="D73" s="115"/>
      <c r="E73" s="117"/>
      <c r="F73" s="111"/>
      <c r="G73" s="143"/>
      <c r="H73" s="37"/>
      <c r="I73" s="142"/>
      <c r="J73" s="37"/>
      <c r="K73" s="54"/>
      <c r="L73" s="30"/>
      <c r="M73" s="54"/>
      <c r="N73" s="70">
        <f>M72+M73+L72+L73+K72+K73+J72+J73+I72+I73+H72+H73+124074</f>
        <v>7544074</v>
      </c>
      <c r="O73" s="70">
        <f>G72-N73</f>
        <v>0</v>
      </c>
    </row>
    <row r="74" spans="1:15" s="3" customFormat="1" ht="12" customHeight="1">
      <c r="A74" s="22"/>
      <c r="B74" s="120">
        <v>23</v>
      </c>
      <c r="C74" s="106">
        <v>92109</v>
      </c>
      <c r="D74" s="120">
        <v>6050</v>
      </c>
      <c r="E74" s="98" t="s">
        <v>46</v>
      </c>
      <c r="F74" s="110" t="s">
        <v>39</v>
      </c>
      <c r="G74" s="107">
        <v>873708</v>
      </c>
      <c r="H74" s="38">
        <v>53708</v>
      </c>
      <c r="I74" s="141"/>
      <c r="J74" s="38">
        <v>820000</v>
      </c>
      <c r="K74" s="55"/>
      <c r="L74" s="53"/>
      <c r="M74" s="55"/>
      <c r="N74" s="70"/>
      <c r="O74" s="70"/>
    </row>
    <row r="75" spans="1:15" s="3" customFormat="1" ht="8.25" customHeight="1">
      <c r="A75" s="22"/>
      <c r="B75" s="115"/>
      <c r="C75" s="112"/>
      <c r="D75" s="115"/>
      <c r="E75" s="116"/>
      <c r="F75" s="102"/>
      <c r="G75" s="144"/>
      <c r="H75" s="37"/>
      <c r="I75" s="142"/>
      <c r="J75" s="37"/>
      <c r="K75" s="54"/>
      <c r="L75" s="37"/>
      <c r="M75" s="54"/>
      <c r="N75" s="70"/>
      <c r="O75" s="70"/>
    </row>
    <row r="76" spans="1:15" s="3" customFormat="1" ht="12" customHeight="1">
      <c r="A76" s="22"/>
      <c r="B76" s="120">
        <v>24</v>
      </c>
      <c r="C76" s="106">
        <v>92109</v>
      </c>
      <c r="D76" s="120">
        <v>6050</v>
      </c>
      <c r="E76" s="98" t="s">
        <v>19</v>
      </c>
      <c r="F76" s="110" t="s">
        <v>20</v>
      </c>
      <c r="G76" s="107">
        <v>3041302</v>
      </c>
      <c r="H76" s="38">
        <v>2803708</v>
      </c>
      <c r="I76" s="141"/>
      <c r="J76" s="53"/>
      <c r="K76" s="55"/>
      <c r="L76" s="53"/>
      <c r="M76" s="55"/>
      <c r="N76" s="70"/>
      <c r="O76" s="70" t="e">
        <f>#REF!-N76</f>
        <v>#REF!</v>
      </c>
    </row>
    <row r="77" spans="1:15" s="3" customFormat="1" ht="10.5" customHeight="1">
      <c r="A77" s="22"/>
      <c r="B77" s="115"/>
      <c r="C77" s="112"/>
      <c r="D77" s="115"/>
      <c r="E77" s="116"/>
      <c r="F77" s="102"/>
      <c r="G77" s="144"/>
      <c r="H77" s="37"/>
      <c r="I77" s="142"/>
      <c r="J77" s="37"/>
      <c r="K77" s="54"/>
      <c r="L77" s="37"/>
      <c r="M77" s="54"/>
      <c r="N77" s="70">
        <f>M76+M77+L76+L77+K76+K77+J76+J77+I76+I77+H76+H77+237594</f>
        <v>3041302</v>
      </c>
      <c r="O77" s="70">
        <f>G76-N77</f>
        <v>0</v>
      </c>
    </row>
    <row r="78" spans="1:15" s="3" customFormat="1" ht="12" customHeight="1">
      <c r="A78" s="22"/>
      <c r="B78" s="120">
        <v>25</v>
      </c>
      <c r="C78" s="106">
        <v>92109</v>
      </c>
      <c r="D78" s="120">
        <v>6050</v>
      </c>
      <c r="E78" s="98" t="s">
        <v>55</v>
      </c>
      <c r="F78" s="110" t="s">
        <v>27</v>
      </c>
      <c r="G78" s="107">
        <v>1138430</v>
      </c>
      <c r="H78" s="38">
        <v>38430</v>
      </c>
      <c r="I78" s="141"/>
      <c r="J78" s="38">
        <v>100000</v>
      </c>
      <c r="K78" s="55"/>
      <c r="L78" s="38">
        <v>1000000</v>
      </c>
      <c r="M78" s="55"/>
      <c r="N78" s="70"/>
      <c r="O78" s="70"/>
    </row>
    <row r="79" spans="1:15" s="3" customFormat="1" ht="10.5" customHeight="1">
      <c r="A79" s="22"/>
      <c r="B79" s="115"/>
      <c r="C79" s="113"/>
      <c r="D79" s="115"/>
      <c r="E79" s="117"/>
      <c r="F79" s="111"/>
      <c r="G79" s="143"/>
      <c r="H79" s="37"/>
      <c r="I79" s="142"/>
      <c r="J79" s="37"/>
      <c r="K79" s="54"/>
      <c r="L79" s="37"/>
      <c r="M79" s="54"/>
      <c r="N79" s="70">
        <f>H78+J78+L78</f>
        <v>1138430</v>
      </c>
      <c r="O79" s="70"/>
    </row>
    <row r="80" spans="1:15" s="3" customFormat="1" ht="10.5" customHeight="1">
      <c r="A80" s="22"/>
      <c r="B80" s="62"/>
      <c r="C80" s="62"/>
      <c r="D80" s="62"/>
      <c r="E80" s="63"/>
      <c r="F80" s="64"/>
      <c r="G80" s="80"/>
      <c r="H80" s="81"/>
      <c r="I80" s="82"/>
      <c r="J80" s="81"/>
      <c r="K80" s="83"/>
      <c r="L80" s="81"/>
      <c r="M80" s="83"/>
      <c r="N80" s="70"/>
      <c r="O80" s="70"/>
    </row>
    <row r="81" spans="1:15" s="3" customFormat="1" ht="10.5" customHeight="1">
      <c r="A81" s="22"/>
      <c r="B81" s="43"/>
      <c r="C81" s="43"/>
      <c r="D81" s="43"/>
      <c r="E81" s="44"/>
      <c r="F81" s="45"/>
      <c r="G81" s="84"/>
      <c r="H81" s="85"/>
      <c r="I81" s="86"/>
      <c r="J81" s="85"/>
      <c r="K81" s="22"/>
      <c r="L81" s="85"/>
      <c r="M81" s="22"/>
      <c r="N81" s="70"/>
      <c r="O81" s="70"/>
    </row>
    <row r="82" spans="1:15" s="3" customFormat="1" ht="10.5" customHeight="1">
      <c r="A82" s="22"/>
      <c r="B82" s="43"/>
      <c r="C82" s="43"/>
      <c r="D82" s="43"/>
      <c r="E82" s="44"/>
      <c r="F82" s="45"/>
      <c r="G82" s="84"/>
      <c r="H82" s="85"/>
      <c r="I82" s="86"/>
      <c r="J82" s="85"/>
      <c r="K82" s="22"/>
      <c r="L82" s="85"/>
      <c r="M82" s="22"/>
      <c r="N82" s="70"/>
      <c r="O82" s="70"/>
    </row>
    <row r="83" spans="1:15" s="3" customFormat="1" ht="10.5" customHeight="1">
      <c r="A83" s="22"/>
      <c r="B83" s="43"/>
      <c r="C83" s="43"/>
      <c r="D83" s="43"/>
      <c r="E83" s="44"/>
      <c r="F83" s="45"/>
      <c r="G83" s="84"/>
      <c r="H83" s="85"/>
      <c r="I83" s="86"/>
      <c r="J83" s="85"/>
      <c r="K83" s="22"/>
      <c r="L83" s="85"/>
      <c r="M83" s="22"/>
      <c r="N83" s="70"/>
      <c r="O83" s="70"/>
    </row>
    <row r="84" spans="1:15" s="3" customFormat="1" ht="10.5" customHeight="1">
      <c r="A84" s="22"/>
      <c r="B84" s="43"/>
      <c r="C84" s="43"/>
      <c r="D84" s="43"/>
      <c r="E84" s="44"/>
      <c r="F84" s="45"/>
      <c r="G84" s="84"/>
      <c r="H84" s="85"/>
      <c r="I84" s="86"/>
      <c r="J84" s="85"/>
      <c r="K84" s="22"/>
      <c r="L84" s="85"/>
      <c r="M84" s="22"/>
      <c r="N84" s="70"/>
      <c r="O84" s="70"/>
    </row>
    <row r="85" spans="1:15" s="3" customFormat="1" ht="10.5" customHeight="1">
      <c r="A85" s="22"/>
      <c r="B85" s="43"/>
      <c r="C85" s="43"/>
      <c r="D85" s="43"/>
      <c r="E85" s="44"/>
      <c r="F85" s="45"/>
      <c r="G85" s="84"/>
      <c r="H85" s="85"/>
      <c r="I85" s="86"/>
      <c r="J85" s="85"/>
      <c r="K85" s="22"/>
      <c r="L85" s="85"/>
      <c r="M85" s="22"/>
      <c r="N85" s="70"/>
      <c r="O85" s="70"/>
    </row>
    <row r="86" spans="1:15" s="3" customFormat="1" ht="10.5" customHeight="1">
      <c r="A86" s="22"/>
      <c r="B86" s="43"/>
      <c r="C86" s="43"/>
      <c r="D86" s="43"/>
      <c r="E86" s="44"/>
      <c r="F86" s="45"/>
      <c r="G86" s="84"/>
      <c r="H86" s="85"/>
      <c r="I86" s="86"/>
      <c r="J86" s="85"/>
      <c r="K86" s="22"/>
      <c r="L86" s="85"/>
      <c r="M86" s="22"/>
      <c r="N86" s="70"/>
      <c r="O86" s="70"/>
    </row>
    <row r="87" spans="1:15" s="3" customFormat="1" ht="10.5" customHeight="1">
      <c r="A87" s="22"/>
      <c r="B87" s="43"/>
      <c r="C87" s="43"/>
      <c r="D87" s="43"/>
      <c r="E87" s="44"/>
      <c r="F87" s="45"/>
      <c r="G87" s="84"/>
      <c r="H87" s="85"/>
      <c r="I87" s="86"/>
      <c r="J87" s="85"/>
      <c r="K87" s="22"/>
      <c r="L87" s="85"/>
      <c r="M87" s="22"/>
      <c r="N87" s="70"/>
      <c r="O87" s="70"/>
    </row>
    <row r="88" spans="1:15" s="3" customFormat="1" ht="10.5" customHeight="1">
      <c r="A88" s="22"/>
      <c r="B88" s="43"/>
      <c r="C88" s="43"/>
      <c r="D88" s="43"/>
      <c r="E88" s="44"/>
      <c r="F88" s="45"/>
      <c r="G88" s="84"/>
      <c r="H88" s="85"/>
      <c r="I88" s="86"/>
      <c r="J88" s="85"/>
      <c r="K88" s="22"/>
      <c r="L88" s="85"/>
      <c r="M88" s="22"/>
      <c r="N88" s="70"/>
      <c r="O88" s="70"/>
    </row>
    <row r="89" spans="1:15" s="3" customFormat="1" ht="10.5" customHeight="1">
      <c r="A89" s="22"/>
      <c r="B89" s="43"/>
      <c r="C89" s="43"/>
      <c r="D89" s="43"/>
      <c r="E89" s="44"/>
      <c r="F89" s="45"/>
      <c r="G89" s="84"/>
      <c r="H89" s="85"/>
      <c r="I89" s="86"/>
      <c r="J89" s="85"/>
      <c r="K89" s="22"/>
      <c r="L89" s="85"/>
      <c r="M89" s="22"/>
      <c r="N89" s="70"/>
      <c r="O89" s="70"/>
    </row>
    <row r="90" spans="1:15" s="3" customFormat="1" ht="10.5" customHeight="1">
      <c r="A90" s="22"/>
      <c r="B90" s="43"/>
      <c r="C90" s="43"/>
      <c r="D90" s="43"/>
      <c r="E90" s="44"/>
      <c r="F90" s="45"/>
      <c r="G90" s="84"/>
      <c r="H90" s="85"/>
      <c r="I90" s="86"/>
      <c r="J90" s="85"/>
      <c r="K90" s="22"/>
      <c r="L90" s="85"/>
      <c r="M90" s="22"/>
      <c r="N90" s="70"/>
      <c r="O90" s="70"/>
    </row>
    <row r="91" spans="1:15" s="3" customFormat="1" ht="10.5" customHeight="1">
      <c r="A91" s="22"/>
      <c r="B91" s="43"/>
      <c r="C91" s="43"/>
      <c r="D91" s="43"/>
      <c r="E91" s="44"/>
      <c r="F91" s="45"/>
      <c r="G91" s="84"/>
      <c r="H91" s="85"/>
      <c r="I91" s="86"/>
      <c r="J91" s="85"/>
      <c r="K91" s="22"/>
      <c r="L91" s="85"/>
      <c r="M91" s="22"/>
      <c r="N91" s="70"/>
      <c r="O91" s="70"/>
    </row>
    <row r="92" spans="1:15" s="3" customFormat="1" ht="10.5" customHeight="1">
      <c r="A92" s="22"/>
      <c r="B92" s="43"/>
      <c r="C92" s="43"/>
      <c r="D92" s="43"/>
      <c r="E92" s="44"/>
      <c r="F92" s="45"/>
      <c r="G92" s="84"/>
      <c r="H92" s="85"/>
      <c r="I92" s="86"/>
      <c r="J92" s="85"/>
      <c r="K92" s="22"/>
      <c r="L92" s="85"/>
      <c r="M92" s="22"/>
      <c r="N92" s="70"/>
      <c r="O92" s="70"/>
    </row>
    <row r="93" spans="1:15" s="3" customFormat="1" ht="10.5" customHeight="1">
      <c r="A93" s="22"/>
      <c r="B93" s="43"/>
      <c r="C93" s="43"/>
      <c r="D93" s="43"/>
      <c r="E93" s="44"/>
      <c r="F93" s="45"/>
      <c r="G93" s="84"/>
      <c r="H93" s="85"/>
      <c r="I93" s="86"/>
      <c r="J93" s="85"/>
      <c r="K93" s="22"/>
      <c r="L93" s="85"/>
      <c r="M93" s="22"/>
      <c r="N93" s="70"/>
      <c r="O93" s="70"/>
    </row>
    <row r="94" spans="1:15" s="3" customFormat="1" ht="10.5" customHeight="1">
      <c r="A94" s="22"/>
      <c r="B94" s="43"/>
      <c r="C94" s="43"/>
      <c r="D94" s="43"/>
      <c r="E94" s="44"/>
      <c r="F94" s="45"/>
      <c r="G94" s="84"/>
      <c r="H94" s="85"/>
      <c r="I94" s="86"/>
      <c r="J94" s="85"/>
      <c r="K94" s="22"/>
      <c r="L94" s="85"/>
      <c r="M94" s="22"/>
      <c r="N94" s="70"/>
      <c r="O94" s="70"/>
    </row>
    <row r="95" spans="1:15" s="3" customFormat="1" ht="10.5" customHeight="1">
      <c r="A95" s="22"/>
      <c r="B95" s="43"/>
      <c r="C95" s="43"/>
      <c r="D95" s="43"/>
      <c r="E95" s="44"/>
      <c r="F95" s="45"/>
      <c r="G95" s="84"/>
      <c r="H95" s="85"/>
      <c r="I95" s="86"/>
      <c r="J95" s="85"/>
      <c r="K95" s="22"/>
      <c r="L95" s="85"/>
      <c r="M95" s="22"/>
      <c r="N95" s="70"/>
      <c r="O95" s="70"/>
    </row>
    <row r="96" spans="1:15" s="3" customFormat="1" ht="10.5" customHeight="1">
      <c r="A96" s="22"/>
      <c r="B96" s="43"/>
      <c r="C96" s="43"/>
      <c r="D96" s="43"/>
      <c r="E96" s="44"/>
      <c r="F96" s="45"/>
      <c r="G96" s="84"/>
      <c r="H96" s="85"/>
      <c r="I96" s="86"/>
      <c r="J96" s="85"/>
      <c r="K96" s="22"/>
      <c r="L96" s="85"/>
      <c r="M96" s="22"/>
      <c r="N96" s="70"/>
      <c r="O96" s="70"/>
    </row>
    <row r="97" spans="1:15" s="3" customFormat="1" ht="13.5" customHeight="1">
      <c r="A97" s="22"/>
      <c r="B97" s="129" t="s">
        <v>2</v>
      </c>
      <c r="C97" s="137" t="s">
        <v>3</v>
      </c>
      <c r="D97" s="184" t="s">
        <v>4</v>
      </c>
      <c r="E97" s="185" t="s">
        <v>5</v>
      </c>
      <c r="F97" s="110" t="s">
        <v>8</v>
      </c>
      <c r="G97" s="137" t="s">
        <v>9</v>
      </c>
      <c r="H97" s="181" t="s">
        <v>23</v>
      </c>
      <c r="I97" s="182"/>
      <c r="J97" s="182"/>
      <c r="K97" s="182"/>
      <c r="L97" s="182"/>
      <c r="M97" s="183"/>
      <c r="N97" s="70"/>
      <c r="O97" s="70"/>
    </row>
    <row r="98" spans="1:15" s="3" customFormat="1" ht="10.5" customHeight="1">
      <c r="A98" s="22"/>
      <c r="B98" s="129"/>
      <c r="C98" s="137"/>
      <c r="D98" s="156"/>
      <c r="E98" s="159"/>
      <c r="F98" s="102"/>
      <c r="G98" s="137"/>
      <c r="H98" s="123">
        <v>2008</v>
      </c>
      <c r="I98" s="124"/>
      <c r="J98" s="123">
        <v>2009</v>
      </c>
      <c r="K98" s="124"/>
      <c r="L98" s="123">
        <v>2010</v>
      </c>
      <c r="M98" s="124"/>
      <c r="N98" s="70"/>
      <c r="O98" s="70"/>
    </row>
    <row r="99" spans="1:15" s="3" customFormat="1" ht="10.5" customHeight="1">
      <c r="A99" s="22"/>
      <c r="B99" s="129"/>
      <c r="C99" s="137"/>
      <c r="D99" s="156"/>
      <c r="E99" s="160" t="s">
        <v>10</v>
      </c>
      <c r="F99" s="102"/>
      <c r="G99" s="137"/>
      <c r="H99" s="5" t="s">
        <v>7</v>
      </c>
      <c r="I99" s="137" t="s">
        <v>6</v>
      </c>
      <c r="J99" s="5" t="s">
        <v>7</v>
      </c>
      <c r="K99" s="137" t="s">
        <v>6</v>
      </c>
      <c r="L99" s="5" t="s">
        <v>7</v>
      </c>
      <c r="M99" s="137" t="s">
        <v>6</v>
      </c>
      <c r="N99" s="70"/>
      <c r="O99" s="70"/>
    </row>
    <row r="100" spans="1:15" s="3" customFormat="1" ht="18" customHeight="1">
      <c r="A100" s="22"/>
      <c r="B100" s="129"/>
      <c r="C100" s="137"/>
      <c r="D100" s="157"/>
      <c r="E100" s="111"/>
      <c r="F100" s="111"/>
      <c r="G100" s="137"/>
      <c r="H100" s="5" t="s">
        <v>22</v>
      </c>
      <c r="I100" s="137"/>
      <c r="J100" s="5" t="s">
        <v>22</v>
      </c>
      <c r="K100" s="137"/>
      <c r="L100" s="5" t="s">
        <v>22</v>
      </c>
      <c r="M100" s="137"/>
      <c r="N100" s="70"/>
      <c r="O100" s="70"/>
    </row>
    <row r="101" spans="2:15" s="3" customFormat="1" ht="12.75" customHeight="1">
      <c r="B101" s="60"/>
      <c r="C101" s="121"/>
      <c r="D101" s="8"/>
      <c r="E101" s="154" t="s">
        <v>13</v>
      </c>
      <c r="F101" s="121" t="s">
        <v>31</v>
      </c>
      <c r="G101" s="152">
        <f>SUM(G103:G118)</f>
        <v>62852456</v>
      </c>
      <c r="H101" s="14">
        <f>SUM(H103:H118)</f>
        <v>1895515</v>
      </c>
      <c r="I101" s="49">
        <f>SUM(I103:I114)</f>
        <v>0</v>
      </c>
      <c r="J101" s="14">
        <f>SUM(J103:J118)</f>
        <v>9104800</v>
      </c>
      <c r="K101" s="167">
        <f>SUM(K103:K114)</f>
        <v>12900000</v>
      </c>
      <c r="L101" s="14">
        <f>SUM(L103:L118)</f>
        <v>15288227</v>
      </c>
      <c r="M101" s="167">
        <f>M107</f>
        <v>10000000</v>
      </c>
      <c r="N101" s="70"/>
      <c r="O101" s="70"/>
    </row>
    <row r="102" spans="2:15" s="3" customFormat="1" ht="8.25" customHeight="1">
      <c r="B102" s="9"/>
      <c r="C102" s="122"/>
      <c r="D102" s="10"/>
      <c r="E102" s="155"/>
      <c r="F102" s="122"/>
      <c r="G102" s="153"/>
      <c r="H102" s="15"/>
      <c r="I102" s="50"/>
      <c r="J102" s="15"/>
      <c r="K102" s="168"/>
      <c r="L102" s="15"/>
      <c r="M102" s="168"/>
      <c r="N102" s="70"/>
      <c r="O102" s="70"/>
    </row>
    <row r="103" spans="2:15" s="3" customFormat="1" ht="12.75" customHeight="1">
      <c r="B103" s="106">
        <v>26</v>
      </c>
      <c r="C103" s="106">
        <v>80101</v>
      </c>
      <c r="D103" s="120">
        <v>6050</v>
      </c>
      <c r="E103" s="98" t="s">
        <v>44</v>
      </c>
      <c r="F103" s="110" t="s">
        <v>16</v>
      </c>
      <c r="G103" s="107">
        <v>2264910</v>
      </c>
      <c r="H103" s="11">
        <v>6594</v>
      </c>
      <c r="I103" s="108"/>
      <c r="J103" s="19">
        <v>200000</v>
      </c>
      <c r="K103" s="139">
        <v>2000000</v>
      </c>
      <c r="L103" s="19"/>
      <c r="M103" s="55"/>
      <c r="O103" s="70">
        <f>G102-N103</f>
        <v>0</v>
      </c>
    </row>
    <row r="104" spans="2:15" s="3" customFormat="1" ht="8.25" customHeight="1">
      <c r="B104" s="112"/>
      <c r="C104" s="112"/>
      <c r="D104" s="115"/>
      <c r="E104" s="116"/>
      <c r="F104" s="102"/>
      <c r="G104" s="144"/>
      <c r="H104" s="12"/>
      <c r="I104" s="109"/>
      <c r="J104" s="18"/>
      <c r="K104" s="135"/>
      <c r="L104" s="18"/>
      <c r="M104" s="54"/>
      <c r="N104" s="70">
        <f>M103+M104+L104+L103+K103+J103+J104+I103+H104+H103</f>
        <v>2206594</v>
      </c>
      <c r="O104" s="70">
        <f>G103-N104</f>
        <v>58316</v>
      </c>
    </row>
    <row r="105" spans="2:15" s="3" customFormat="1" ht="12.75" customHeight="1">
      <c r="B105" s="106">
        <v>27</v>
      </c>
      <c r="C105" s="106">
        <v>80101</v>
      </c>
      <c r="D105" s="106">
        <v>6050</v>
      </c>
      <c r="E105" s="98" t="s">
        <v>54</v>
      </c>
      <c r="F105" s="110" t="s">
        <v>28</v>
      </c>
      <c r="G105" s="107">
        <v>2326216</v>
      </c>
      <c r="H105" s="11">
        <v>808300</v>
      </c>
      <c r="I105" s="108"/>
      <c r="J105" s="11">
        <v>1164800</v>
      </c>
      <c r="K105" s="139"/>
      <c r="L105" s="11">
        <v>100000</v>
      </c>
      <c r="M105" s="139"/>
      <c r="N105" s="70"/>
      <c r="O105" s="70"/>
    </row>
    <row r="106" spans="2:15" s="3" customFormat="1" ht="10.5" customHeight="1">
      <c r="B106" s="112"/>
      <c r="C106" s="112"/>
      <c r="D106" s="112"/>
      <c r="E106" s="116"/>
      <c r="F106" s="102"/>
      <c r="G106" s="143"/>
      <c r="H106" s="12"/>
      <c r="I106" s="109"/>
      <c r="J106" s="12"/>
      <c r="K106" s="140"/>
      <c r="L106" s="12"/>
      <c r="M106" s="140"/>
      <c r="N106" s="70">
        <f>M105+M106+L106+L105+K105+J105+J106+I105+H106+H105+253116</f>
        <v>2326216</v>
      </c>
      <c r="O106" s="70"/>
    </row>
    <row r="107" spans="2:15" s="3" customFormat="1" ht="11.25" customHeight="1">
      <c r="B107" s="112"/>
      <c r="C107" s="112"/>
      <c r="D107" s="106">
        <v>6058</v>
      </c>
      <c r="E107" s="116"/>
      <c r="F107" s="102"/>
      <c r="G107" s="107">
        <v>22000000</v>
      </c>
      <c r="H107" s="11"/>
      <c r="I107" s="108"/>
      <c r="J107" s="11"/>
      <c r="K107" s="139">
        <v>5000000</v>
      </c>
      <c r="L107" s="11"/>
      <c r="M107" s="139">
        <v>10000000</v>
      </c>
      <c r="N107" s="70"/>
      <c r="O107" s="70"/>
    </row>
    <row r="108" spans="2:15" s="3" customFormat="1" ht="11.25" customHeight="1">
      <c r="B108" s="112"/>
      <c r="C108" s="112"/>
      <c r="D108" s="113"/>
      <c r="E108" s="116"/>
      <c r="F108" s="102"/>
      <c r="G108" s="143"/>
      <c r="H108" s="12"/>
      <c r="I108" s="109"/>
      <c r="J108" s="12"/>
      <c r="K108" s="140"/>
      <c r="L108" s="12"/>
      <c r="M108" s="140"/>
      <c r="N108" s="70"/>
      <c r="O108" s="70"/>
    </row>
    <row r="109" spans="2:15" s="3" customFormat="1" ht="12" customHeight="1">
      <c r="B109" s="112"/>
      <c r="C109" s="112"/>
      <c r="D109" s="106">
        <v>6059</v>
      </c>
      <c r="E109" s="116"/>
      <c r="F109" s="102"/>
      <c r="G109" s="107">
        <v>13000000</v>
      </c>
      <c r="H109" s="11"/>
      <c r="I109" s="108"/>
      <c r="J109" s="11">
        <v>1000000</v>
      </c>
      <c r="K109" s="139"/>
      <c r="L109" s="11">
        <v>5740000</v>
      </c>
      <c r="M109" s="139"/>
      <c r="N109" s="70"/>
      <c r="O109" s="70"/>
    </row>
    <row r="110" spans="2:15" s="3" customFormat="1" ht="11.25" customHeight="1">
      <c r="B110" s="113"/>
      <c r="C110" s="113"/>
      <c r="D110" s="113"/>
      <c r="E110" s="117"/>
      <c r="F110" s="111"/>
      <c r="G110" s="143"/>
      <c r="H110" s="12"/>
      <c r="I110" s="109"/>
      <c r="J110" s="12"/>
      <c r="K110" s="140"/>
      <c r="L110" s="12"/>
      <c r="M110" s="140"/>
      <c r="N110" s="70"/>
      <c r="O110" s="70"/>
    </row>
    <row r="111" spans="2:15" s="3" customFormat="1" ht="12.75" customHeight="1">
      <c r="B111" s="106">
        <v>28</v>
      </c>
      <c r="C111" s="106">
        <v>80101</v>
      </c>
      <c r="D111" s="120">
        <v>6050</v>
      </c>
      <c r="E111" s="98" t="s">
        <v>45</v>
      </c>
      <c r="F111" s="110" t="s">
        <v>16</v>
      </c>
      <c r="G111" s="107">
        <v>4167986</v>
      </c>
      <c r="H111" s="11">
        <v>10621</v>
      </c>
      <c r="I111" s="108"/>
      <c r="J111" s="11">
        <v>200000</v>
      </c>
      <c r="K111" s="139">
        <v>3900000</v>
      </c>
      <c r="L111" s="19"/>
      <c r="M111" s="55"/>
      <c r="N111" s="70"/>
      <c r="O111" s="70"/>
    </row>
    <row r="112" spans="2:15" s="3" customFormat="1" ht="12" customHeight="1">
      <c r="B112" s="113"/>
      <c r="C112" s="113"/>
      <c r="D112" s="115"/>
      <c r="E112" s="117"/>
      <c r="F112" s="111"/>
      <c r="G112" s="143"/>
      <c r="H112" s="12"/>
      <c r="I112" s="109"/>
      <c r="J112" s="12"/>
      <c r="K112" s="135"/>
      <c r="L112" s="18"/>
      <c r="M112" s="54"/>
      <c r="N112" s="70">
        <f>M111+M112+L112+L111+K111+J111+J112+I111+H112+H111</f>
        <v>4110621</v>
      </c>
      <c r="O112" s="70">
        <f>G111-N112</f>
        <v>57365</v>
      </c>
    </row>
    <row r="113" spans="2:15" s="3" customFormat="1" ht="12.75" customHeight="1">
      <c r="B113" s="112">
        <v>29</v>
      </c>
      <c r="C113" s="112">
        <v>80101</v>
      </c>
      <c r="D113" s="114">
        <v>6050</v>
      </c>
      <c r="E113" s="116" t="s">
        <v>47</v>
      </c>
      <c r="F113" s="102" t="s">
        <v>33</v>
      </c>
      <c r="G113" s="144">
        <v>11385117</v>
      </c>
      <c r="H113" s="58">
        <v>960000</v>
      </c>
      <c r="I113" s="97"/>
      <c r="J113" s="58">
        <v>6350000</v>
      </c>
      <c r="K113" s="139">
        <v>2000000</v>
      </c>
      <c r="L113" s="58">
        <v>2040000</v>
      </c>
      <c r="M113" s="57"/>
      <c r="N113" s="70"/>
      <c r="O113" s="70"/>
    </row>
    <row r="114" spans="2:15" s="3" customFormat="1" ht="12.75" customHeight="1">
      <c r="B114" s="113"/>
      <c r="C114" s="113"/>
      <c r="D114" s="115"/>
      <c r="E114" s="117"/>
      <c r="F114" s="111"/>
      <c r="G114" s="143"/>
      <c r="H114" s="12"/>
      <c r="I114" s="109"/>
      <c r="J114" s="12"/>
      <c r="K114" s="135"/>
      <c r="L114" s="68"/>
      <c r="M114" s="57"/>
      <c r="N114" s="70">
        <f>M113+M114+L114+L113+K113+J113+J114+I113+H114+H113+35117</f>
        <v>11385117</v>
      </c>
      <c r="O114" s="70">
        <f>G113-N114</f>
        <v>0</v>
      </c>
    </row>
    <row r="115" spans="2:15" s="3" customFormat="1" ht="12.75" customHeight="1">
      <c r="B115" s="112">
        <v>30</v>
      </c>
      <c r="C115" s="112">
        <v>80104</v>
      </c>
      <c r="D115" s="114">
        <v>6050</v>
      </c>
      <c r="E115" s="116" t="s">
        <v>62</v>
      </c>
      <c r="F115" s="102" t="s">
        <v>27</v>
      </c>
      <c r="G115" s="144">
        <v>5608227</v>
      </c>
      <c r="H115" s="58">
        <v>100000</v>
      </c>
      <c r="I115" s="97"/>
      <c r="J115" s="58">
        <v>100000</v>
      </c>
      <c r="K115" s="55"/>
      <c r="L115" s="11">
        <v>5408227</v>
      </c>
      <c r="M115" s="55"/>
      <c r="N115" s="70"/>
      <c r="O115" s="70"/>
    </row>
    <row r="116" spans="2:15" s="3" customFormat="1" ht="12.75" customHeight="1">
      <c r="B116" s="113"/>
      <c r="C116" s="113"/>
      <c r="D116" s="115"/>
      <c r="E116" s="117"/>
      <c r="F116" s="111"/>
      <c r="G116" s="143"/>
      <c r="H116" s="12"/>
      <c r="I116" s="109"/>
      <c r="J116" s="12"/>
      <c r="K116" s="54"/>
      <c r="L116" s="12"/>
      <c r="M116" s="54"/>
      <c r="N116" s="70"/>
      <c r="O116" s="70"/>
    </row>
    <row r="117" spans="2:15" s="3" customFormat="1" ht="12" customHeight="1">
      <c r="B117" s="112">
        <v>31</v>
      </c>
      <c r="C117" s="112">
        <v>80104</v>
      </c>
      <c r="D117" s="114">
        <v>6050</v>
      </c>
      <c r="E117" s="116" t="s">
        <v>43</v>
      </c>
      <c r="F117" s="102" t="s">
        <v>27</v>
      </c>
      <c r="G117" s="144">
        <v>2100000</v>
      </c>
      <c r="H117" s="58">
        <v>10000</v>
      </c>
      <c r="I117" s="97"/>
      <c r="J117" s="58">
        <v>90000</v>
      </c>
      <c r="K117" s="55"/>
      <c r="L117" s="11">
        <v>2000000</v>
      </c>
      <c r="M117" s="55"/>
      <c r="N117" s="70"/>
      <c r="O117" s="70"/>
    </row>
    <row r="118" spans="2:15" s="3" customFormat="1" ht="12" customHeight="1">
      <c r="B118" s="113"/>
      <c r="C118" s="113"/>
      <c r="D118" s="115"/>
      <c r="E118" s="117"/>
      <c r="F118" s="111"/>
      <c r="G118" s="143"/>
      <c r="H118" s="12"/>
      <c r="I118" s="109"/>
      <c r="J118" s="12"/>
      <c r="K118" s="54"/>
      <c r="L118" s="12"/>
      <c r="M118" s="54"/>
      <c r="N118" s="70"/>
      <c r="O118" s="70"/>
    </row>
    <row r="119" spans="2:15" ht="12" customHeight="1">
      <c r="B119" s="186" t="s">
        <v>0</v>
      </c>
      <c r="C119" s="187"/>
      <c r="D119" s="187"/>
      <c r="E119" s="188"/>
      <c r="F119" s="6"/>
      <c r="G119" s="148">
        <f>G101+G13+G64</f>
        <v>164928835</v>
      </c>
      <c r="H119" s="16">
        <f>H13+H64+H101</f>
        <v>12909812</v>
      </c>
      <c r="I119" s="146">
        <f>I13+I101+I64</f>
        <v>0</v>
      </c>
      <c r="J119" s="41">
        <f>J13+J64+J101</f>
        <v>21634457</v>
      </c>
      <c r="K119" s="165">
        <f>K13+K101+K64</f>
        <v>13808680</v>
      </c>
      <c r="L119" s="41">
        <f>L13+L64+L101</f>
        <v>30322822</v>
      </c>
      <c r="M119" s="165">
        <f>M13+M101</f>
        <v>49556801</v>
      </c>
      <c r="N119" s="70"/>
      <c r="O119" s="70"/>
    </row>
    <row r="120" spans="2:15" ht="10.5" customHeight="1">
      <c r="B120" s="189"/>
      <c r="C120" s="190"/>
      <c r="D120" s="190"/>
      <c r="E120" s="191"/>
      <c r="F120" s="4"/>
      <c r="G120" s="149"/>
      <c r="H120" s="17">
        <f>H14</f>
        <v>7600000</v>
      </c>
      <c r="I120" s="147"/>
      <c r="J120" s="42">
        <f>J14</f>
        <v>18300000</v>
      </c>
      <c r="K120" s="166"/>
      <c r="L120" s="42">
        <f>L14</f>
        <v>0</v>
      </c>
      <c r="M120" s="166"/>
      <c r="N120" s="70"/>
      <c r="O120" s="70"/>
    </row>
    <row r="121" spans="2:15" ht="5.25" customHeight="1">
      <c r="B121" s="24"/>
      <c r="C121" s="24"/>
      <c r="D121" s="24"/>
      <c r="E121" s="24"/>
      <c r="F121" s="24"/>
      <c r="G121" s="25"/>
      <c r="O121" s="71"/>
    </row>
    <row r="122" spans="2:15" ht="5.25" customHeight="1">
      <c r="B122" s="24"/>
      <c r="C122" s="24"/>
      <c r="D122" s="24"/>
      <c r="E122" s="24"/>
      <c r="F122" s="24"/>
      <c r="G122" s="25"/>
      <c r="O122" s="71"/>
    </row>
    <row r="123" spans="2:9" ht="13.5" customHeight="1">
      <c r="B123" s="35" t="s">
        <v>67</v>
      </c>
      <c r="D123" s="36"/>
      <c r="E123" s="36"/>
      <c r="F123" s="7"/>
      <c r="G123" s="26"/>
      <c r="H123" s="7"/>
      <c r="I123" s="7"/>
    </row>
    <row r="124" spans="2:9" ht="7.5" customHeight="1">
      <c r="B124" s="35"/>
      <c r="D124" s="36"/>
      <c r="E124" s="36"/>
      <c r="F124" s="7"/>
      <c r="G124" s="26"/>
      <c r="H124" s="7"/>
      <c r="I124" s="7"/>
    </row>
    <row r="125" spans="2:13" ht="39" customHeight="1">
      <c r="B125" s="35" t="s">
        <v>63</v>
      </c>
      <c r="C125" s="194" t="s">
        <v>68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</row>
    <row r="126" spans="2:6" ht="12.75">
      <c r="B126" s="72" t="s">
        <v>64</v>
      </c>
      <c r="C126" s="72" t="s">
        <v>60</v>
      </c>
      <c r="D126" s="72"/>
      <c r="E126" s="72"/>
      <c r="F126" s="72"/>
    </row>
    <row r="127" s="193" customFormat="1" ht="12.75" customHeight="1">
      <c r="A127" s="192" t="s">
        <v>65</v>
      </c>
    </row>
    <row r="128" spans="2:14" ht="12.75">
      <c r="B128" s="192" t="s">
        <v>66</v>
      </c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</row>
    <row r="129" spans="2:14" ht="12.75">
      <c r="B129" s="193" t="s">
        <v>48</v>
      </c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</row>
    <row r="130" spans="3:12" ht="12.75">
      <c r="C130" s="192" t="s">
        <v>51</v>
      </c>
      <c r="D130" s="192"/>
      <c r="E130" s="192"/>
      <c r="F130" s="192"/>
      <c r="G130" s="192"/>
      <c r="H130" s="192"/>
      <c r="I130" s="192"/>
      <c r="J130" s="192"/>
      <c r="K130" s="192"/>
      <c r="L130" s="192"/>
    </row>
    <row r="131" spans="3:7" ht="11.25">
      <c r="C131" s="78" t="s">
        <v>49</v>
      </c>
      <c r="G131" s="1"/>
    </row>
    <row r="132" spans="2:7" ht="11.25">
      <c r="B132" s="79"/>
      <c r="C132" s="79" t="s">
        <v>50</v>
      </c>
      <c r="G132" s="1"/>
    </row>
    <row r="149" spans="5:7" ht="9.75">
      <c r="E149" s="27"/>
      <c r="F149" s="27"/>
      <c r="G149" s="28"/>
    </row>
    <row r="150" spans="5:7" ht="9.75">
      <c r="E150" s="27"/>
      <c r="F150" s="27"/>
      <c r="G150" s="28"/>
    </row>
    <row r="151" spans="5:7" ht="9.75">
      <c r="E151" s="27"/>
      <c r="F151" s="27"/>
      <c r="G151" s="28"/>
    </row>
    <row r="152" spans="5:7" ht="9.75">
      <c r="E152" s="27"/>
      <c r="F152" s="27"/>
      <c r="G152" s="28"/>
    </row>
    <row r="153" spans="5:7" ht="9.75">
      <c r="E153" s="27"/>
      <c r="F153" s="27"/>
      <c r="G153" s="28"/>
    </row>
    <row r="154" spans="5:7" ht="9.75">
      <c r="E154" s="27"/>
      <c r="F154" s="27"/>
      <c r="G154" s="28"/>
    </row>
    <row r="155" spans="5:7" ht="9.75">
      <c r="E155" s="27"/>
      <c r="F155" s="27"/>
      <c r="G155" s="28"/>
    </row>
    <row r="156" spans="5:7" ht="9.75">
      <c r="E156" s="27"/>
      <c r="F156" s="27"/>
      <c r="G156" s="28"/>
    </row>
    <row r="157" spans="5:7" ht="9.75">
      <c r="E157" s="27"/>
      <c r="F157" s="27"/>
      <c r="G157" s="28"/>
    </row>
  </sheetData>
  <mergeCells count="348">
    <mergeCell ref="H97:M97"/>
    <mergeCell ref="M101:M102"/>
    <mergeCell ref="F101:F102"/>
    <mergeCell ref="F78:F79"/>
    <mergeCell ref="H98:I98"/>
    <mergeCell ref="M50:M51"/>
    <mergeCell ref="M62:M63"/>
    <mergeCell ref="G48:G51"/>
    <mergeCell ref="H48:M48"/>
    <mergeCell ref="G62:G63"/>
    <mergeCell ref="I62:I63"/>
    <mergeCell ref="L49:M49"/>
    <mergeCell ref="M56:M57"/>
    <mergeCell ref="M54:M55"/>
    <mergeCell ref="B128:N128"/>
    <mergeCell ref="B97:B100"/>
    <mergeCell ref="C97:C100"/>
    <mergeCell ref="D97:D100"/>
    <mergeCell ref="E97:E98"/>
    <mergeCell ref="E99:E100"/>
    <mergeCell ref="J98:K98"/>
    <mergeCell ref="L98:M98"/>
    <mergeCell ref="C125:M125"/>
    <mergeCell ref="I115:I116"/>
    <mergeCell ref="M107:M108"/>
    <mergeCell ref="A127:IV127"/>
    <mergeCell ref="B129:N129"/>
    <mergeCell ref="C130:L130"/>
    <mergeCell ref="B115:B116"/>
    <mergeCell ref="C115:C116"/>
    <mergeCell ref="D115:D116"/>
    <mergeCell ref="E115:E116"/>
    <mergeCell ref="F115:F116"/>
    <mergeCell ref="G115:G116"/>
    <mergeCell ref="I113:I114"/>
    <mergeCell ref="I111:I112"/>
    <mergeCell ref="I99:I100"/>
    <mergeCell ref="K99:K100"/>
    <mergeCell ref="K113:K114"/>
    <mergeCell ref="I109:I110"/>
    <mergeCell ref="B119:E120"/>
    <mergeCell ref="M119:M120"/>
    <mergeCell ref="B105:B110"/>
    <mergeCell ref="C105:C110"/>
    <mergeCell ref="B113:B114"/>
    <mergeCell ref="E111:E112"/>
    <mergeCell ref="B111:B112"/>
    <mergeCell ref="G113:G114"/>
    <mergeCell ref="F113:F114"/>
    <mergeCell ref="C113:C114"/>
    <mergeCell ref="M43:M44"/>
    <mergeCell ref="I74:I75"/>
    <mergeCell ref="M58:M59"/>
    <mergeCell ref="I60:I61"/>
    <mergeCell ref="K60:K61"/>
    <mergeCell ref="M60:M61"/>
    <mergeCell ref="I58:I59"/>
    <mergeCell ref="H49:I49"/>
    <mergeCell ref="I43:I44"/>
    <mergeCell ref="K56:K57"/>
    <mergeCell ref="I21:I22"/>
    <mergeCell ref="K21:K22"/>
    <mergeCell ref="M21:M22"/>
    <mergeCell ref="I39:I40"/>
    <mergeCell ref="M33:M34"/>
    <mergeCell ref="M29:M30"/>
    <mergeCell ref="F37:F38"/>
    <mergeCell ref="M31:M32"/>
    <mergeCell ref="I41:I42"/>
    <mergeCell ref="K41:K42"/>
    <mergeCell ref="M41:M42"/>
    <mergeCell ref="I35:I36"/>
    <mergeCell ref="F35:F36"/>
    <mergeCell ref="K35:K36"/>
    <mergeCell ref="F31:F32"/>
    <mergeCell ref="I33:I34"/>
    <mergeCell ref="B7:K7"/>
    <mergeCell ref="H9:M9"/>
    <mergeCell ref="F9:F12"/>
    <mergeCell ref="J10:K10"/>
    <mergeCell ref="B9:B12"/>
    <mergeCell ref="C9:C12"/>
    <mergeCell ref="D9:D12"/>
    <mergeCell ref="G9:G12"/>
    <mergeCell ref="E9:E10"/>
    <mergeCell ref="E11:E12"/>
    <mergeCell ref="J1:L1"/>
    <mergeCell ref="J3:L3"/>
    <mergeCell ref="J4:L4"/>
    <mergeCell ref="J5:L5"/>
    <mergeCell ref="L10:M10"/>
    <mergeCell ref="M11:M12"/>
    <mergeCell ref="I11:I12"/>
    <mergeCell ref="B19:B20"/>
    <mergeCell ref="E13:E14"/>
    <mergeCell ref="E19:E20"/>
    <mergeCell ref="F13:F14"/>
    <mergeCell ref="G13:G14"/>
    <mergeCell ref="I19:I20"/>
    <mergeCell ref="M13:M14"/>
    <mergeCell ref="B33:B34"/>
    <mergeCell ref="C33:C34"/>
    <mergeCell ref="D31:D32"/>
    <mergeCell ref="B35:B36"/>
    <mergeCell ref="C35:C36"/>
    <mergeCell ref="D33:D34"/>
    <mergeCell ref="F27:F28"/>
    <mergeCell ref="E27:E28"/>
    <mergeCell ref="B29:B30"/>
    <mergeCell ref="B21:B22"/>
    <mergeCell ref="C27:C28"/>
    <mergeCell ref="D25:D26"/>
    <mergeCell ref="C21:C22"/>
    <mergeCell ref="D21:D22"/>
    <mergeCell ref="E21:E22"/>
    <mergeCell ref="F21:F22"/>
    <mergeCell ref="G27:G28"/>
    <mergeCell ref="I27:I28"/>
    <mergeCell ref="G21:G22"/>
    <mergeCell ref="E35:E36"/>
    <mergeCell ref="F33:F34"/>
    <mergeCell ref="I29:I30"/>
    <mergeCell ref="F29:F30"/>
    <mergeCell ref="I31:I32"/>
    <mergeCell ref="F25:F26"/>
    <mergeCell ref="E25:E26"/>
    <mergeCell ref="G19:G20"/>
    <mergeCell ref="I64:I65"/>
    <mergeCell ref="I70:I71"/>
    <mergeCell ref="K58:K59"/>
    <mergeCell ref="I56:I57"/>
    <mergeCell ref="I54:I55"/>
    <mergeCell ref="K54:K55"/>
    <mergeCell ref="K33:K34"/>
    <mergeCell ref="G29:G30"/>
    <mergeCell ref="G31:G32"/>
    <mergeCell ref="M64:M65"/>
    <mergeCell ref="K105:K106"/>
    <mergeCell ref="K119:K120"/>
    <mergeCell ref="K111:K112"/>
    <mergeCell ref="K107:K108"/>
    <mergeCell ref="M109:M110"/>
    <mergeCell ref="K109:K110"/>
    <mergeCell ref="K101:K102"/>
    <mergeCell ref="M105:M106"/>
    <mergeCell ref="M99:M100"/>
    <mergeCell ref="B72:B73"/>
    <mergeCell ref="C72:C73"/>
    <mergeCell ref="C74:C75"/>
    <mergeCell ref="M35:M36"/>
    <mergeCell ref="M70:M71"/>
    <mergeCell ref="K70:K71"/>
    <mergeCell ref="I52:I53"/>
    <mergeCell ref="M52:M53"/>
    <mergeCell ref="G60:G61"/>
    <mergeCell ref="G39:G40"/>
    <mergeCell ref="B66:B67"/>
    <mergeCell ref="C66:C67"/>
    <mergeCell ref="B70:B71"/>
    <mergeCell ref="C70:C71"/>
    <mergeCell ref="G41:G42"/>
    <mergeCell ref="D56:D57"/>
    <mergeCell ref="C76:C77"/>
    <mergeCell ref="G56:G57"/>
    <mergeCell ref="E66:E67"/>
    <mergeCell ref="D54:D55"/>
    <mergeCell ref="E64:E65"/>
    <mergeCell ref="E68:E69"/>
    <mergeCell ref="D60:D61"/>
    <mergeCell ref="B41:B42"/>
    <mergeCell ref="C41:C42"/>
    <mergeCell ref="E52:E57"/>
    <mergeCell ref="D41:D42"/>
    <mergeCell ref="E41:E42"/>
    <mergeCell ref="C48:C51"/>
    <mergeCell ref="D48:D51"/>
    <mergeCell ref="E48:E49"/>
    <mergeCell ref="E50:E51"/>
    <mergeCell ref="D52:D53"/>
    <mergeCell ref="B103:B104"/>
    <mergeCell ref="F103:F104"/>
    <mergeCell ref="E105:E110"/>
    <mergeCell ref="D109:D110"/>
    <mergeCell ref="D107:D108"/>
    <mergeCell ref="F105:F110"/>
    <mergeCell ref="B78:B79"/>
    <mergeCell ref="D74:D75"/>
    <mergeCell ref="E74:E75"/>
    <mergeCell ref="B74:B75"/>
    <mergeCell ref="B76:B77"/>
    <mergeCell ref="C78:C79"/>
    <mergeCell ref="D78:D79"/>
    <mergeCell ref="E78:E79"/>
    <mergeCell ref="E76:E77"/>
    <mergeCell ref="D76:D77"/>
    <mergeCell ref="F74:F75"/>
    <mergeCell ref="F68:F69"/>
    <mergeCell ref="E72:E73"/>
    <mergeCell ref="F70:F71"/>
    <mergeCell ref="E70:E71"/>
    <mergeCell ref="E113:E114"/>
    <mergeCell ref="G66:G67"/>
    <mergeCell ref="D103:D104"/>
    <mergeCell ref="E101:E102"/>
    <mergeCell ref="D113:D114"/>
    <mergeCell ref="E103:E104"/>
    <mergeCell ref="D66:D67"/>
    <mergeCell ref="F97:F100"/>
    <mergeCell ref="G97:G100"/>
    <mergeCell ref="D68:D69"/>
    <mergeCell ref="G111:G112"/>
    <mergeCell ref="G101:G102"/>
    <mergeCell ref="C111:C112"/>
    <mergeCell ref="D111:D112"/>
    <mergeCell ref="G103:G104"/>
    <mergeCell ref="G107:G108"/>
    <mergeCell ref="C103:C104"/>
    <mergeCell ref="F111:F112"/>
    <mergeCell ref="C101:C102"/>
    <mergeCell ref="G70:G71"/>
    <mergeCell ref="G76:G77"/>
    <mergeCell ref="G58:G59"/>
    <mergeCell ref="G52:G53"/>
    <mergeCell ref="G54:G55"/>
    <mergeCell ref="G64:G65"/>
    <mergeCell ref="F72:F73"/>
    <mergeCell ref="F39:F40"/>
    <mergeCell ref="F52:F57"/>
    <mergeCell ref="F66:F67"/>
    <mergeCell ref="F43:F44"/>
    <mergeCell ref="F58:F63"/>
    <mergeCell ref="F48:F51"/>
    <mergeCell ref="F41:F42"/>
    <mergeCell ref="E43:E44"/>
    <mergeCell ref="D62:D63"/>
    <mergeCell ref="E37:E38"/>
    <mergeCell ref="E33:E34"/>
    <mergeCell ref="E58:E63"/>
    <mergeCell ref="I119:I120"/>
    <mergeCell ref="D105:D106"/>
    <mergeCell ref="I105:I106"/>
    <mergeCell ref="G105:G106"/>
    <mergeCell ref="I107:I108"/>
    <mergeCell ref="G109:G110"/>
    <mergeCell ref="I117:I118"/>
    <mergeCell ref="F117:F118"/>
    <mergeCell ref="G117:G118"/>
    <mergeCell ref="G119:G120"/>
    <mergeCell ref="E31:E32"/>
    <mergeCell ref="F76:F77"/>
    <mergeCell ref="I72:I73"/>
    <mergeCell ref="G74:G75"/>
    <mergeCell ref="G72:G73"/>
    <mergeCell ref="G33:G34"/>
    <mergeCell ref="G35:G36"/>
    <mergeCell ref="G68:G69"/>
    <mergeCell ref="G43:G44"/>
    <mergeCell ref="F64:F65"/>
    <mergeCell ref="E29:E30"/>
    <mergeCell ref="K103:K104"/>
    <mergeCell ref="E39:E40"/>
    <mergeCell ref="I103:I104"/>
    <mergeCell ref="I50:I51"/>
    <mergeCell ref="I76:I77"/>
    <mergeCell ref="I78:I79"/>
    <mergeCell ref="G78:G79"/>
    <mergeCell ref="K31:K32"/>
    <mergeCell ref="J49:K49"/>
    <mergeCell ref="K43:K44"/>
    <mergeCell ref="K62:K63"/>
    <mergeCell ref="K52:K53"/>
    <mergeCell ref="K50:K51"/>
    <mergeCell ref="K11:K12"/>
    <mergeCell ref="K19:K20"/>
    <mergeCell ref="K17:K18"/>
    <mergeCell ref="K29:K30"/>
    <mergeCell ref="K13:K14"/>
    <mergeCell ref="M17:M18"/>
    <mergeCell ref="K27:K28"/>
    <mergeCell ref="K23:K24"/>
    <mergeCell ref="M27:M28"/>
    <mergeCell ref="M19:M20"/>
    <mergeCell ref="M23:M24"/>
    <mergeCell ref="G25:G26"/>
    <mergeCell ref="B39:B40"/>
    <mergeCell ref="C39:C40"/>
    <mergeCell ref="B68:B69"/>
    <mergeCell ref="C68:C69"/>
    <mergeCell ref="B52:B57"/>
    <mergeCell ref="B43:B44"/>
    <mergeCell ref="C43:C44"/>
    <mergeCell ref="B48:B51"/>
    <mergeCell ref="C52:C57"/>
    <mergeCell ref="B58:B63"/>
    <mergeCell ref="H10:I10"/>
    <mergeCell ref="I13:I14"/>
    <mergeCell ref="D15:D16"/>
    <mergeCell ref="B15:B16"/>
    <mergeCell ref="I23:I24"/>
    <mergeCell ref="B31:B32"/>
    <mergeCell ref="C31:C32"/>
    <mergeCell ref="C29:C30"/>
    <mergeCell ref="B17:B18"/>
    <mergeCell ref="D72:D73"/>
    <mergeCell ref="C64:C65"/>
    <mergeCell ref="D39:D40"/>
    <mergeCell ref="D29:D30"/>
    <mergeCell ref="D35:D36"/>
    <mergeCell ref="C58:C63"/>
    <mergeCell ref="D58:D59"/>
    <mergeCell ref="D43:D44"/>
    <mergeCell ref="D70:D71"/>
    <mergeCell ref="B27:B28"/>
    <mergeCell ref="D17:D18"/>
    <mergeCell ref="D19:D20"/>
    <mergeCell ref="B23:B24"/>
    <mergeCell ref="B25:B26"/>
    <mergeCell ref="C19:C20"/>
    <mergeCell ref="C23:C24"/>
    <mergeCell ref="C25:C26"/>
    <mergeCell ref="B37:B38"/>
    <mergeCell ref="G17:G18"/>
    <mergeCell ref="I17:I18"/>
    <mergeCell ref="D27:D28"/>
    <mergeCell ref="F19:F20"/>
    <mergeCell ref="D23:D24"/>
    <mergeCell ref="E23:E24"/>
    <mergeCell ref="F23:F24"/>
    <mergeCell ref="G23:G24"/>
    <mergeCell ref="E17:E18"/>
    <mergeCell ref="F15:F16"/>
    <mergeCell ref="G15:G16"/>
    <mergeCell ref="E15:E16"/>
    <mergeCell ref="F17:F18"/>
    <mergeCell ref="C15:C16"/>
    <mergeCell ref="C17:C18"/>
    <mergeCell ref="K39:K40"/>
    <mergeCell ref="M39:M40"/>
    <mergeCell ref="C37:C38"/>
    <mergeCell ref="D37:D38"/>
    <mergeCell ref="G37:G38"/>
    <mergeCell ref="I37:I38"/>
    <mergeCell ref="K37:K38"/>
    <mergeCell ref="M37:M38"/>
    <mergeCell ref="B117:B118"/>
    <mergeCell ref="C117:C118"/>
    <mergeCell ref="D117:D118"/>
    <mergeCell ref="E117:E118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2008-12-12T08:33:53Z</cp:lastPrinted>
  <dcterms:created xsi:type="dcterms:W3CDTF">2002-08-13T10:14:59Z</dcterms:created>
  <dcterms:modified xsi:type="dcterms:W3CDTF">2008-12-12T09:29:01Z</dcterms:modified>
  <cp:category/>
  <cp:version/>
  <cp:contentType/>
  <cp:contentStatus/>
</cp:coreProperties>
</file>