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<sst xmlns="http://schemas.openxmlformats.org/spreadsheetml/2006/main" count="122" uniqueCount="77">
  <si>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</si>
  <si>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</si>
  <si>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</si>
  <si>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</si>
  <si>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</si>
  <si>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</si>
  <si>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</si>
  <si>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</si>
  <si>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</si>
  <si>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</si>
  <si>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</si>
  <si>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</si>
  <si>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</si>
  <si>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</si>
  <si>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</si>
  <si>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</si>
  <si>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</si>
  <si>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</si>
  <si>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</si>
  <si>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</si>
  <si>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</si>
  <si>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</si>
  <si>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</si>
  <si>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</si>
  <si>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</si>
  <si>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Rady Gminy Lesznowola</t>
  </si>
  <si>
    <t>w tym:</t>
  </si>
  <si>
    <t>§ 6050</t>
  </si>
  <si>
    <t>§ 6058</t>
  </si>
  <si>
    <t>§ 6059</t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</si>
  <si>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</si>
  <si>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</si>
  <si>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</si>
  <si>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</si>
  <si>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</si>
  <si>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</si>
  <si>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</si>
  <si>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</si>
  <si>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</si>
  <si>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</si>
  <si>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</si>
  <si>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</si>
  <si>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</si>
  <si>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</si>
  <si>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</si>
  <si>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</si>
  <si>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</si>
  <si>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</si>
  <si>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</si>
  <si>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</si>
  <si>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9.1</t>
  </si>
  <si>
    <t>9.2</t>
  </si>
  <si>
    <t>9.3</t>
  </si>
  <si>
    <t>Nakłady poniesione do  2011r.</t>
  </si>
  <si>
    <t>Budżet gminy    - § 6050</t>
  </si>
  <si>
    <t>Dotacje z Europejskiego Funduszu Rozwoju Regionalnego  - § 6058</t>
  </si>
  <si>
    <t>Środki budżetu (kwalifikowane do dotacji) - § 6059</t>
  </si>
  <si>
    <r>
      <t>Rozbudowa oczyszczalni "Łazy" do przepustowości 861m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 wraz z przebudową rowu R-25</t>
    </r>
  </si>
  <si>
    <r>
      <t>Budowa oczyszczalni "Janczewice" o przepustowości 250m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</t>
    </r>
  </si>
  <si>
    <r>
      <t>Budowa oczyszczalni "Łoziska" o przepustowości I etap 3000m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Cambria"/>
        <family val="1"/>
      </rPr>
      <t>x)</t>
    </r>
  </si>
  <si>
    <t xml:space="preserve">  RAZEM</t>
  </si>
  <si>
    <t>11.</t>
  </si>
  <si>
    <t>10.1</t>
  </si>
  <si>
    <t>§ 6050 - Odcinek kanalizacji tłocznej Zamienie oraz kolektor tłoczny Zgorzała-Zamienie</t>
  </si>
  <si>
    <t>Projekt i budowa kanalizacji w Łoziskach i Jazgarzewszczyźnie oraz w ul. Kolejowejw Starej Iwicznej</t>
  </si>
  <si>
    <t>Kanalizacja Garbatka-Jastrzębiec</t>
  </si>
  <si>
    <t xml:space="preserve">Plan limitów inwestycyjnych na lata 2012 - 2016  dla poszczególnych zadań składających się na program inwestycyjny pn:                                                                               "Kompleksowy program gospodarki ściekowej gminy Lesznowola"   - w 2012r. po zmianach                                                                            </t>
  </si>
  <si>
    <t>11.1</t>
  </si>
  <si>
    <t>Rozbudowa oczyszcz. ścieków w Wólce Kosowskiej- II etap</t>
  </si>
  <si>
    <t>Kanalizacja Zamienie oraz kolektor tłoczny Zgorzała - Zamienie,  Lesznowola - Nowa Wola</t>
  </si>
  <si>
    <t xml:space="preserve">§ 6050 - Odcinek kanalizacji tłocznej Lesznowola-Nowa Wola oraz kanał grawitacyjny boisko Nowa Wola </t>
  </si>
  <si>
    <r>
      <t>Budowa oczyszczalni "Zamienie" o przepustowości 650m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(I etap) wraz z wymianą sieci wodociągowej </t>
    </r>
  </si>
  <si>
    <t xml:space="preserve">Do Uchwały  Nr </t>
  </si>
  <si>
    <t xml:space="preserve">z dnia </t>
  </si>
  <si>
    <t>12.</t>
  </si>
  <si>
    <t>12.1</t>
  </si>
  <si>
    <t>Budowa wału północnego przy oczyszczalni ścieków Zamienie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</si>
</sst>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vertAlign val="superscript"/>
      <sz val="11"/>
      <name val="Cambria"/>
      <family val="1"/>
    </font>
    <font>
      <i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3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23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SheetLayoutView="100" zoomScalePageLayoutView="0" workbookViewId="0" topLeftCell="A39">
      <selection activeCell="K46" sqref="K46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0.625" style="0" customWidth="1"/>
    <col min="4" max="4" width="11.75390625" style="0" customWidth="1"/>
    <col min="5" max="5" width="12.375" style="0" customWidth="1"/>
    <col min="6" max="6" width="12.25390625" style="0" customWidth="1"/>
    <col min="7" max="7" width="12.875" style="0" customWidth="1"/>
    <col min="8" max="8" width="11.75390625" style="0" customWidth="1"/>
    <col min="9" max="9" width="11.375" style="0" customWidth="1"/>
    <col min="10" max="10" width="12.75390625" style="0" customWidth="1"/>
    <col min="11" max="11" width="10.625" style="0" customWidth="1"/>
  </cols>
  <sheetData>
    <row r="1" spans="2:10" ht="11.25" customHeight="1">
      <c r="B1" s="2"/>
      <c r="C1" s="2"/>
      <c r="D1" s="2"/>
      <c r="E1" s="2"/>
      <c r="F1" s="2"/>
      <c r="G1" s="2"/>
      <c r="H1" s="3" t="s">
        <v>46</v>
      </c>
      <c r="I1" s="3"/>
      <c r="J1" s="2"/>
    </row>
    <row r="2" spans="2:10" ht="11.25" customHeight="1">
      <c r="B2" s="2"/>
      <c r="C2" s="2"/>
      <c r="D2" s="2"/>
      <c r="E2" s="3"/>
      <c r="F2" s="3"/>
      <c r="G2" s="3"/>
      <c r="H2" s="89" t="s">
        <v>72</v>
      </c>
      <c r="I2" s="89"/>
      <c r="J2" s="89"/>
    </row>
    <row r="3" spans="2:10" ht="10.5" customHeight="1">
      <c r="B3" s="2"/>
      <c r="C3" s="2"/>
      <c r="D3" s="2"/>
      <c r="E3" s="3"/>
      <c r="F3" s="3"/>
      <c r="G3" s="3"/>
      <c r="H3" s="89" t="s">
        <v>25</v>
      </c>
      <c r="I3" s="89"/>
      <c r="J3" s="89"/>
    </row>
    <row r="4" spans="2:10" ht="9.75" customHeight="1">
      <c r="B4" s="2"/>
      <c r="C4" s="2"/>
      <c r="D4" s="2"/>
      <c r="E4" s="3"/>
      <c r="F4" s="3"/>
      <c r="G4" s="3"/>
      <c r="H4" s="89" t="s">
        <v>73</v>
      </c>
      <c r="I4" s="89"/>
      <c r="J4" s="89"/>
    </row>
    <row r="5" spans="2:10" ht="12.75">
      <c r="B5" s="92" t="s">
        <v>66</v>
      </c>
      <c r="C5" s="92"/>
      <c r="D5" s="92"/>
      <c r="E5" s="92"/>
      <c r="F5" s="92"/>
      <c r="G5" s="92"/>
      <c r="H5" s="92"/>
      <c r="I5" s="92"/>
      <c r="J5" s="92"/>
    </row>
    <row r="6" spans="2:10" ht="12.75">
      <c r="B6" s="92"/>
      <c r="C6" s="92"/>
      <c r="D6" s="92"/>
      <c r="E6" s="92"/>
      <c r="F6" s="92"/>
      <c r="G6" s="92"/>
      <c r="H6" s="92"/>
      <c r="I6" s="92"/>
      <c r="J6" s="92"/>
    </row>
    <row r="7" spans="2:10" ht="3" customHeight="1">
      <c r="B7" s="92"/>
      <c r="C7" s="92"/>
      <c r="D7" s="92"/>
      <c r="E7" s="92"/>
      <c r="F7" s="92"/>
      <c r="G7" s="92"/>
      <c r="H7" s="92"/>
      <c r="I7" s="92"/>
      <c r="J7" s="92"/>
    </row>
    <row r="8" spans="2:10" ht="5.25" customHeight="1">
      <c r="B8" s="2"/>
      <c r="C8" s="2"/>
      <c r="D8" s="2"/>
      <c r="E8" s="2"/>
      <c r="F8" s="2"/>
      <c r="G8" s="2"/>
      <c r="H8" s="2"/>
      <c r="I8" s="2"/>
      <c r="J8" s="2"/>
    </row>
    <row r="9" spans="2:10" ht="33" customHeight="1">
      <c r="B9" s="4" t="s">
        <v>0</v>
      </c>
      <c r="C9" s="4" t="s">
        <v>45</v>
      </c>
      <c r="D9" s="64" t="s">
        <v>53</v>
      </c>
      <c r="E9" s="93" t="s">
        <v>43</v>
      </c>
      <c r="F9" s="94"/>
      <c r="G9" s="94"/>
      <c r="H9" s="94"/>
      <c r="I9" s="94"/>
      <c r="J9" s="65" t="s">
        <v>2</v>
      </c>
    </row>
    <row r="10" spans="2:10" ht="27" customHeight="1">
      <c r="B10" s="6" t="s">
        <v>3</v>
      </c>
      <c r="C10" s="7" t="s">
        <v>32</v>
      </c>
      <c r="D10" s="5"/>
      <c r="E10" s="44">
        <v>2012</v>
      </c>
      <c r="F10" s="60">
        <v>2013</v>
      </c>
      <c r="G10" s="68">
        <v>2014</v>
      </c>
      <c r="H10" s="68">
        <v>2015</v>
      </c>
      <c r="I10" s="44">
        <v>2016</v>
      </c>
      <c r="J10" s="45" t="s">
        <v>1</v>
      </c>
    </row>
    <row r="11" spans="2:10" ht="11.25" customHeight="1">
      <c r="B11" s="6" t="s">
        <v>4</v>
      </c>
      <c r="C11" s="46" t="s">
        <v>27</v>
      </c>
      <c r="D11" s="26">
        <v>43578.72</v>
      </c>
      <c r="E11" s="27">
        <v>170000</v>
      </c>
      <c r="F11" s="27"/>
      <c r="G11" s="27"/>
      <c r="H11" s="27"/>
      <c r="I11" s="27"/>
      <c r="J11" s="27">
        <f>SUM(D11:I11)</f>
        <v>213578.72</v>
      </c>
    </row>
    <row r="12" spans="2:10" ht="12" customHeight="1">
      <c r="B12" s="6" t="s">
        <v>5</v>
      </c>
      <c r="C12" s="46" t="s">
        <v>28</v>
      </c>
      <c r="D12" s="47">
        <v>0</v>
      </c>
      <c r="E12" s="27">
        <v>425000</v>
      </c>
      <c r="F12" s="27">
        <v>425000</v>
      </c>
      <c r="G12" s="27"/>
      <c r="H12" s="27"/>
      <c r="I12" s="27"/>
      <c r="J12" s="27">
        <f>SUM(D12:I12)</f>
        <v>850000</v>
      </c>
    </row>
    <row r="13" spans="2:10" ht="12" customHeight="1">
      <c r="B13" s="6" t="s">
        <v>6</v>
      </c>
      <c r="C13" s="46" t="s">
        <v>29</v>
      </c>
      <c r="D13" s="27">
        <v>0</v>
      </c>
      <c r="E13" s="27">
        <v>0</v>
      </c>
      <c r="F13" s="27">
        <v>650000</v>
      </c>
      <c r="G13" s="27"/>
      <c r="H13" s="27"/>
      <c r="I13" s="27"/>
      <c r="J13" s="27">
        <f>SUM(D13:I13)</f>
        <v>650000</v>
      </c>
    </row>
    <row r="14" spans="2:10" ht="12.75">
      <c r="B14" s="8"/>
      <c r="C14" s="6" t="s">
        <v>1</v>
      </c>
      <c r="D14" s="9">
        <f aca="true" t="shared" si="0" ref="D14:I14">SUM(D11:D13)</f>
        <v>43578.72</v>
      </c>
      <c r="E14" s="9">
        <f t="shared" si="0"/>
        <v>595000</v>
      </c>
      <c r="F14" s="61">
        <f t="shared" si="0"/>
        <v>1075000</v>
      </c>
      <c r="G14" s="71">
        <f t="shared" si="0"/>
        <v>0</v>
      </c>
      <c r="H14" s="71">
        <f t="shared" si="0"/>
        <v>0</v>
      </c>
      <c r="I14" s="9">
        <f t="shared" si="0"/>
        <v>0</v>
      </c>
      <c r="J14" s="10">
        <f>SUM(D14:I14)</f>
        <v>1713578.72</v>
      </c>
    </row>
    <row r="15" spans="2:10" ht="3" customHeight="1">
      <c r="B15" s="8"/>
      <c r="C15" s="11"/>
      <c r="D15" s="45"/>
      <c r="E15" s="48"/>
      <c r="F15" s="48"/>
      <c r="G15" s="48"/>
      <c r="H15" s="48"/>
      <c r="I15" s="48"/>
      <c r="J15" s="12"/>
    </row>
    <row r="16" spans="2:10" ht="15" customHeight="1">
      <c r="B16" s="6" t="s">
        <v>7</v>
      </c>
      <c r="C16" s="13" t="s">
        <v>33</v>
      </c>
      <c r="D16" s="9"/>
      <c r="E16" s="44">
        <v>2012</v>
      </c>
      <c r="F16" s="60">
        <v>2013</v>
      </c>
      <c r="G16" s="68">
        <v>2014</v>
      </c>
      <c r="H16" s="68">
        <v>2015</v>
      </c>
      <c r="I16" s="68">
        <v>2016</v>
      </c>
      <c r="J16" s="45" t="s">
        <v>1</v>
      </c>
    </row>
    <row r="17" spans="2:10" ht="12.75">
      <c r="B17" s="6" t="s">
        <v>8</v>
      </c>
      <c r="C17" s="46" t="s">
        <v>27</v>
      </c>
      <c r="D17" s="26">
        <v>274894.08</v>
      </c>
      <c r="E17" s="27">
        <v>2770000</v>
      </c>
      <c r="F17" s="27"/>
      <c r="G17" s="27">
        <v>4000000</v>
      </c>
      <c r="H17" s="27">
        <v>6000000</v>
      </c>
      <c r="I17" s="27"/>
      <c r="J17" s="27">
        <f>SUM(D17:I17)</f>
        <v>13044894.08</v>
      </c>
    </row>
    <row r="18" spans="2:10" ht="12.75">
      <c r="B18" s="6" t="s">
        <v>9</v>
      </c>
      <c r="C18" s="46" t="s">
        <v>28</v>
      </c>
      <c r="D18" s="26">
        <v>0</v>
      </c>
      <c r="E18" s="27"/>
      <c r="F18" s="27">
        <v>3250000</v>
      </c>
      <c r="G18" s="27"/>
      <c r="H18" s="27"/>
      <c r="I18" s="27"/>
      <c r="J18" s="27">
        <f>SUM(D18:I18)</f>
        <v>3250000</v>
      </c>
    </row>
    <row r="19" spans="2:10" ht="12.75">
      <c r="B19" s="6" t="s">
        <v>10</v>
      </c>
      <c r="C19" s="46" t="s">
        <v>29</v>
      </c>
      <c r="D19" s="26">
        <v>0</v>
      </c>
      <c r="E19" s="27"/>
      <c r="F19" s="27">
        <v>500000</v>
      </c>
      <c r="G19" s="27"/>
      <c r="H19" s="27"/>
      <c r="I19" s="27"/>
      <c r="J19" s="27">
        <f>SUM(D19:I19)</f>
        <v>500000</v>
      </c>
    </row>
    <row r="20" spans="2:10" ht="12.75">
      <c r="B20" s="8"/>
      <c r="C20" s="6" t="s">
        <v>1</v>
      </c>
      <c r="D20" s="14">
        <f aca="true" t="shared" si="1" ref="D20:I20">SUM(D17:D19)</f>
        <v>274894.08</v>
      </c>
      <c r="E20" s="10">
        <f t="shared" si="1"/>
        <v>2770000</v>
      </c>
      <c r="F20" s="10">
        <f t="shared" si="1"/>
        <v>3750000</v>
      </c>
      <c r="G20" s="10">
        <f t="shared" si="1"/>
        <v>4000000</v>
      </c>
      <c r="H20" s="10">
        <f t="shared" si="1"/>
        <v>6000000</v>
      </c>
      <c r="I20" s="10">
        <f t="shared" si="1"/>
        <v>0</v>
      </c>
      <c r="J20" s="10">
        <f>SUM(D20:I20)</f>
        <v>16794894.08</v>
      </c>
    </row>
    <row r="21" spans="2:10" ht="3" customHeight="1">
      <c r="B21" s="8"/>
      <c r="C21" s="11"/>
      <c r="D21" s="45"/>
      <c r="E21" s="48"/>
      <c r="F21" s="48"/>
      <c r="G21" s="48"/>
      <c r="H21" s="48"/>
      <c r="I21" s="48"/>
      <c r="J21" s="12"/>
    </row>
    <row r="22" spans="2:10" ht="25.5" customHeight="1">
      <c r="B22" s="6" t="s">
        <v>11</v>
      </c>
      <c r="C22" s="15" t="s">
        <v>69</v>
      </c>
      <c r="D22" s="9"/>
      <c r="E22" s="44">
        <v>2012</v>
      </c>
      <c r="F22" s="60">
        <v>2013</v>
      </c>
      <c r="G22" s="68">
        <v>2014</v>
      </c>
      <c r="H22" s="68">
        <v>2015</v>
      </c>
      <c r="I22" s="68">
        <v>2016</v>
      </c>
      <c r="J22" s="45" t="s">
        <v>1</v>
      </c>
    </row>
    <row r="23" spans="2:10" ht="24.75" customHeight="1">
      <c r="B23" s="6" t="s">
        <v>12</v>
      </c>
      <c r="C23" s="74" t="s">
        <v>70</v>
      </c>
      <c r="D23" s="26">
        <v>0</v>
      </c>
      <c r="E23" s="27">
        <v>650000</v>
      </c>
      <c r="F23" s="27"/>
      <c r="G23" s="27"/>
      <c r="H23" s="27"/>
      <c r="I23" s="27"/>
      <c r="J23" s="27">
        <f>SUM(D23:I23)</f>
        <v>650000</v>
      </c>
    </row>
    <row r="24" spans="2:10" ht="24.75" customHeight="1">
      <c r="B24" s="6" t="s">
        <v>13</v>
      </c>
      <c r="C24" s="74" t="s">
        <v>63</v>
      </c>
      <c r="D24" s="26">
        <v>93916.75</v>
      </c>
      <c r="E24" s="27">
        <v>40000</v>
      </c>
      <c r="F24" s="27"/>
      <c r="G24" s="27"/>
      <c r="H24" s="27"/>
      <c r="I24" s="27"/>
      <c r="J24" s="27">
        <f>SUM(D24:I24)</f>
        <v>133916.75</v>
      </c>
    </row>
    <row r="25" spans="2:10" ht="12.75">
      <c r="B25" s="8"/>
      <c r="C25" s="6" t="s">
        <v>1</v>
      </c>
      <c r="D25" s="14">
        <f>SUM(D23:D24)</f>
        <v>93916.75</v>
      </c>
      <c r="E25" s="14">
        <f>SUM(E23:E24)</f>
        <v>690000</v>
      </c>
      <c r="F25" s="10"/>
      <c r="G25" s="10"/>
      <c r="H25" s="10"/>
      <c r="I25" s="10"/>
      <c r="J25" s="12">
        <f>SUM(D25:I25)</f>
        <v>783916.75</v>
      </c>
    </row>
    <row r="26" spans="2:10" ht="3" customHeight="1">
      <c r="B26" s="8"/>
      <c r="C26" s="6"/>
      <c r="D26" s="49"/>
      <c r="E26" s="49"/>
      <c r="F26" s="49"/>
      <c r="G26" s="49"/>
      <c r="H26" s="49"/>
      <c r="I26" s="49"/>
      <c r="J26" s="12"/>
    </row>
    <row r="27" spans="2:10" ht="14.25" customHeight="1">
      <c r="B27" s="8"/>
      <c r="C27" s="6" t="s">
        <v>65</v>
      </c>
      <c r="D27" s="49"/>
      <c r="E27" s="68">
        <v>2012</v>
      </c>
      <c r="F27" s="68">
        <v>2013</v>
      </c>
      <c r="G27" s="68">
        <v>2014</v>
      </c>
      <c r="H27" s="68">
        <v>2015</v>
      </c>
      <c r="I27" s="68">
        <v>2016</v>
      </c>
      <c r="J27" s="12"/>
    </row>
    <row r="28" spans="2:10" ht="12" customHeight="1">
      <c r="B28" s="6" t="s">
        <v>14</v>
      </c>
      <c r="C28" s="46" t="s">
        <v>49</v>
      </c>
      <c r="D28" s="26">
        <v>2984.52</v>
      </c>
      <c r="E28" s="27">
        <v>120000</v>
      </c>
      <c r="F28" s="27"/>
      <c r="G28" s="27"/>
      <c r="H28" s="27"/>
      <c r="I28" s="27"/>
      <c r="J28" s="27">
        <f>SUM(D28:I28)</f>
        <v>122984.52</v>
      </c>
    </row>
    <row r="29" spans="2:10" ht="12" customHeight="1">
      <c r="B29" s="6" t="s">
        <v>15</v>
      </c>
      <c r="C29" s="46" t="s">
        <v>28</v>
      </c>
      <c r="D29" s="26">
        <v>0</v>
      </c>
      <c r="E29" s="27"/>
      <c r="F29" s="27">
        <v>2380000</v>
      </c>
      <c r="G29" s="27"/>
      <c r="H29" s="27"/>
      <c r="I29" s="27"/>
      <c r="J29" s="27">
        <f>SUM(D29:I29)</f>
        <v>2380000</v>
      </c>
    </row>
    <row r="30" spans="2:10" ht="9.75" customHeight="1">
      <c r="B30" s="6" t="s">
        <v>16</v>
      </c>
      <c r="C30" s="46" t="s">
        <v>29</v>
      </c>
      <c r="D30" s="26">
        <v>0</v>
      </c>
      <c r="E30" s="27"/>
      <c r="F30" s="27">
        <v>420000</v>
      </c>
      <c r="G30" s="27"/>
      <c r="H30" s="27"/>
      <c r="I30" s="27"/>
      <c r="J30" s="27">
        <f>SUM(D30:I30)</f>
        <v>420000</v>
      </c>
    </row>
    <row r="31" spans="2:10" ht="12" customHeight="1">
      <c r="B31" s="8"/>
      <c r="C31" s="6" t="s">
        <v>1</v>
      </c>
      <c r="D31" s="14">
        <f aca="true" t="shared" si="2" ref="D31:J31">SUM(D28:D30)</f>
        <v>2984.52</v>
      </c>
      <c r="E31" s="10">
        <f t="shared" si="2"/>
        <v>120000</v>
      </c>
      <c r="F31" s="10">
        <f t="shared" si="2"/>
        <v>2800000</v>
      </c>
      <c r="G31" s="10">
        <f>SUM(G28:G30)</f>
        <v>0</v>
      </c>
      <c r="H31" s="10">
        <f>SUM(H28:H30)</f>
        <v>0</v>
      </c>
      <c r="I31" s="10">
        <f t="shared" si="2"/>
        <v>0</v>
      </c>
      <c r="J31" s="12">
        <f t="shared" si="2"/>
        <v>2922984.52</v>
      </c>
    </row>
    <row r="32" spans="2:10" ht="3" customHeight="1">
      <c r="B32" s="6"/>
      <c r="C32" s="13"/>
      <c r="D32" s="9"/>
      <c r="E32" s="50"/>
      <c r="F32" s="50"/>
      <c r="G32" s="50"/>
      <c r="H32" s="50"/>
      <c r="I32" s="50"/>
      <c r="J32" s="45"/>
    </row>
    <row r="33" spans="2:10" ht="44.25" customHeight="1">
      <c r="B33" s="6" t="s">
        <v>17</v>
      </c>
      <c r="C33" s="13" t="s">
        <v>59</v>
      </c>
      <c r="D33" s="9"/>
      <c r="E33" s="44">
        <v>2012</v>
      </c>
      <c r="F33" s="60">
        <v>2013</v>
      </c>
      <c r="G33" s="68">
        <v>2014</v>
      </c>
      <c r="H33" s="68">
        <v>2015</v>
      </c>
      <c r="I33" s="68">
        <v>2016</v>
      </c>
      <c r="J33" s="45" t="s">
        <v>1</v>
      </c>
    </row>
    <row r="34" spans="2:10" ht="12" customHeight="1">
      <c r="B34" s="6" t="s">
        <v>18</v>
      </c>
      <c r="C34" s="46" t="s">
        <v>27</v>
      </c>
      <c r="D34" s="26">
        <v>49543.9</v>
      </c>
      <c r="E34" s="27"/>
      <c r="F34" s="27"/>
      <c r="G34" s="27"/>
      <c r="H34" s="27"/>
      <c r="I34" s="27"/>
      <c r="J34" s="27">
        <f>SUM(D34:I34)</f>
        <v>49543.9</v>
      </c>
    </row>
    <row r="35" spans="2:10" ht="12" customHeight="1">
      <c r="B35" s="6" t="s">
        <v>19</v>
      </c>
      <c r="C35" s="46" t="s">
        <v>28</v>
      </c>
      <c r="D35" s="26">
        <v>0</v>
      </c>
      <c r="E35" s="27"/>
      <c r="F35" s="27"/>
      <c r="G35" s="27"/>
      <c r="H35" s="27"/>
      <c r="I35" s="27"/>
      <c r="J35" s="27"/>
    </row>
    <row r="36" spans="2:10" ht="10.5" customHeight="1">
      <c r="B36" s="6" t="s">
        <v>20</v>
      </c>
      <c r="C36" s="46" t="s">
        <v>29</v>
      </c>
      <c r="D36" s="26">
        <v>0</v>
      </c>
      <c r="E36" s="27"/>
      <c r="F36" s="27"/>
      <c r="G36" s="27"/>
      <c r="H36" s="27"/>
      <c r="I36" s="27"/>
      <c r="J36" s="27"/>
    </row>
    <row r="37" spans="2:10" ht="12.75" customHeight="1">
      <c r="B37" s="8"/>
      <c r="C37" s="6" t="s">
        <v>47</v>
      </c>
      <c r="D37" s="14">
        <f aca="true" t="shared" si="3" ref="D37:J37">SUM(D34:D36)</f>
        <v>49543.9</v>
      </c>
      <c r="E37" s="10">
        <f t="shared" si="3"/>
        <v>0</v>
      </c>
      <c r="F37" s="10">
        <f t="shared" si="3"/>
        <v>0</v>
      </c>
      <c r="G37" s="10">
        <f>SUM(G34:G36)</f>
        <v>0</v>
      </c>
      <c r="H37" s="10">
        <f>SUM(H34:H36)</f>
        <v>0</v>
      </c>
      <c r="I37" s="10">
        <f t="shared" si="3"/>
        <v>0</v>
      </c>
      <c r="J37" s="12">
        <f t="shared" si="3"/>
        <v>49543.9</v>
      </c>
    </row>
    <row r="38" spans="2:10" ht="6.75" customHeight="1">
      <c r="B38" s="16"/>
      <c r="C38" s="11"/>
      <c r="D38" s="14"/>
      <c r="E38" s="17"/>
      <c r="F38" s="17"/>
      <c r="G38" s="17"/>
      <c r="H38" s="17"/>
      <c r="I38" s="17"/>
      <c r="J38" s="12"/>
    </row>
    <row r="39" spans="2:10" ht="26.25" customHeight="1">
      <c r="B39" s="6" t="s">
        <v>21</v>
      </c>
      <c r="C39" s="63" t="s">
        <v>64</v>
      </c>
      <c r="D39" s="9"/>
      <c r="E39" s="44">
        <v>2012</v>
      </c>
      <c r="F39" s="60">
        <v>2013</v>
      </c>
      <c r="G39" s="68">
        <v>2014</v>
      </c>
      <c r="H39" s="68">
        <v>2015</v>
      </c>
      <c r="I39" s="68">
        <v>2016</v>
      </c>
      <c r="J39" s="45" t="s">
        <v>1</v>
      </c>
    </row>
    <row r="40" spans="2:10" ht="12.75" customHeight="1">
      <c r="B40" s="6" t="s">
        <v>22</v>
      </c>
      <c r="C40" s="46" t="s">
        <v>27</v>
      </c>
      <c r="D40" s="26">
        <v>2614</v>
      </c>
      <c r="E40" s="27">
        <v>185000</v>
      </c>
      <c r="F40" s="27">
        <v>185000</v>
      </c>
      <c r="G40" s="27"/>
      <c r="H40" s="27"/>
      <c r="I40" s="27"/>
      <c r="J40" s="27">
        <f>SUM(D40:I40)</f>
        <v>372614</v>
      </c>
    </row>
    <row r="41" spans="2:10" ht="12.75" customHeight="1">
      <c r="B41" s="6" t="s">
        <v>23</v>
      </c>
      <c r="C41" s="46" t="s">
        <v>28</v>
      </c>
      <c r="D41" s="26">
        <v>0</v>
      </c>
      <c r="E41" s="27"/>
      <c r="F41" s="27">
        <v>6822501</v>
      </c>
      <c r="G41" s="27"/>
      <c r="H41" s="27"/>
      <c r="I41" s="27"/>
      <c r="J41" s="27">
        <f>SUM(D41:I41)</f>
        <v>6822501</v>
      </c>
    </row>
    <row r="42" spans="2:10" ht="12.75" customHeight="1">
      <c r="B42" s="6" t="s">
        <v>24</v>
      </c>
      <c r="C42" s="46" t="s">
        <v>29</v>
      </c>
      <c r="D42" s="26">
        <v>0</v>
      </c>
      <c r="E42" s="27"/>
      <c r="F42" s="27">
        <v>733760</v>
      </c>
      <c r="G42" s="27"/>
      <c r="H42" s="27"/>
      <c r="I42" s="27"/>
      <c r="J42" s="27">
        <f>SUM(D42:I42)</f>
        <v>733760</v>
      </c>
    </row>
    <row r="43" spans="2:10" ht="12.75" customHeight="1">
      <c r="B43" s="8"/>
      <c r="C43" s="6" t="s">
        <v>47</v>
      </c>
      <c r="D43" s="14">
        <f aca="true" t="shared" si="4" ref="D43:J43">SUM(D40:D42)</f>
        <v>2614</v>
      </c>
      <c r="E43" s="10">
        <f t="shared" si="4"/>
        <v>185000</v>
      </c>
      <c r="F43" s="10">
        <f t="shared" si="4"/>
        <v>7741261</v>
      </c>
      <c r="G43" s="10">
        <f>SUM(G40:G42)</f>
        <v>0</v>
      </c>
      <c r="H43" s="10">
        <f>SUM(H40:H42)</f>
        <v>0</v>
      </c>
      <c r="I43" s="10">
        <f t="shared" si="4"/>
        <v>0</v>
      </c>
      <c r="J43" s="12">
        <f t="shared" si="4"/>
        <v>7928875</v>
      </c>
    </row>
    <row r="44" spans="1:10" ht="4.5" customHeight="1">
      <c r="A44" s="1"/>
      <c r="B44" s="85"/>
      <c r="C44" s="75"/>
      <c r="D44" s="86"/>
      <c r="E44" s="87"/>
      <c r="F44" s="87"/>
      <c r="G44" s="87"/>
      <c r="H44" s="87"/>
      <c r="I44" s="87"/>
      <c r="J44" s="88"/>
    </row>
    <row r="45" spans="1:10" ht="3" customHeight="1">
      <c r="A45" s="1"/>
      <c r="B45" s="75"/>
      <c r="C45" s="76"/>
      <c r="D45" s="77"/>
      <c r="E45" s="77"/>
      <c r="F45" s="77"/>
      <c r="G45" s="77"/>
      <c r="H45" s="77"/>
      <c r="I45" s="77"/>
      <c r="J45" s="78"/>
    </row>
    <row r="46" spans="2:10" ht="38.25" customHeight="1">
      <c r="B46" s="6" t="s">
        <v>0</v>
      </c>
      <c r="C46" s="4" t="str">
        <f>C9</f>
        <v>Działanie inwestycyjne</v>
      </c>
      <c r="D46" s="5" t="str">
        <f>D9</f>
        <v>Nakłady poniesione do  2011r.</v>
      </c>
      <c r="E46" s="93" t="s">
        <v>43</v>
      </c>
      <c r="F46" s="94"/>
      <c r="G46" s="94"/>
      <c r="H46" s="94"/>
      <c r="I46" s="94"/>
      <c r="J46" s="5" t="s">
        <v>2</v>
      </c>
    </row>
    <row r="47" spans="2:10" ht="30" customHeight="1">
      <c r="B47" s="21" t="s">
        <v>36</v>
      </c>
      <c r="C47" s="13" t="s">
        <v>57</v>
      </c>
      <c r="D47" s="9"/>
      <c r="E47" s="44">
        <v>2012</v>
      </c>
      <c r="F47" s="60">
        <v>2013</v>
      </c>
      <c r="G47" s="68">
        <v>2014</v>
      </c>
      <c r="H47" s="68">
        <v>2015</v>
      </c>
      <c r="I47" s="68">
        <v>2016</v>
      </c>
      <c r="J47" s="45" t="s">
        <v>1</v>
      </c>
    </row>
    <row r="48" spans="2:10" ht="12" customHeight="1">
      <c r="B48" s="6" t="s">
        <v>37</v>
      </c>
      <c r="C48" s="46" t="s">
        <v>27</v>
      </c>
      <c r="D48" s="26">
        <v>132011</v>
      </c>
      <c r="E48" s="27">
        <v>2054000</v>
      </c>
      <c r="F48" s="27"/>
      <c r="G48" s="27"/>
      <c r="H48" s="27"/>
      <c r="I48" s="27"/>
      <c r="J48" s="27">
        <f>SUM(D48:I48)</f>
        <v>2186011</v>
      </c>
    </row>
    <row r="49" spans="2:10" ht="12" customHeight="1">
      <c r="B49" s="6" t="s">
        <v>37</v>
      </c>
      <c r="C49" s="46" t="s">
        <v>28</v>
      </c>
      <c r="D49" s="26">
        <v>0</v>
      </c>
      <c r="E49" s="27">
        <v>2200000</v>
      </c>
      <c r="F49" s="27">
        <v>2000000</v>
      </c>
      <c r="G49" s="27"/>
      <c r="H49" s="27"/>
      <c r="I49" s="27"/>
      <c r="J49" s="27">
        <f>SUM(D49:I49)</f>
        <v>4200000</v>
      </c>
    </row>
    <row r="50" spans="2:10" ht="12" customHeight="1">
      <c r="B50" s="11" t="s">
        <v>38</v>
      </c>
      <c r="C50" s="46" t="s">
        <v>29</v>
      </c>
      <c r="D50" s="26">
        <v>0</v>
      </c>
      <c r="E50" s="27">
        <v>676000</v>
      </c>
      <c r="F50" s="27"/>
      <c r="G50" s="27"/>
      <c r="H50" s="27"/>
      <c r="I50" s="27"/>
      <c r="J50" s="27">
        <f>SUM(D50:I50)</f>
        <v>676000</v>
      </c>
    </row>
    <row r="51" spans="1:10" ht="12.75">
      <c r="A51" s="1"/>
      <c r="B51" s="11"/>
      <c r="C51" s="11" t="s">
        <v>1</v>
      </c>
      <c r="D51" s="51">
        <f aca="true" t="shared" si="5" ref="D51:J51">SUM(D48:D50)</f>
        <v>132011</v>
      </c>
      <c r="E51" s="52">
        <f t="shared" si="5"/>
        <v>4930000</v>
      </c>
      <c r="F51" s="52">
        <f t="shared" si="5"/>
        <v>2000000</v>
      </c>
      <c r="G51" s="52">
        <f>SUM(G48:G50)</f>
        <v>0</v>
      </c>
      <c r="H51" s="52">
        <f>SUM(H48:H50)</f>
        <v>0</v>
      </c>
      <c r="I51" s="52">
        <f t="shared" si="5"/>
        <v>0</v>
      </c>
      <c r="J51" s="22">
        <f t="shared" si="5"/>
        <v>7062011</v>
      </c>
    </row>
    <row r="52" spans="1:10" ht="6" customHeight="1">
      <c r="A52" s="1"/>
      <c r="B52" s="23"/>
      <c r="C52" s="23"/>
      <c r="D52" s="53"/>
      <c r="E52" s="54"/>
      <c r="F52" s="54"/>
      <c r="G52" s="54"/>
      <c r="H52" s="54"/>
      <c r="I52" s="54"/>
      <c r="J52" s="24"/>
    </row>
    <row r="53" spans="2:10" ht="29.25" customHeight="1">
      <c r="B53" s="6" t="s">
        <v>39</v>
      </c>
      <c r="C53" s="69" t="s">
        <v>58</v>
      </c>
      <c r="D53" s="70"/>
      <c r="E53" s="55">
        <v>2012</v>
      </c>
      <c r="F53" s="60">
        <v>2013</v>
      </c>
      <c r="G53" s="68">
        <v>2014</v>
      </c>
      <c r="H53" s="68">
        <v>2015</v>
      </c>
      <c r="I53" s="68">
        <v>2016</v>
      </c>
      <c r="J53" s="72" t="s">
        <v>1</v>
      </c>
    </row>
    <row r="54" spans="2:10" ht="12.75">
      <c r="B54" s="25" t="s">
        <v>40</v>
      </c>
      <c r="C54" s="46" t="s">
        <v>31</v>
      </c>
      <c r="D54" s="26">
        <v>1140569.34</v>
      </c>
      <c r="E54" s="27">
        <v>188710</v>
      </c>
      <c r="F54" s="27"/>
      <c r="G54" s="27"/>
      <c r="H54" s="27"/>
      <c r="I54" s="27"/>
      <c r="J54" s="27">
        <f>SUM(D54:I54)</f>
        <v>1329279.34</v>
      </c>
    </row>
    <row r="55" spans="2:10" ht="12.75">
      <c r="B55" s="25" t="s">
        <v>41</v>
      </c>
      <c r="C55" s="46" t="s">
        <v>28</v>
      </c>
      <c r="D55" s="27"/>
      <c r="E55" s="27"/>
      <c r="F55" s="27"/>
      <c r="G55" s="27"/>
      <c r="H55" s="27"/>
      <c r="I55" s="27"/>
      <c r="J55" s="27">
        <f>SUM(D55:I55)</f>
        <v>0</v>
      </c>
    </row>
    <row r="56" spans="2:10" ht="12.75">
      <c r="B56" s="25" t="s">
        <v>42</v>
      </c>
      <c r="C56" s="46" t="s">
        <v>29</v>
      </c>
      <c r="D56" s="47">
        <v>0</v>
      </c>
      <c r="E56" s="27"/>
      <c r="F56" s="27"/>
      <c r="G56" s="27"/>
      <c r="H56" s="27"/>
      <c r="I56" s="27"/>
      <c r="J56" s="27">
        <f>SUM(D56:I56)</f>
        <v>0</v>
      </c>
    </row>
    <row r="57" spans="2:10" ht="12.75">
      <c r="B57" s="8"/>
      <c r="C57" s="6" t="s">
        <v>48</v>
      </c>
      <c r="D57" s="45">
        <f>SUM(D54:D56)</f>
        <v>1140569.34</v>
      </c>
      <c r="E57" s="49">
        <f>E54</f>
        <v>188710</v>
      </c>
      <c r="F57" s="49">
        <f>F54</f>
        <v>0</v>
      </c>
      <c r="G57" s="49">
        <f>G54</f>
        <v>0</v>
      </c>
      <c r="H57" s="49">
        <f>H54</f>
        <v>0</v>
      </c>
      <c r="I57" s="49">
        <f>I54</f>
        <v>0</v>
      </c>
      <c r="J57" s="12">
        <f>SUM(D57:I57)</f>
        <v>1329279.34</v>
      </c>
    </row>
    <row r="58" spans="2:10" ht="3.75" customHeight="1">
      <c r="B58" s="8"/>
      <c r="C58" s="11"/>
      <c r="D58" s="45"/>
      <c r="E58" s="48"/>
      <c r="F58" s="48"/>
      <c r="G58" s="48"/>
      <c r="H58" s="48"/>
      <c r="I58" s="48"/>
      <c r="J58" s="12"/>
    </row>
    <row r="59" spans="2:10" ht="30" customHeight="1">
      <c r="B59" s="6" t="s">
        <v>44</v>
      </c>
      <c r="C59" s="13" t="s">
        <v>71</v>
      </c>
      <c r="D59" s="9"/>
      <c r="E59" s="44">
        <v>2012</v>
      </c>
      <c r="F59" s="60">
        <v>2013</v>
      </c>
      <c r="G59" s="68">
        <v>2014</v>
      </c>
      <c r="H59" s="68">
        <v>2015</v>
      </c>
      <c r="I59" s="68">
        <v>2016</v>
      </c>
      <c r="J59" s="45" t="s">
        <v>1</v>
      </c>
    </row>
    <row r="60" spans="2:10" ht="12.75">
      <c r="B60" s="25" t="s">
        <v>50</v>
      </c>
      <c r="C60" s="46" t="s">
        <v>31</v>
      </c>
      <c r="D60" s="26">
        <v>189659.02</v>
      </c>
      <c r="E60" s="27">
        <v>23000</v>
      </c>
      <c r="F60" s="27"/>
      <c r="G60" s="27"/>
      <c r="H60" s="27"/>
      <c r="I60" s="27"/>
      <c r="J60" s="27">
        <f>SUM(D60:I60)</f>
        <v>212659.02</v>
      </c>
    </row>
    <row r="61" spans="2:10" ht="12.75" customHeight="1">
      <c r="B61" s="25" t="s">
        <v>51</v>
      </c>
      <c r="C61" s="46" t="s">
        <v>28</v>
      </c>
      <c r="D61" s="26"/>
      <c r="E61" s="27">
        <v>2457999</v>
      </c>
      <c r="F61" s="27"/>
      <c r="G61" s="27"/>
      <c r="H61" s="27"/>
      <c r="I61" s="27"/>
      <c r="J61" s="27">
        <f>SUM(D61:I61)</f>
        <v>2457999</v>
      </c>
    </row>
    <row r="62" spans="2:10" ht="12" customHeight="1">
      <c r="B62" s="25" t="s">
        <v>52</v>
      </c>
      <c r="C62" s="46" t="s">
        <v>29</v>
      </c>
      <c r="D62" s="26">
        <v>3796198.91</v>
      </c>
      <c r="E62" s="27">
        <v>1403541</v>
      </c>
      <c r="F62" s="27"/>
      <c r="G62" s="27"/>
      <c r="H62" s="27"/>
      <c r="I62" s="27"/>
      <c r="J62" s="27">
        <f>SUM(D62:I62)</f>
        <v>5199739.91</v>
      </c>
    </row>
    <row r="63" spans="2:10" ht="12.75">
      <c r="B63" s="6"/>
      <c r="C63" s="6" t="s">
        <v>60</v>
      </c>
      <c r="D63" s="56">
        <f aca="true" t="shared" si="6" ref="D63:J63">SUM(D60:D62)</f>
        <v>3985857.93</v>
      </c>
      <c r="E63" s="49">
        <f t="shared" si="6"/>
        <v>3884540</v>
      </c>
      <c r="F63" s="49">
        <f t="shared" si="6"/>
        <v>0</v>
      </c>
      <c r="G63" s="49">
        <f>SUM(G60:G62)</f>
        <v>0</v>
      </c>
      <c r="H63" s="49">
        <f>SUM(H60:H62)</f>
        <v>0</v>
      </c>
      <c r="I63" s="49">
        <f t="shared" si="6"/>
        <v>0</v>
      </c>
      <c r="J63" s="12">
        <f t="shared" si="6"/>
        <v>7870397.93</v>
      </c>
    </row>
    <row r="64" spans="2:10" ht="6" customHeight="1">
      <c r="B64" s="18"/>
      <c r="C64" s="19"/>
      <c r="D64" s="57"/>
      <c r="E64" s="57"/>
      <c r="F64" s="57"/>
      <c r="G64" s="57"/>
      <c r="H64" s="57"/>
      <c r="I64" s="57"/>
      <c r="J64" s="20"/>
    </row>
    <row r="65" spans="2:10" ht="29.25" customHeight="1">
      <c r="B65" s="8">
        <v>10</v>
      </c>
      <c r="C65" s="15" t="s">
        <v>76</v>
      </c>
      <c r="D65" s="10"/>
      <c r="E65" s="68">
        <v>2012</v>
      </c>
      <c r="F65" s="68">
        <v>2013</v>
      </c>
      <c r="G65" s="68">
        <v>2014</v>
      </c>
      <c r="H65" s="68">
        <v>2015</v>
      </c>
      <c r="I65" s="68">
        <v>2016</v>
      </c>
      <c r="J65" s="49" t="s">
        <v>1</v>
      </c>
    </row>
    <row r="66" spans="2:10" ht="12" customHeight="1">
      <c r="B66" s="8" t="s">
        <v>62</v>
      </c>
      <c r="C66" s="46" t="s">
        <v>27</v>
      </c>
      <c r="D66" s="26"/>
      <c r="E66" s="27">
        <v>72000</v>
      </c>
      <c r="F66" s="27"/>
      <c r="G66" s="27"/>
      <c r="H66" s="27"/>
      <c r="I66" s="27"/>
      <c r="J66" s="58">
        <f>SUM(E66:I66)</f>
        <v>72000</v>
      </c>
    </row>
    <row r="67" spans="2:10" ht="11.25" customHeight="1">
      <c r="B67" s="8"/>
      <c r="C67" s="6" t="s">
        <v>1</v>
      </c>
      <c r="D67" s="73">
        <f aca="true" t="shared" si="7" ref="D67:J67">D66</f>
        <v>0</v>
      </c>
      <c r="E67" s="49">
        <f t="shared" si="7"/>
        <v>72000</v>
      </c>
      <c r="F67" s="49">
        <f t="shared" si="7"/>
        <v>0</v>
      </c>
      <c r="G67" s="49">
        <f t="shared" si="7"/>
        <v>0</v>
      </c>
      <c r="H67" s="49">
        <f t="shared" si="7"/>
        <v>0</v>
      </c>
      <c r="I67" s="49">
        <f t="shared" si="7"/>
        <v>0</v>
      </c>
      <c r="J67" s="59">
        <f t="shared" si="7"/>
        <v>72000</v>
      </c>
    </row>
    <row r="68" spans="2:10" ht="6.75" customHeight="1">
      <c r="B68" s="8"/>
      <c r="C68" s="6"/>
      <c r="D68" s="73"/>
      <c r="E68" s="52"/>
      <c r="F68" s="52"/>
      <c r="G68" s="52"/>
      <c r="H68" s="52"/>
      <c r="I68" s="52"/>
      <c r="J68" s="59"/>
    </row>
    <row r="69" spans="2:10" ht="12.75" customHeight="1">
      <c r="B69" s="8" t="s">
        <v>61</v>
      </c>
      <c r="C69" s="15" t="s">
        <v>68</v>
      </c>
      <c r="D69" s="10"/>
      <c r="E69" s="66">
        <v>2012</v>
      </c>
      <c r="F69" s="66">
        <v>2013</v>
      </c>
      <c r="G69" s="68">
        <v>2014</v>
      </c>
      <c r="H69" s="68">
        <v>2015</v>
      </c>
      <c r="I69" s="68">
        <v>2016</v>
      </c>
      <c r="J69" s="49" t="s">
        <v>1</v>
      </c>
    </row>
    <row r="70" spans="2:10" ht="12.75" customHeight="1">
      <c r="B70" s="8" t="s">
        <v>67</v>
      </c>
      <c r="C70" s="46" t="s">
        <v>27</v>
      </c>
      <c r="D70" s="26"/>
      <c r="E70" s="27">
        <v>20000</v>
      </c>
      <c r="F70" s="27">
        <v>150000</v>
      </c>
      <c r="G70" s="27">
        <v>500000</v>
      </c>
      <c r="H70" s="27">
        <v>500000</v>
      </c>
      <c r="I70" s="27">
        <v>1000000</v>
      </c>
      <c r="J70" s="58">
        <f>SUM(E70:I70)</f>
        <v>2170000</v>
      </c>
    </row>
    <row r="71" spans="2:10" ht="12.75" customHeight="1">
      <c r="B71" s="8"/>
      <c r="C71" s="6" t="s">
        <v>1</v>
      </c>
      <c r="D71" s="67">
        <f aca="true" t="shared" si="8" ref="D71:J71">D70</f>
        <v>0</v>
      </c>
      <c r="E71" s="49">
        <f t="shared" si="8"/>
        <v>20000</v>
      </c>
      <c r="F71" s="49">
        <f t="shared" si="8"/>
        <v>150000</v>
      </c>
      <c r="G71" s="49">
        <f t="shared" si="8"/>
        <v>500000</v>
      </c>
      <c r="H71" s="49">
        <f t="shared" si="8"/>
        <v>500000</v>
      </c>
      <c r="I71" s="49">
        <f t="shared" si="8"/>
        <v>1000000</v>
      </c>
      <c r="J71" s="59">
        <f t="shared" si="8"/>
        <v>2170000</v>
      </c>
    </row>
    <row r="72" spans="2:10" ht="6" customHeight="1">
      <c r="B72" s="8"/>
      <c r="C72" s="6"/>
      <c r="D72" s="67"/>
      <c r="E72" s="48"/>
      <c r="F72" s="48"/>
      <c r="G72" s="48"/>
      <c r="H72" s="48"/>
      <c r="I72" s="48"/>
      <c r="J72" s="59"/>
    </row>
    <row r="73" spans="2:10" ht="30" customHeight="1">
      <c r="B73" s="8" t="s">
        <v>74</v>
      </c>
      <c r="C73" s="15" t="s">
        <v>30</v>
      </c>
      <c r="D73" s="10"/>
      <c r="E73" s="44">
        <v>2012</v>
      </c>
      <c r="F73" s="60">
        <v>2013</v>
      </c>
      <c r="G73" s="68">
        <v>2014</v>
      </c>
      <c r="H73" s="68">
        <v>2015</v>
      </c>
      <c r="I73" s="68">
        <v>2016</v>
      </c>
      <c r="J73" s="49" t="s">
        <v>1</v>
      </c>
    </row>
    <row r="74" spans="2:10" ht="14.25" customHeight="1">
      <c r="B74" s="8" t="s">
        <v>75</v>
      </c>
      <c r="C74" s="46" t="s">
        <v>27</v>
      </c>
      <c r="D74" s="26">
        <v>13881.78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58">
        <f>I74+H74+E74+D74</f>
        <v>13881.78</v>
      </c>
    </row>
    <row r="75" spans="2:10" ht="14.25" customHeight="1">
      <c r="B75" s="8"/>
      <c r="C75" s="6" t="s">
        <v>1</v>
      </c>
      <c r="D75" s="45">
        <f aca="true" t="shared" si="9" ref="D75:J75">D74</f>
        <v>13881.78</v>
      </c>
      <c r="E75" s="45">
        <f t="shared" si="9"/>
        <v>0</v>
      </c>
      <c r="F75" s="62">
        <f t="shared" si="9"/>
        <v>0</v>
      </c>
      <c r="G75" s="73">
        <f>G74</f>
        <v>0</v>
      </c>
      <c r="H75" s="73">
        <f>H74</f>
        <v>0</v>
      </c>
      <c r="I75" s="45">
        <f t="shared" si="9"/>
        <v>0</v>
      </c>
      <c r="J75" s="59">
        <f t="shared" si="9"/>
        <v>13881.78</v>
      </c>
    </row>
    <row r="76" spans="2:10" ht="4.5" customHeight="1">
      <c r="B76" s="32"/>
      <c r="C76" s="31"/>
      <c r="D76" s="28"/>
      <c r="E76" s="28"/>
      <c r="F76" s="28"/>
      <c r="G76" s="28"/>
      <c r="H76" s="28"/>
      <c r="I76" s="28"/>
      <c r="J76" s="28"/>
    </row>
    <row r="77" spans="2:11" ht="14.25">
      <c r="B77" s="90" t="s">
        <v>35</v>
      </c>
      <c r="C77" s="91"/>
      <c r="D77" s="14">
        <f>D75+D63+D57+D51+D37+D31+D25+D20+D14+D43</f>
        <v>5739852.02</v>
      </c>
      <c r="E77" s="10">
        <f aca="true" t="shared" si="10" ref="E77:J77">E75+E63+E57+E51+E37+E31+E25+E20+E14+E43+E71+E67</f>
        <v>13455250</v>
      </c>
      <c r="F77" s="10">
        <f t="shared" si="10"/>
        <v>17516261</v>
      </c>
      <c r="G77" s="10">
        <f t="shared" si="10"/>
        <v>4500000</v>
      </c>
      <c r="H77" s="10">
        <f t="shared" si="10"/>
        <v>6500000</v>
      </c>
      <c r="I77" s="10">
        <f t="shared" si="10"/>
        <v>1000000</v>
      </c>
      <c r="J77" s="10">
        <f t="shared" si="10"/>
        <v>48711363.019999996</v>
      </c>
      <c r="K77" s="84">
        <f>SUM(D77:I77)</f>
        <v>48711363.019999996</v>
      </c>
    </row>
    <row r="78" spans="2:10" ht="14.25" customHeight="1">
      <c r="B78" s="34"/>
      <c r="C78" s="35" t="s">
        <v>26</v>
      </c>
      <c r="D78" s="79"/>
      <c r="E78" s="78"/>
      <c r="F78" s="78"/>
      <c r="G78" s="78"/>
      <c r="H78" s="78"/>
      <c r="I78" s="78"/>
      <c r="J78" s="80"/>
    </row>
    <row r="79" spans="2:10" ht="13.5" customHeight="1">
      <c r="B79" s="34"/>
      <c r="C79" s="31" t="s">
        <v>54</v>
      </c>
      <c r="D79" s="81">
        <f>D11+D17+D23+D28+D34+D48+D54+D60+D74+D40+D24</f>
        <v>1943653.11</v>
      </c>
      <c r="E79" s="82">
        <f>E11+E17+E23+E28+E34+E48+E54+E60+E74+E40+E70+E24+E66</f>
        <v>6292710</v>
      </c>
      <c r="F79" s="82">
        <f>F11+F17+F23+F28+F34+F48+F54+F60+F74+F40+F70</f>
        <v>335000</v>
      </c>
      <c r="G79" s="82">
        <f>G11+G17+G23+G28+G34+G48+G54+G60+G74+G40+G70</f>
        <v>4500000</v>
      </c>
      <c r="H79" s="82">
        <f>H11+H17+H23+H28+H34+H48+H54+H60+H74+H40+H70</f>
        <v>6500000</v>
      </c>
      <c r="I79" s="82">
        <f>I11+I17+I23+I28+I34+I48+I54+I60+I74+I40+I70</f>
        <v>1000000</v>
      </c>
      <c r="J79" s="82">
        <f>SUM(D79:I79)</f>
        <v>20571363.11</v>
      </c>
    </row>
    <row r="80" spans="2:10" ht="6" customHeight="1">
      <c r="B80" s="34"/>
      <c r="C80" s="31"/>
      <c r="D80" s="14"/>
      <c r="E80" s="82"/>
      <c r="F80" s="82"/>
      <c r="G80" s="82"/>
      <c r="H80" s="82"/>
      <c r="I80" s="82"/>
      <c r="J80" s="82"/>
    </row>
    <row r="81" spans="2:10" ht="28.5" customHeight="1">
      <c r="B81" s="34"/>
      <c r="C81" s="33" t="s">
        <v>55</v>
      </c>
      <c r="D81" s="14"/>
      <c r="E81" s="82">
        <f>E12+E18+E29+E35+E49+E55+E61</f>
        <v>5082999</v>
      </c>
      <c r="F81" s="82">
        <f>F12+F18+F29+F35+F49+F55+F61+F41</f>
        <v>14877501</v>
      </c>
      <c r="G81" s="82">
        <f>G12+G18+G24+G29+G35+G49+G55+G61+G41</f>
        <v>0</v>
      </c>
      <c r="H81" s="82">
        <f>H12+H18+H24+H29+H35+H49+H55+H61+H41</f>
        <v>0</v>
      </c>
      <c r="I81" s="82">
        <f>I12+I18+I24+I29+I35+I49+I55+I61+I41</f>
        <v>0</v>
      </c>
      <c r="J81" s="82">
        <f>SUM(D81:I81)</f>
        <v>19960500</v>
      </c>
    </row>
    <row r="82" spans="2:10" ht="13.5" customHeight="1">
      <c r="B82" s="34"/>
      <c r="C82" s="31" t="s">
        <v>56</v>
      </c>
      <c r="D82" s="14">
        <f>D62</f>
        <v>3796198.91</v>
      </c>
      <c r="E82" s="82">
        <f>E13+E19+E30+E36+E50+E56+E62</f>
        <v>2079541</v>
      </c>
      <c r="F82" s="82">
        <f>F13+F19+F30+F36+F50+F56+F62+F42</f>
        <v>2303760</v>
      </c>
      <c r="G82" s="82">
        <f>G13+G19+G30+G36+G50+G56+G62+G42</f>
        <v>0</v>
      </c>
      <c r="H82" s="82">
        <f>H13+H19+H30+H36+H50+H56+H62+H42</f>
        <v>0</v>
      </c>
      <c r="I82" s="82">
        <f>I13+I19+I30+I36+I50+I56+I62+I42</f>
        <v>0</v>
      </c>
      <c r="J82" s="82">
        <f>SUM(D82:I82)</f>
        <v>8179499.91</v>
      </c>
    </row>
    <row r="83" spans="2:11" ht="13.5" customHeight="1">
      <c r="B83" s="34"/>
      <c r="C83" s="31" t="s">
        <v>34</v>
      </c>
      <c r="D83" s="14">
        <f>SUM(D77:D77)</f>
        <v>5739852.02</v>
      </c>
      <c r="E83" s="82">
        <f>SUM(E74:E77)</f>
        <v>13455250</v>
      </c>
      <c r="F83" s="82">
        <f>SUM(F74:F77)</f>
        <v>17516261</v>
      </c>
      <c r="G83" s="82">
        <f>SUM(G74:G77)</f>
        <v>4500000</v>
      </c>
      <c r="H83" s="82">
        <f>SUM(H74:H77)</f>
        <v>6500000</v>
      </c>
      <c r="I83" s="82">
        <f>SUM(I74:I77)</f>
        <v>1000000</v>
      </c>
      <c r="J83" s="82">
        <f>SUM(D83:I83)</f>
        <v>48711363.019999996</v>
      </c>
      <c r="K83" s="83">
        <f>SUM(J79:J82)</f>
        <v>48711363.019999996</v>
      </c>
    </row>
    <row r="84" spans="2:10" ht="11.25" customHeight="1">
      <c r="B84" s="36"/>
      <c r="C84" s="37"/>
      <c r="D84" s="29"/>
      <c r="E84" s="30"/>
      <c r="F84" s="30"/>
      <c r="G84" s="30"/>
      <c r="H84" s="30"/>
      <c r="I84" s="30"/>
      <c r="J84" s="30"/>
    </row>
    <row r="85" spans="2:10" ht="6" customHeight="1">
      <c r="B85" s="36"/>
      <c r="C85" s="38"/>
      <c r="D85" s="39"/>
      <c r="E85" s="39"/>
      <c r="F85" s="39"/>
      <c r="G85" s="39"/>
      <c r="H85" s="39"/>
      <c r="I85" s="39"/>
      <c r="J85" s="40"/>
    </row>
    <row r="86" spans="2:10" ht="16.5">
      <c r="B86" s="36"/>
      <c r="C86" s="41"/>
      <c r="D86" s="39"/>
      <c r="E86" s="42"/>
      <c r="F86" s="42"/>
      <c r="G86" s="42"/>
      <c r="H86" s="39"/>
      <c r="I86" s="39"/>
      <c r="J86" s="40"/>
    </row>
    <row r="87" spans="2:10" ht="14.25">
      <c r="B87" s="36"/>
      <c r="C87" s="43"/>
      <c r="D87" s="39"/>
      <c r="E87" s="39"/>
      <c r="F87" s="39"/>
      <c r="G87" s="39"/>
      <c r="H87" s="39"/>
      <c r="I87" s="39"/>
      <c r="J87" s="40"/>
    </row>
  </sheetData>
  <sheetProtection/>
  <mergeCells count="7">
    <mergeCell ref="H2:J2"/>
    <mergeCell ref="H3:J3"/>
    <mergeCell ref="H4:J4"/>
    <mergeCell ref="B77:C77"/>
    <mergeCell ref="B5:J7"/>
    <mergeCell ref="E9:I9"/>
    <mergeCell ref="E46:I46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2012-03-01T14:28:14Z</cp:lastPrinted>
  <dcterms:created xsi:type="dcterms:W3CDTF">2005-03-06T09:07:58Z</dcterms:created>
  <dcterms:modified xsi:type="dcterms:W3CDTF">2012-03-01T14:39:36Z</dcterms:modified>
  <cp:category/>
  <cp:version/>
  <cp:contentType/>
  <cp:contentStatus/>
</cp:coreProperties>
</file>