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80" windowHeight="883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J76" i="1"/>
  <c r="J75"/>
  <c r="G76"/>
  <c r="F76"/>
  <c r="G75"/>
  <c r="F75"/>
  <c r="G73"/>
  <c r="F73"/>
  <c r="G69"/>
  <c r="F69"/>
  <c r="G65"/>
  <c r="F65"/>
  <c r="F71" s="1"/>
  <c r="F78" s="1"/>
  <c r="G59"/>
  <c r="F59"/>
  <c r="G52"/>
  <c r="F52"/>
  <c r="G44"/>
  <c r="F44"/>
  <c r="G38"/>
  <c r="F38"/>
  <c r="G32"/>
  <c r="F32"/>
  <c r="G26"/>
  <c r="F26"/>
  <c r="G20"/>
  <c r="F20"/>
  <c r="G14"/>
  <c r="F14"/>
  <c r="E69"/>
  <c r="E65"/>
  <c r="E59"/>
  <c r="E52"/>
  <c r="E44"/>
  <c r="E38"/>
  <c r="E32"/>
  <c r="E26"/>
  <c r="E20"/>
  <c r="E14"/>
  <c r="D71"/>
  <c r="E76"/>
  <c r="D73"/>
  <c r="D65"/>
  <c r="I64"/>
  <c r="H76"/>
  <c r="H75"/>
  <c r="H73"/>
  <c r="I35"/>
  <c r="I43"/>
  <c r="I42"/>
  <c r="E75"/>
  <c r="E73"/>
  <c r="D47"/>
  <c r="C47"/>
  <c r="H44"/>
  <c r="D44"/>
  <c r="I41"/>
  <c r="D76"/>
  <c r="I11"/>
  <c r="I17"/>
  <c r="I23"/>
  <c r="I29"/>
  <c r="I38"/>
  <c r="I49"/>
  <c r="I56"/>
  <c r="I62"/>
  <c r="I68"/>
  <c r="I12"/>
  <c r="I18"/>
  <c r="I24"/>
  <c r="I30"/>
  <c r="I50"/>
  <c r="I57"/>
  <c r="I63"/>
  <c r="I13"/>
  <c r="I19"/>
  <c r="I25"/>
  <c r="I31"/>
  <c r="I51"/>
  <c r="I58"/>
  <c r="D69"/>
  <c r="D59"/>
  <c r="D52"/>
  <c r="D38"/>
  <c r="D32"/>
  <c r="D26"/>
  <c r="D20"/>
  <c r="D14"/>
  <c r="D78" s="1"/>
  <c r="H69"/>
  <c r="H65"/>
  <c r="H59"/>
  <c r="H52"/>
  <c r="H38"/>
  <c r="H32"/>
  <c r="H26"/>
  <c r="H20"/>
  <c r="H14"/>
  <c r="I69"/>
  <c r="I52"/>
  <c r="K38"/>
  <c r="J62"/>
  <c r="J55"/>
  <c r="J35"/>
  <c r="J17"/>
  <c r="J11"/>
  <c r="I73" l="1"/>
  <c r="J79" s="1"/>
  <c r="J73"/>
  <c r="J26"/>
  <c r="I65"/>
  <c r="G71"/>
  <c r="I75"/>
  <c r="J52"/>
  <c r="E71"/>
  <c r="E78" s="1"/>
  <c r="I44"/>
  <c r="J44"/>
  <c r="I76"/>
  <c r="H71"/>
  <c r="H78" s="1"/>
  <c r="I26"/>
  <c r="J59"/>
  <c r="J20"/>
  <c r="J38"/>
  <c r="I59"/>
  <c r="I20"/>
  <c r="I32"/>
  <c r="J32"/>
  <c r="J14"/>
  <c r="J65"/>
  <c r="I14"/>
  <c r="G78" l="1"/>
  <c r="J78" s="1"/>
  <c r="J81" s="1"/>
  <c r="J71"/>
  <c r="I71"/>
  <c r="K72"/>
  <c r="K76"/>
  <c r="I78"/>
  <c r="K79" l="1"/>
  <c r="K73"/>
</calcChain>
</file>

<file path=xl/sharedStrings.xml><?xml version="1.0" encoding="utf-8"?>
<sst xmlns="http://schemas.openxmlformats.org/spreadsheetml/2006/main" count="114" uniqueCount="71">
  <si>
    <t>poz.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</si>
  <si>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</si>
  <si>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</si>
  <si>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</si>
  <si>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</si>
  <si>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</si>
  <si>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</si>
  <si>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</si>
  <si>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</si>
  <si>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</si>
  <si>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</si>
  <si>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</si>
  <si>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</si>
  <si>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</si>
  <si>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</si>
  <si>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</si>
  <si>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</si>
  <si>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</si>
  <si>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</si>
  <si>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</si>
  <si>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</si>
  <si>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</si>
  <si>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</si>
  <si>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</si>
  <si>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</si>
  <si>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</si>
  <si>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</si>
  <si>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Kanalizacja Garbatka - Jastrzębiec</t>
  </si>
  <si>
    <t>Rady Gminy Lesznowola</t>
  </si>
  <si>
    <t>w tym:</t>
  </si>
  <si>
    <t>§ 6050</t>
  </si>
  <si>
    <t>§ 6058</t>
  </si>
  <si>
    <t>§ 6059</t>
  </si>
  <si>
    <t xml:space="preserve"> Pozostałe koszty: ocena oddziaływania na środowisko, i inne koszty</t>
  </si>
  <si>
    <t xml:space="preserve">§ 6050            </t>
  </si>
  <si>
    <t xml:space="preserve">Kanalizacja Stefanowo, Kolonia Warszawska, PGR Łazy, Marysin cz. wsch. </t>
  </si>
  <si>
    <t xml:space="preserve">Kanalizacja Janczewice, Podolszyn, Lesznowola zach.         </t>
  </si>
  <si>
    <t xml:space="preserve">     RAZEM</t>
  </si>
  <si>
    <t>RAZEM  PROGRAM GOSPDARKI ŚCIEKOWEJ</t>
  </si>
  <si>
    <t>7.</t>
  </si>
  <si>
    <t>7.1</t>
  </si>
  <si>
    <t>7.3</t>
  </si>
  <si>
    <t>8.</t>
  </si>
  <si>
    <t>8.1</t>
  </si>
  <si>
    <t>8.2</t>
  </si>
  <si>
    <t>8.3</t>
  </si>
  <si>
    <t>Planowane limity wydatków  w poszczególnych latach</t>
  </si>
  <si>
    <t>9.</t>
  </si>
  <si>
    <t>Kanalizacja Zamienie oraz kolektor tłoczny Zgorzała - Zamienie, Nowa Wola, Lesznowola, Łoziska  i Stara Iwiczna ul. Fabryczna i Kolejowa</t>
  </si>
  <si>
    <t>Działanie inwestycyjne</t>
  </si>
  <si>
    <t>Załącznik nr 3a/1</t>
  </si>
  <si>
    <t xml:space="preserve">                                              RAZEM</t>
  </si>
  <si>
    <t xml:space="preserve"> RAZEM</t>
  </si>
  <si>
    <t xml:space="preserve">§ 6050 </t>
  </si>
  <si>
    <t>9.1</t>
  </si>
  <si>
    <t>9.2</t>
  </si>
  <si>
    <t>9.3</t>
  </si>
  <si>
    <t>10.</t>
  </si>
  <si>
    <t xml:space="preserve">Projekt i budowa kanalizacji w Łoziskach i Jazgarzewszczyźnie </t>
  </si>
  <si>
    <t xml:space="preserve"> w tym w 2011 pożyczka z WFOŚiGW 2.100.000,-zł  RAZEM</t>
  </si>
  <si>
    <t xml:space="preserve">Do Uchwały  Nr </t>
  </si>
  <si>
    <t xml:space="preserve">z dnia </t>
  </si>
  <si>
    <t>Nakłady poniesione do  2011r.</t>
  </si>
  <si>
    <t>Budżet gminy    - § 6050</t>
  </si>
  <si>
    <t>Dotacje z Europejskiego Funduszu Rozwoju Regionalnego  - § 6058</t>
  </si>
  <si>
    <t>Środki budżetu (kwalifikowane do dotacji) - § 6059</t>
  </si>
  <si>
    <r>
      <t>Rozbudowa oczyszczalni "Łazy" do przepustowości 861m</t>
    </r>
    <r>
      <rPr>
        <b/>
        <vertAlign val="superscript"/>
        <sz val="10"/>
        <rFont val="Cambria"/>
        <family val="1"/>
        <charset val="238"/>
        <scheme val="major"/>
      </rPr>
      <t>3</t>
    </r>
    <r>
      <rPr>
        <b/>
        <sz val="10"/>
        <rFont val="Cambria"/>
        <family val="1"/>
        <charset val="238"/>
        <scheme val="major"/>
      </rPr>
      <t>/d wraz z przebudową rowu R-25</t>
    </r>
  </si>
  <si>
    <r>
      <t>Budowa oczyszczalni "Janczewice" o przepustowości 250m</t>
    </r>
    <r>
      <rPr>
        <b/>
        <vertAlign val="superscript"/>
        <sz val="10"/>
        <rFont val="Cambria"/>
        <family val="1"/>
        <charset val="238"/>
        <scheme val="major"/>
      </rPr>
      <t>3</t>
    </r>
    <r>
      <rPr>
        <b/>
        <sz val="10"/>
        <rFont val="Cambria"/>
        <family val="1"/>
        <charset val="238"/>
        <scheme val="major"/>
      </rPr>
      <t>/d</t>
    </r>
  </si>
  <si>
    <r>
      <t>Budowa oczyszczalni "Zamienie" o przepustowości 650m</t>
    </r>
    <r>
      <rPr>
        <b/>
        <vertAlign val="superscript"/>
        <sz val="10"/>
        <rFont val="Cambria"/>
        <family val="1"/>
        <charset val="238"/>
        <scheme val="major"/>
      </rPr>
      <t>3</t>
    </r>
    <r>
      <rPr>
        <b/>
        <sz val="10"/>
        <rFont val="Cambria"/>
        <family val="1"/>
        <charset val="238"/>
        <scheme val="major"/>
      </rPr>
      <t xml:space="preserve">/d (I etap) wraz z wymianą sieci wodociągowej </t>
    </r>
    <r>
      <rPr>
        <b/>
        <vertAlign val="superscript"/>
        <sz val="10"/>
        <rFont val="Cambria"/>
        <family val="1"/>
        <charset val="238"/>
        <scheme val="major"/>
      </rPr>
      <t>*)</t>
    </r>
  </si>
  <si>
    <r>
      <t>Budowa oczyszczalni "Łoziska" o przepustowości I etap 3000m</t>
    </r>
    <r>
      <rPr>
        <b/>
        <vertAlign val="superscript"/>
        <sz val="10"/>
        <rFont val="Cambria"/>
        <family val="1"/>
        <charset val="238"/>
        <scheme val="major"/>
      </rPr>
      <t>3</t>
    </r>
    <r>
      <rPr>
        <b/>
        <sz val="10"/>
        <rFont val="Cambria"/>
        <family val="1"/>
        <charset val="238"/>
        <scheme val="major"/>
      </rPr>
      <t xml:space="preserve">/d wraz z infrastrukturą tow. (zbiornik retencyjny, kanał tłoczny, stacja trafo, suszarnia osadów itd.) </t>
    </r>
    <r>
      <rPr>
        <b/>
        <vertAlign val="superscript"/>
        <sz val="10"/>
        <rFont val="Cambria"/>
        <family val="1"/>
        <charset val="238"/>
        <scheme val="major"/>
      </rPr>
      <t>x)</t>
    </r>
  </si>
  <si>
    <t xml:space="preserve">Plan limitów inwestycyjnych na lata 2012 - 2015  dla poszczególnych zadań składających się na program inwestycyjny pn:                                                                               "Kompleksowy program gospodarki ściekowej gminy Lesznowola"   - w 2012r.                                                                              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</si>
</sst>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vertAlign val="superscript"/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b/>
      <vertAlign val="superscript"/>
      <sz val="11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4" fontId="0" fillId="0" borderId="0" xfId="0" applyNumberFormat="1"/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0" xfId="0" applyBorder="1"/>
    <xf numFmtId="3" fontId="0" fillId="0" borderId="0" xfId="0" applyNumberForma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3" fontId="3" fillId="0" borderId="0" xfId="0" applyNumberFormat="1" applyFont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10" fillId="0" borderId="0" xfId="0" applyFont="1"/>
    <xf numFmtId="0" fontId="8" fillId="0" borderId="1" xfId="0" applyFont="1" applyBorder="1" applyAlignment="1">
      <alignment horizontal="left" vertical="center"/>
    </xf>
    <xf numFmtId="3" fontId="10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10" fillId="0" borderId="0" xfId="0" applyNumberFormat="1" applyFont="1"/>
    <xf numFmtId="0" fontId="9" fillId="0" borderId="0" xfId="0" applyFont="1" applyBorder="1"/>
    <xf numFmtId="0" fontId="8" fillId="0" borderId="5" xfId="0" applyFont="1" applyBorder="1" applyAlignment="1">
      <alignment horizontal="right"/>
    </xf>
    <xf numFmtId="4" fontId="10" fillId="0" borderId="0" xfId="0" applyNumberFormat="1" applyFont="1" applyBorder="1"/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/>
    </xf>
    <xf numFmtId="3" fontId="13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topLeftCell="B1" zoomScaleSheetLayoutView="100" workbookViewId="0">
      <selection activeCell="G10" sqref="G10"/>
    </sheetView>
  </sheetViews>
  <sheetFormatPr defaultRowHeight="12.75"/>
  <cols>
    <col min="1" max="1" width="2" customWidth="1"/>
    <col min="2" max="2" width="4.7109375" customWidth="1"/>
    <col min="3" max="3" width="52.140625" customWidth="1"/>
    <col min="4" max="4" width="15.28515625" customWidth="1"/>
    <col min="5" max="5" width="14.5703125" customWidth="1"/>
    <col min="6" max="6" width="15.85546875" customWidth="1"/>
    <col min="7" max="7" width="11.7109375" customWidth="1"/>
    <col min="8" max="8" width="12.85546875" customWidth="1"/>
    <col min="9" max="9" width="12.7109375" customWidth="1"/>
    <col min="10" max="10" width="15.85546875" customWidth="1"/>
    <col min="11" max="11" width="15.7109375" customWidth="1"/>
  </cols>
  <sheetData>
    <row r="1" spans="2:11" ht="11.25" customHeight="1">
      <c r="B1" s="7"/>
      <c r="C1" s="7"/>
      <c r="D1" s="7"/>
      <c r="E1" s="7"/>
      <c r="F1" s="7"/>
      <c r="G1" s="8" t="s">
        <v>50</v>
      </c>
      <c r="H1" s="8"/>
      <c r="I1" s="7"/>
      <c r="J1" s="7"/>
    </row>
    <row r="2" spans="2:11" ht="11.25" customHeight="1">
      <c r="B2" s="7"/>
      <c r="C2" s="7"/>
      <c r="D2" s="7"/>
      <c r="E2" s="8"/>
      <c r="F2" s="8"/>
      <c r="G2" s="93" t="s">
        <v>60</v>
      </c>
      <c r="H2" s="93"/>
      <c r="I2" s="93"/>
      <c r="J2" s="93"/>
    </row>
    <row r="3" spans="2:11" ht="10.5" customHeight="1">
      <c r="B3" s="7"/>
      <c r="C3" s="7"/>
      <c r="D3" s="7"/>
      <c r="E3" s="8"/>
      <c r="F3" s="8"/>
      <c r="G3" s="93" t="s">
        <v>28</v>
      </c>
      <c r="H3" s="93"/>
      <c r="I3" s="93"/>
      <c r="J3" s="93"/>
    </row>
    <row r="4" spans="2:11" ht="12" customHeight="1">
      <c r="B4" s="7"/>
      <c r="C4" s="7"/>
      <c r="D4" s="7"/>
      <c r="E4" s="8"/>
      <c r="F4" s="8"/>
      <c r="G4" s="93" t="s">
        <v>61</v>
      </c>
      <c r="H4" s="93"/>
      <c r="I4" s="93"/>
      <c r="J4" s="93"/>
    </row>
    <row r="5" spans="2:11">
      <c r="B5" s="98" t="s">
        <v>70</v>
      </c>
      <c r="C5" s="98"/>
      <c r="D5" s="98"/>
      <c r="E5" s="98"/>
      <c r="F5" s="98"/>
      <c r="G5" s="98"/>
      <c r="H5" s="98"/>
      <c r="I5" s="98"/>
      <c r="J5" s="7"/>
    </row>
    <row r="6" spans="2:11">
      <c r="B6" s="98"/>
      <c r="C6" s="98"/>
      <c r="D6" s="98"/>
      <c r="E6" s="98"/>
      <c r="F6" s="98"/>
      <c r="G6" s="98"/>
      <c r="H6" s="98"/>
      <c r="I6" s="98"/>
      <c r="J6" s="7"/>
    </row>
    <row r="7" spans="2:11" ht="3" customHeight="1">
      <c r="B7" s="98"/>
      <c r="C7" s="98"/>
      <c r="D7" s="98"/>
      <c r="E7" s="98"/>
      <c r="F7" s="98"/>
      <c r="G7" s="98"/>
      <c r="H7" s="98"/>
      <c r="I7" s="98"/>
      <c r="J7" s="7"/>
    </row>
    <row r="8" spans="2:11" ht="5.25" customHeight="1">
      <c r="B8" s="7"/>
      <c r="C8" s="7"/>
      <c r="D8" s="7"/>
      <c r="E8" s="7"/>
      <c r="F8" s="7"/>
      <c r="G8" s="7"/>
      <c r="H8" s="7"/>
      <c r="I8" s="7"/>
      <c r="J8" s="7"/>
    </row>
    <row r="9" spans="2:11" ht="33" customHeight="1">
      <c r="B9" s="9" t="s">
        <v>0</v>
      </c>
      <c r="C9" s="9" t="s">
        <v>49</v>
      </c>
      <c r="D9" s="91" t="s">
        <v>62</v>
      </c>
      <c r="E9" s="107" t="s">
        <v>46</v>
      </c>
      <c r="F9" s="108"/>
      <c r="G9" s="108"/>
      <c r="H9" s="108"/>
      <c r="I9" s="92" t="s">
        <v>2</v>
      </c>
      <c r="J9" s="7"/>
    </row>
    <row r="10" spans="2:11" ht="27" customHeight="1">
      <c r="B10" s="11" t="s">
        <v>3</v>
      </c>
      <c r="C10" s="12" t="s">
        <v>35</v>
      </c>
      <c r="D10" s="10"/>
      <c r="E10" s="64">
        <v>2012</v>
      </c>
      <c r="F10" s="86">
        <v>2013</v>
      </c>
      <c r="G10" s="86">
        <v>2014</v>
      </c>
      <c r="H10" s="64">
        <v>2015</v>
      </c>
      <c r="I10" s="65" t="s">
        <v>1</v>
      </c>
      <c r="J10" s="7"/>
      <c r="K10" s="1"/>
    </row>
    <row r="11" spans="2:11" ht="11.25" customHeight="1">
      <c r="B11" s="11" t="s">
        <v>4</v>
      </c>
      <c r="C11" s="66" t="s">
        <v>30</v>
      </c>
      <c r="D11" s="36">
        <v>43578.720000000001</v>
      </c>
      <c r="E11" s="37">
        <v>170000</v>
      </c>
      <c r="F11" s="37"/>
      <c r="G11" s="37"/>
      <c r="H11" s="37"/>
      <c r="I11" s="37">
        <f>SUM(D11:H11)</f>
        <v>213578.72</v>
      </c>
      <c r="J11" s="13">
        <f>D11+E11</f>
        <v>213578.72</v>
      </c>
      <c r="K11" s="1"/>
    </row>
    <row r="12" spans="2:11" ht="12" customHeight="1">
      <c r="B12" s="11" t="s">
        <v>5</v>
      </c>
      <c r="C12" s="66" t="s">
        <v>31</v>
      </c>
      <c r="D12" s="67">
        <v>0</v>
      </c>
      <c r="E12" s="37">
        <v>425000</v>
      </c>
      <c r="F12" s="37">
        <v>425000</v>
      </c>
      <c r="G12" s="37"/>
      <c r="H12" s="37"/>
      <c r="I12" s="37">
        <f>SUM(D12:H12)</f>
        <v>850000</v>
      </c>
      <c r="J12" s="7"/>
      <c r="K12" s="1"/>
    </row>
    <row r="13" spans="2:11" ht="12" customHeight="1">
      <c r="B13" s="11" t="s">
        <v>6</v>
      </c>
      <c r="C13" s="66" t="s">
        <v>32</v>
      </c>
      <c r="D13" s="37">
        <v>0</v>
      </c>
      <c r="E13" s="37">
        <v>0</v>
      </c>
      <c r="F13" s="37">
        <v>650000</v>
      </c>
      <c r="G13" s="37"/>
      <c r="H13" s="37"/>
      <c r="I13" s="37">
        <f>SUM(D13:H13)</f>
        <v>650000</v>
      </c>
      <c r="J13" s="7"/>
      <c r="K13" s="1"/>
    </row>
    <row r="14" spans="2:11">
      <c r="B14" s="14"/>
      <c r="C14" s="11" t="s">
        <v>1</v>
      </c>
      <c r="D14" s="15">
        <f>SUM(D11:D13)</f>
        <v>43578.720000000001</v>
      </c>
      <c r="E14" s="15">
        <f>SUM(E11:E13)</f>
        <v>595000</v>
      </c>
      <c r="F14" s="88">
        <f>SUM(F11:F13)</f>
        <v>1075000</v>
      </c>
      <c r="G14" s="88">
        <f>SUM(G11:G13)</f>
        <v>0</v>
      </c>
      <c r="H14" s="15">
        <f>SUM(H11:H13)</f>
        <v>0</v>
      </c>
      <c r="I14" s="16">
        <f>SUM(D14:H14)</f>
        <v>1713578.72</v>
      </c>
      <c r="J14" s="68">
        <f>SUM(D14:H14)</f>
        <v>1713578.72</v>
      </c>
      <c r="K14" s="1"/>
    </row>
    <row r="15" spans="2:11" ht="3" customHeight="1">
      <c r="B15" s="14"/>
      <c r="C15" s="17"/>
      <c r="D15" s="65"/>
      <c r="E15" s="69"/>
      <c r="F15" s="69"/>
      <c r="G15" s="69"/>
      <c r="H15" s="69"/>
      <c r="I15" s="18"/>
      <c r="J15" s="7"/>
      <c r="K15" s="1"/>
    </row>
    <row r="16" spans="2:11" ht="12.75" customHeight="1">
      <c r="B16" s="11" t="s">
        <v>7</v>
      </c>
      <c r="C16" s="19" t="s">
        <v>36</v>
      </c>
      <c r="D16" s="15"/>
      <c r="E16" s="64">
        <v>2012</v>
      </c>
      <c r="F16" s="86">
        <v>2013</v>
      </c>
      <c r="G16" s="86">
        <v>2014</v>
      </c>
      <c r="H16" s="86">
        <v>2015</v>
      </c>
      <c r="I16" s="65" t="s">
        <v>1</v>
      </c>
      <c r="J16" s="7"/>
      <c r="K16" s="1"/>
    </row>
    <row r="17" spans="2:11">
      <c r="B17" s="11" t="s">
        <v>8</v>
      </c>
      <c r="C17" s="66" t="s">
        <v>30</v>
      </c>
      <c r="D17" s="36">
        <v>274894.08000000002</v>
      </c>
      <c r="E17" s="37">
        <v>2810000</v>
      </c>
      <c r="F17" s="37"/>
      <c r="G17" s="37">
        <v>4000000</v>
      </c>
      <c r="H17" s="37">
        <v>6000000</v>
      </c>
      <c r="I17" s="37">
        <f>SUM(D17:H17)</f>
        <v>13084894.08</v>
      </c>
      <c r="J17" s="13">
        <f>D17+E17</f>
        <v>3084894.08</v>
      </c>
      <c r="K17" s="1"/>
    </row>
    <row r="18" spans="2:11">
      <c r="B18" s="11" t="s">
        <v>9</v>
      </c>
      <c r="C18" s="66" t="s">
        <v>31</v>
      </c>
      <c r="D18" s="36">
        <v>0</v>
      </c>
      <c r="E18" s="37"/>
      <c r="F18" s="37">
        <v>3250000</v>
      </c>
      <c r="G18" s="37"/>
      <c r="H18" s="37"/>
      <c r="I18" s="37">
        <f>SUM(D18:H18)</f>
        <v>3250000</v>
      </c>
      <c r="J18" s="7"/>
      <c r="K18" s="1"/>
    </row>
    <row r="19" spans="2:11">
      <c r="B19" s="11" t="s">
        <v>10</v>
      </c>
      <c r="C19" s="66" t="s">
        <v>32</v>
      </c>
      <c r="D19" s="36">
        <v>0</v>
      </c>
      <c r="E19" s="37"/>
      <c r="F19" s="37">
        <v>500000</v>
      </c>
      <c r="G19" s="37"/>
      <c r="H19" s="37"/>
      <c r="I19" s="37">
        <f>SUM(D19:H19)</f>
        <v>500000</v>
      </c>
      <c r="J19" s="7"/>
      <c r="K19" s="1"/>
    </row>
    <row r="20" spans="2:11">
      <c r="B20" s="14"/>
      <c r="C20" s="11" t="s">
        <v>1</v>
      </c>
      <c r="D20" s="20">
        <f>SUM(D17:D19)</f>
        <v>274894.08000000002</v>
      </c>
      <c r="E20" s="16">
        <f>SUM(E17:E19)</f>
        <v>2810000</v>
      </c>
      <c r="F20" s="16">
        <f>SUM(F17:F19)</f>
        <v>3750000</v>
      </c>
      <c r="G20" s="16">
        <f>SUM(G17:G19)</f>
        <v>4000000</v>
      </c>
      <c r="H20" s="16">
        <f>SUM(H17:H19)</f>
        <v>6000000</v>
      </c>
      <c r="I20" s="16">
        <f>SUM(D20:H20)</f>
        <v>16834894.079999998</v>
      </c>
      <c r="J20" s="70">
        <f>SUM(D20:H20)</f>
        <v>16834894.079999998</v>
      </c>
      <c r="K20" s="1"/>
    </row>
    <row r="21" spans="2:11" ht="3" customHeight="1">
      <c r="B21" s="14"/>
      <c r="C21" s="17"/>
      <c r="D21" s="65"/>
      <c r="E21" s="69"/>
      <c r="F21" s="69"/>
      <c r="G21" s="69"/>
      <c r="H21" s="69"/>
      <c r="I21" s="18"/>
      <c r="J21" s="7"/>
      <c r="K21" s="1"/>
    </row>
    <row r="22" spans="2:11" ht="43.5" customHeight="1">
      <c r="B22" s="11" t="s">
        <v>11</v>
      </c>
      <c r="C22" s="21" t="s">
        <v>48</v>
      </c>
      <c r="D22" s="15"/>
      <c r="E22" s="64">
        <v>2012</v>
      </c>
      <c r="F22" s="86">
        <v>2013</v>
      </c>
      <c r="G22" s="86">
        <v>2014</v>
      </c>
      <c r="H22" s="86">
        <v>2015</v>
      </c>
      <c r="I22" s="65" t="s">
        <v>1</v>
      </c>
      <c r="J22" s="7"/>
      <c r="K22" s="1"/>
    </row>
    <row r="23" spans="2:11" ht="12" customHeight="1">
      <c r="B23" s="11" t="s">
        <v>12</v>
      </c>
      <c r="C23" s="66" t="s">
        <v>30</v>
      </c>
      <c r="D23" s="36">
        <v>104118.75</v>
      </c>
      <c r="E23" s="37">
        <v>20000</v>
      </c>
      <c r="F23" s="37"/>
      <c r="G23" s="37"/>
      <c r="H23" s="37"/>
      <c r="I23" s="37">
        <f>SUM(D23:H23)</f>
        <v>124118.75</v>
      </c>
      <c r="J23" s="13"/>
      <c r="K23" s="1"/>
    </row>
    <row r="24" spans="2:11" ht="12" customHeight="1">
      <c r="B24" s="11" t="s">
        <v>13</v>
      </c>
      <c r="C24" s="66" t="s">
        <v>31</v>
      </c>
      <c r="D24" s="36">
        <v>0</v>
      </c>
      <c r="E24" s="37">
        <v>2020000</v>
      </c>
      <c r="F24" s="37"/>
      <c r="G24" s="37"/>
      <c r="H24" s="37"/>
      <c r="I24" s="37">
        <f>SUM(D24:H24)</f>
        <v>2020000</v>
      </c>
      <c r="J24" s="7"/>
      <c r="K24" s="1"/>
    </row>
    <row r="25" spans="2:11">
      <c r="B25" s="11" t="s">
        <v>14</v>
      </c>
      <c r="C25" s="66" t="s">
        <v>32</v>
      </c>
      <c r="D25" s="36">
        <v>0</v>
      </c>
      <c r="E25" s="37">
        <v>160000</v>
      </c>
      <c r="F25" s="37"/>
      <c r="G25" s="37"/>
      <c r="H25" s="37"/>
      <c r="I25" s="37">
        <f>SUM(D25:H25)</f>
        <v>160000</v>
      </c>
      <c r="J25" s="7"/>
      <c r="K25" s="1"/>
    </row>
    <row r="26" spans="2:11">
      <c r="B26" s="14"/>
      <c r="C26" s="11" t="s">
        <v>1</v>
      </c>
      <c r="D26" s="20">
        <f>SUM(D23:D25)</f>
        <v>104118.75</v>
      </c>
      <c r="E26" s="16">
        <f>E24+E25+E23</f>
        <v>2200000</v>
      </c>
      <c r="F26" s="16">
        <f>F24+F25+F23</f>
        <v>0</v>
      </c>
      <c r="G26" s="16">
        <f>G24+G25+G23</f>
        <v>0</v>
      </c>
      <c r="H26" s="16">
        <f>H24+H25+H23</f>
        <v>0</v>
      </c>
      <c r="I26" s="18">
        <f>SUM(D26:H26)</f>
        <v>2304118.75</v>
      </c>
      <c r="J26" s="13">
        <f>SUM(D26:H26)</f>
        <v>2304118.75</v>
      </c>
      <c r="K26" s="1"/>
    </row>
    <row r="27" spans="2:11" ht="3" customHeight="1">
      <c r="B27" s="14"/>
      <c r="C27" s="11"/>
      <c r="D27" s="71"/>
      <c r="E27" s="71"/>
      <c r="F27" s="71"/>
      <c r="G27" s="71"/>
      <c r="H27" s="71"/>
      <c r="I27" s="18"/>
      <c r="J27" s="7"/>
      <c r="K27" s="1"/>
    </row>
    <row r="28" spans="2:11">
      <c r="B28" s="11" t="s">
        <v>15</v>
      </c>
      <c r="C28" s="11" t="s">
        <v>27</v>
      </c>
      <c r="D28" s="15"/>
      <c r="E28" s="64">
        <v>2012</v>
      </c>
      <c r="F28" s="86">
        <v>2013</v>
      </c>
      <c r="G28" s="86">
        <v>2014</v>
      </c>
      <c r="H28" s="86">
        <v>2015</v>
      </c>
      <c r="I28" s="65" t="s">
        <v>1</v>
      </c>
      <c r="J28" s="7"/>
      <c r="K28" s="1"/>
    </row>
    <row r="29" spans="2:11" ht="12" customHeight="1">
      <c r="B29" s="11" t="s">
        <v>16</v>
      </c>
      <c r="C29" s="66" t="s">
        <v>53</v>
      </c>
      <c r="D29" s="36">
        <v>2984.52</v>
      </c>
      <c r="E29" s="37">
        <v>120000</v>
      </c>
      <c r="F29" s="37"/>
      <c r="G29" s="37"/>
      <c r="H29" s="37"/>
      <c r="I29" s="37">
        <f>SUM(D29:H29)</f>
        <v>122984.52</v>
      </c>
      <c r="J29" s="7"/>
      <c r="K29" s="1"/>
    </row>
    <row r="30" spans="2:11" ht="12" customHeight="1">
      <c r="B30" s="11" t="s">
        <v>17</v>
      </c>
      <c r="C30" s="66" t="s">
        <v>31</v>
      </c>
      <c r="D30" s="36">
        <v>0</v>
      </c>
      <c r="E30" s="37"/>
      <c r="F30" s="37">
        <v>2380000</v>
      </c>
      <c r="G30" s="37"/>
      <c r="H30" s="37"/>
      <c r="I30" s="37">
        <f>SUM(D30:H30)</f>
        <v>2380000</v>
      </c>
      <c r="J30" s="7"/>
      <c r="K30" s="1"/>
    </row>
    <row r="31" spans="2:11" ht="9.75" customHeight="1">
      <c r="B31" s="11" t="s">
        <v>18</v>
      </c>
      <c r="C31" s="66" t="s">
        <v>32</v>
      </c>
      <c r="D31" s="36">
        <v>0</v>
      </c>
      <c r="E31" s="37"/>
      <c r="F31" s="37">
        <v>420000</v>
      </c>
      <c r="G31" s="37"/>
      <c r="H31" s="37"/>
      <c r="I31" s="37">
        <f>SUM(D31:H31)</f>
        <v>420000</v>
      </c>
      <c r="J31" s="7"/>
      <c r="K31" s="1"/>
    </row>
    <row r="32" spans="2:11" ht="12" customHeight="1">
      <c r="B32" s="14"/>
      <c r="C32" s="11" t="s">
        <v>1</v>
      </c>
      <c r="D32" s="20">
        <f t="shared" ref="D32:I32" si="0">SUM(D29:D31)</f>
        <v>2984.52</v>
      </c>
      <c r="E32" s="16">
        <f t="shared" si="0"/>
        <v>120000</v>
      </c>
      <c r="F32" s="16">
        <f t="shared" si="0"/>
        <v>2800000</v>
      </c>
      <c r="G32" s="16">
        <f t="shared" si="0"/>
        <v>0</v>
      </c>
      <c r="H32" s="16">
        <f t="shared" si="0"/>
        <v>0</v>
      </c>
      <c r="I32" s="18">
        <f t="shared" si="0"/>
        <v>2922984.52</v>
      </c>
      <c r="J32" s="70">
        <f>SUM(D32:H32)</f>
        <v>2922984.52</v>
      </c>
      <c r="K32" s="1"/>
    </row>
    <row r="33" spans="2:11" ht="3" customHeight="1">
      <c r="B33" s="11"/>
      <c r="C33" s="19"/>
      <c r="D33" s="15"/>
      <c r="E33" s="72"/>
      <c r="F33" s="72"/>
      <c r="G33" s="72"/>
      <c r="H33" s="72"/>
      <c r="I33" s="65"/>
      <c r="J33" s="7"/>
      <c r="K33" s="1"/>
    </row>
    <row r="34" spans="2:11" ht="44.25" customHeight="1">
      <c r="B34" s="11" t="s">
        <v>19</v>
      </c>
      <c r="C34" s="19" t="s">
        <v>69</v>
      </c>
      <c r="D34" s="15"/>
      <c r="E34" s="64">
        <v>2012</v>
      </c>
      <c r="F34" s="86">
        <v>2013</v>
      </c>
      <c r="G34" s="86">
        <v>2014</v>
      </c>
      <c r="H34" s="86">
        <v>2015</v>
      </c>
      <c r="I34" s="65" t="s">
        <v>1</v>
      </c>
      <c r="J34" s="7"/>
      <c r="K34" s="5">
        <v>2013</v>
      </c>
    </row>
    <row r="35" spans="2:11" ht="12" customHeight="1">
      <c r="B35" s="11" t="s">
        <v>20</v>
      </c>
      <c r="C35" s="66" t="s">
        <v>30</v>
      </c>
      <c r="D35" s="36">
        <v>49543.9</v>
      </c>
      <c r="E35" s="37"/>
      <c r="F35" s="37"/>
      <c r="G35" s="37"/>
      <c r="H35" s="37"/>
      <c r="I35" s="37">
        <f>SUM(D35:H35)</f>
        <v>49543.9</v>
      </c>
      <c r="J35" s="13">
        <f>D35+E35</f>
        <v>49543.9</v>
      </c>
      <c r="K35" s="3"/>
    </row>
    <row r="36" spans="2:11" ht="12" customHeight="1">
      <c r="B36" s="11" t="s">
        <v>21</v>
      </c>
      <c r="C36" s="66" t="s">
        <v>31</v>
      </c>
      <c r="D36" s="36">
        <v>0</v>
      </c>
      <c r="E36" s="37"/>
      <c r="F36" s="37"/>
      <c r="G36" s="37"/>
      <c r="H36" s="37"/>
      <c r="I36" s="37"/>
      <c r="J36" s="7"/>
      <c r="K36" s="3">
        <v>3832501</v>
      </c>
    </row>
    <row r="37" spans="2:11" ht="10.5" customHeight="1">
      <c r="B37" s="11" t="s">
        <v>22</v>
      </c>
      <c r="C37" s="66" t="s">
        <v>32</v>
      </c>
      <c r="D37" s="36">
        <v>0</v>
      </c>
      <c r="E37" s="37"/>
      <c r="F37" s="37"/>
      <c r="G37" s="37"/>
      <c r="H37" s="37"/>
      <c r="I37" s="37"/>
      <c r="J37" s="7"/>
      <c r="K37" s="3">
        <v>518760</v>
      </c>
    </row>
    <row r="38" spans="2:11" ht="12.75" customHeight="1">
      <c r="B38" s="14"/>
      <c r="C38" s="11" t="s">
        <v>51</v>
      </c>
      <c r="D38" s="20">
        <f t="shared" ref="D38:I38" si="1">SUM(D35:D37)</f>
        <v>49543.9</v>
      </c>
      <c r="E38" s="16">
        <f t="shared" si="1"/>
        <v>0</v>
      </c>
      <c r="F38" s="16">
        <f t="shared" si="1"/>
        <v>0</v>
      </c>
      <c r="G38" s="16">
        <f t="shared" si="1"/>
        <v>0</v>
      </c>
      <c r="H38" s="16">
        <f t="shared" si="1"/>
        <v>0</v>
      </c>
      <c r="I38" s="18">
        <f t="shared" si="1"/>
        <v>49543.9</v>
      </c>
      <c r="J38" s="13">
        <f>SUM(D38:H38)</f>
        <v>49543.9</v>
      </c>
      <c r="K38" s="2">
        <f>SUM(K35:K37)</f>
        <v>4351261</v>
      </c>
    </row>
    <row r="39" spans="2:11" ht="6.75" customHeight="1">
      <c r="B39" s="22"/>
      <c r="C39" s="17"/>
      <c r="D39" s="20"/>
      <c r="E39" s="23"/>
      <c r="F39" s="23"/>
      <c r="G39" s="23"/>
      <c r="H39" s="23"/>
      <c r="I39" s="18"/>
      <c r="J39" s="13"/>
      <c r="K39" s="6"/>
    </row>
    <row r="40" spans="2:11" ht="12.75" customHeight="1">
      <c r="B40" s="11" t="s">
        <v>23</v>
      </c>
      <c r="C40" s="90" t="s">
        <v>58</v>
      </c>
      <c r="D40" s="15"/>
      <c r="E40" s="64">
        <v>2012</v>
      </c>
      <c r="F40" s="86">
        <v>2013</v>
      </c>
      <c r="G40" s="86">
        <v>2014</v>
      </c>
      <c r="H40" s="86">
        <v>2015</v>
      </c>
      <c r="I40" s="65" t="s">
        <v>1</v>
      </c>
      <c r="J40" s="13"/>
      <c r="K40" s="6"/>
    </row>
    <row r="41" spans="2:11" ht="12.75" customHeight="1">
      <c r="B41" s="11" t="s">
        <v>24</v>
      </c>
      <c r="C41" s="66" t="s">
        <v>30</v>
      </c>
      <c r="D41" s="36">
        <v>20000</v>
      </c>
      <c r="E41" s="37">
        <v>370000</v>
      </c>
      <c r="F41" s="37"/>
      <c r="G41" s="37"/>
      <c r="H41" s="37"/>
      <c r="I41" s="37">
        <f>SUM(D41:H41)</f>
        <v>390000</v>
      </c>
      <c r="J41" s="13"/>
      <c r="K41" s="6"/>
    </row>
    <row r="42" spans="2:11" ht="12.75" customHeight="1">
      <c r="B42" s="11" t="s">
        <v>25</v>
      </c>
      <c r="C42" s="66" t="s">
        <v>31</v>
      </c>
      <c r="D42" s="36">
        <v>0</v>
      </c>
      <c r="E42" s="37"/>
      <c r="F42" s="37">
        <v>6822501</v>
      </c>
      <c r="G42" s="37"/>
      <c r="H42" s="37"/>
      <c r="I42" s="37">
        <f>SUM(D42:H42)</f>
        <v>6822501</v>
      </c>
      <c r="J42" s="13"/>
      <c r="K42" s="6"/>
    </row>
    <row r="43" spans="2:11" ht="12.75" customHeight="1">
      <c r="B43" s="11" t="s">
        <v>26</v>
      </c>
      <c r="C43" s="66" t="s">
        <v>32</v>
      </c>
      <c r="D43" s="36">
        <v>0</v>
      </c>
      <c r="E43" s="37"/>
      <c r="F43" s="37">
        <v>918760</v>
      </c>
      <c r="G43" s="37"/>
      <c r="H43" s="37"/>
      <c r="I43" s="37">
        <f>SUM(D43:H43)</f>
        <v>918760</v>
      </c>
      <c r="J43" s="13"/>
      <c r="K43" s="6"/>
    </row>
    <row r="44" spans="2:11" ht="12.75" customHeight="1">
      <c r="B44" s="14"/>
      <c r="C44" s="11" t="s">
        <v>51</v>
      </c>
      <c r="D44" s="20">
        <f t="shared" ref="D44:I44" si="2">SUM(D41:D43)</f>
        <v>20000</v>
      </c>
      <c r="E44" s="16">
        <f t="shared" si="2"/>
        <v>370000</v>
      </c>
      <c r="F44" s="16">
        <f t="shared" si="2"/>
        <v>7741261</v>
      </c>
      <c r="G44" s="16">
        <f t="shared" si="2"/>
        <v>0</v>
      </c>
      <c r="H44" s="16">
        <f t="shared" si="2"/>
        <v>0</v>
      </c>
      <c r="I44" s="18">
        <f t="shared" si="2"/>
        <v>8131261</v>
      </c>
      <c r="J44" s="13">
        <f>SUM(D44:H44)</f>
        <v>8131261</v>
      </c>
      <c r="K44" s="6"/>
    </row>
    <row r="45" spans="2:11" ht="6.75" customHeight="1">
      <c r="B45" s="24"/>
      <c r="C45" s="25"/>
      <c r="D45" s="26"/>
      <c r="E45" s="27"/>
      <c r="F45" s="27"/>
      <c r="G45" s="27"/>
      <c r="H45" s="27"/>
      <c r="I45" s="28"/>
      <c r="J45" s="13"/>
      <c r="K45" s="6"/>
    </row>
    <row r="46" spans="2:11" ht="6" customHeight="1">
      <c r="B46" s="29"/>
      <c r="C46" s="30"/>
      <c r="D46" s="73"/>
      <c r="E46" s="73"/>
      <c r="F46" s="73"/>
      <c r="G46" s="73"/>
      <c r="H46" s="73"/>
      <c r="I46" s="74"/>
      <c r="J46" s="7"/>
      <c r="K46" s="1"/>
    </row>
    <row r="47" spans="2:11" ht="38.25" customHeight="1">
      <c r="B47" s="11" t="s">
        <v>0</v>
      </c>
      <c r="C47" s="9" t="str">
        <f>C9</f>
        <v>Działanie inwestycyjne</v>
      </c>
      <c r="D47" s="10" t="str">
        <f>D9</f>
        <v>Nakłady poniesione do  2011r.</v>
      </c>
      <c r="E47" s="107" t="s">
        <v>46</v>
      </c>
      <c r="F47" s="108"/>
      <c r="G47" s="108"/>
      <c r="H47" s="108"/>
      <c r="I47" s="10" t="s">
        <v>2</v>
      </c>
      <c r="J47" s="7"/>
      <c r="K47" s="1"/>
    </row>
    <row r="48" spans="2:11" ht="27" customHeight="1">
      <c r="B48" s="31" t="s">
        <v>39</v>
      </c>
      <c r="C48" s="19" t="s">
        <v>66</v>
      </c>
      <c r="D48" s="15"/>
      <c r="E48" s="64">
        <v>2012</v>
      </c>
      <c r="F48" s="86">
        <v>2013</v>
      </c>
      <c r="G48" s="86">
        <v>2014</v>
      </c>
      <c r="H48" s="86">
        <v>2015</v>
      </c>
      <c r="I48" s="65" t="s">
        <v>1</v>
      </c>
      <c r="J48" s="7"/>
      <c r="K48" s="1"/>
    </row>
    <row r="49" spans="1:11" ht="12" customHeight="1">
      <c r="B49" s="11" t="s">
        <v>40</v>
      </c>
      <c r="C49" s="66" t="s">
        <v>30</v>
      </c>
      <c r="D49" s="36">
        <v>132011</v>
      </c>
      <c r="E49" s="37">
        <v>2126000</v>
      </c>
      <c r="F49" s="37"/>
      <c r="G49" s="37"/>
      <c r="H49" s="37"/>
      <c r="I49" s="37">
        <f>SUM(D49:H49)</f>
        <v>2258011</v>
      </c>
      <c r="J49" s="7"/>
      <c r="K49" s="1"/>
    </row>
    <row r="50" spans="1:11" ht="12" customHeight="1">
      <c r="B50" s="11" t="s">
        <v>40</v>
      </c>
      <c r="C50" s="66" t="s">
        <v>31</v>
      </c>
      <c r="D50" s="36">
        <v>0</v>
      </c>
      <c r="E50" s="37">
        <v>2200000</v>
      </c>
      <c r="F50" s="37">
        <v>2000000</v>
      </c>
      <c r="G50" s="37"/>
      <c r="H50" s="37"/>
      <c r="I50" s="37">
        <f>SUM(D50:H50)</f>
        <v>4200000</v>
      </c>
      <c r="J50" s="7"/>
      <c r="K50" s="1"/>
    </row>
    <row r="51" spans="1:11" ht="12" customHeight="1">
      <c r="B51" s="17" t="s">
        <v>41</v>
      </c>
      <c r="C51" s="66" t="s">
        <v>32</v>
      </c>
      <c r="D51" s="36">
        <v>0</v>
      </c>
      <c r="E51" s="37">
        <v>690000</v>
      </c>
      <c r="F51" s="37"/>
      <c r="G51" s="37"/>
      <c r="H51" s="37"/>
      <c r="I51" s="37">
        <f>SUM(D51:H51)</f>
        <v>690000</v>
      </c>
      <c r="J51" s="7"/>
      <c r="K51" s="1"/>
    </row>
    <row r="52" spans="1:11">
      <c r="A52" s="4"/>
      <c r="B52" s="17"/>
      <c r="C52" s="17" t="s">
        <v>1</v>
      </c>
      <c r="D52" s="75">
        <f t="shared" ref="D52:I52" si="3">SUM(D49:D51)</f>
        <v>132011</v>
      </c>
      <c r="E52" s="76">
        <f t="shared" si="3"/>
        <v>5016000</v>
      </c>
      <c r="F52" s="76">
        <f t="shared" si="3"/>
        <v>2000000</v>
      </c>
      <c r="G52" s="76">
        <f t="shared" si="3"/>
        <v>0</v>
      </c>
      <c r="H52" s="76">
        <f t="shared" si="3"/>
        <v>0</v>
      </c>
      <c r="I52" s="32">
        <f t="shared" si="3"/>
        <v>7148011</v>
      </c>
      <c r="J52" s="70">
        <f>SUM(D52:H52)</f>
        <v>7148011</v>
      </c>
      <c r="K52" s="1"/>
    </row>
    <row r="53" spans="1:11" ht="6" customHeight="1">
      <c r="A53" s="4"/>
      <c r="B53" s="33"/>
      <c r="C53" s="33"/>
      <c r="D53" s="77"/>
      <c r="E53" s="78"/>
      <c r="F53" s="78"/>
      <c r="G53" s="78"/>
      <c r="H53" s="78"/>
      <c r="I53" s="34"/>
      <c r="J53" s="79"/>
      <c r="K53" s="1"/>
    </row>
    <row r="54" spans="1:11">
      <c r="B54" s="99" t="s">
        <v>42</v>
      </c>
      <c r="C54" s="101" t="s">
        <v>67</v>
      </c>
      <c r="D54" s="103"/>
      <c r="E54" s="80">
        <v>2012</v>
      </c>
      <c r="F54" s="86">
        <v>2013</v>
      </c>
      <c r="G54" s="96">
        <v>2014</v>
      </c>
      <c r="H54" s="86">
        <v>2015</v>
      </c>
      <c r="I54" s="105" t="s">
        <v>1</v>
      </c>
      <c r="J54" s="7"/>
      <c r="K54" s="1"/>
    </row>
    <row r="55" spans="1:11" ht="16.5" customHeight="1">
      <c r="B55" s="100"/>
      <c r="C55" s="102"/>
      <c r="D55" s="104"/>
      <c r="E55" s="81"/>
      <c r="F55" s="87"/>
      <c r="G55" s="97"/>
      <c r="H55" s="86">
        <v>2015</v>
      </c>
      <c r="I55" s="106"/>
      <c r="J55" s="13">
        <f>D56+E56</f>
        <v>1329279.3400000001</v>
      </c>
      <c r="K55" s="1"/>
    </row>
    <row r="56" spans="1:11">
      <c r="B56" s="35" t="s">
        <v>43</v>
      </c>
      <c r="C56" s="66" t="s">
        <v>34</v>
      </c>
      <c r="D56" s="36">
        <v>1140569.3400000001</v>
      </c>
      <c r="E56" s="37">
        <v>188710</v>
      </c>
      <c r="F56" s="37"/>
      <c r="G56" s="37"/>
      <c r="H56" s="37"/>
      <c r="I56" s="37">
        <f>SUM(D56:H56)</f>
        <v>1329279.3400000001</v>
      </c>
      <c r="J56" s="7"/>
      <c r="K56" s="1"/>
    </row>
    <row r="57" spans="1:11">
      <c r="B57" s="35" t="s">
        <v>44</v>
      </c>
      <c r="C57" s="66" t="s">
        <v>31</v>
      </c>
      <c r="D57" s="37"/>
      <c r="E57" s="37"/>
      <c r="F57" s="37"/>
      <c r="G57" s="37"/>
      <c r="H57" s="37"/>
      <c r="I57" s="37">
        <f>SUM(D57:H57)</f>
        <v>0</v>
      </c>
      <c r="J57" s="7"/>
      <c r="K57" s="1"/>
    </row>
    <row r="58" spans="1:11">
      <c r="B58" s="35" t="s">
        <v>45</v>
      </c>
      <c r="C58" s="66" t="s">
        <v>32</v>
      </c>
      <c r="D58" s="67">
        <v>0</v>
      </c>
      <c r="E58" s="37"/>
      <c r="F58" s="37"/>
      <c r="G58" s="37"/>
      <c r="H58" s="37"/>
      <c r="I58" s="37">
        <f>SUM(D58:H58)</f>
        <v>0</v>
      </c>
      <c r="J58" s="7"/>
      <c r="K58" s="1"/>
    </row>
    <row r="59" spans="1:11">
      <c r="B59" s="14"/>
      <c r="C59" s="11" t="s">
        <v>52</v>
      </c>
      <c r="D59" s="65">
        <f>SUM(D56:D58)</f>
        <v>1140569.3400000001</v>
      </c>
      <c r="E59" s="71">
        <f>E56</f>
        <v>188710</v>
      </c>
      <c r="F59" s="71">
        <f>F56</f>
        <v>0</v>
      </c>
      <c r="G59" s="71">
        <f>G56</f>
        <v>0</v>
      </c>
      <c r="H59" s="71">
        <f>H56</f>
        <v>0</v>
      </c>
      <c r="I59" s="18">
        <f>SUM(D59:H59)</f>
        <v>1329279.3400000001</v>
      </c>
      <c r="J59" s="13">
        <f>SUM(D59:H59)</f>
        <v>1329279.3400000001</v>
      </c>
      <c r="K59" s="1"/>
    </row>
    <row r="60" spans="1:11" ht="3.75" customHeight="1">
      <c r="B60" s="14"/>
      <c r="C60" s="17"/>
      <c r="D60" s="65"/>
      <c r="E60" s="69"/>
      <c r="F60" s="69"/>
      <c r="G60" s="69"/>
      <c r="H60" s="69"/>
      <c r="I60" s="18"/>
      <c r="J60" s="7"/>
      <c r="K60" s="1"/>
    </row>
    <row r="61" spans="1:11" ht="36" customHeight="1">
      <c r="B61" s="11" t="s">
        <v>47</v>
      </c>
      <c r="C61" s="19" t="s">
        <v>68</v>
      </c>
      <c r="D61" s="15"/>
      <c r="E61" s="64">
        <v>2012</v>
      </c>
      <c r="F61" s="86">
        <v>2013</v>
      </c>
      <c r="G61" s="86">
        <v>2014</v>
      </c>
      <c r="H61" s="86">
        <v>2015</v>
      </c>
      <c r="I61" s="65" t="s">
        <v>1</v>
      </c>
      <c r="J61" s="7"/>
      <c r="K61" s="1"/>
    </row>
    <row r="62" spans="1:11">
      <c r="B62" s="35" t="s">
        <v>54</v>
      </c>
      <c r="C62" s="66" t="s">
        <v>34</v>
      </c>
      <c r="D62" s="36">
        <v>189659.02</v>
      </c>
      <c r="E62" s="37">
        <v>23000</v>
      </c>
      <c r="F62" s="37"/>
      <c r="G62" s="37"/>
      <c r="H62" s="37"/>
      <c r="I62" s="37">
        <f>SUM(D62:H62)</f>
        <v>212659.02</v>
      </c>
      <c r="J62" s="13">
        <f>D62+E62+G62+H62</f>
        <v>212659.02</v>
      </c>
      <c r="K62" s="1"/>
    </row>
    <row r="63" spans="1:11" ht="12.75" customHeight="1">
      <c r="B63" s="35" t="s">
        <v>55</v>
      </c>
      <c r="C63" s="66" t="s">
        <v>31</v>
      </c>
      <c r="D63" s="36"/>
      <c r="E63" s="37">
        <v>2457999</v>
      </c>
      <c r="F63" s="37"/>
      <c r="G63" s="37"/>
      <c r="H63" s="37"/>
      <c r="I63" s="37">
        <f>SUM(D63:H63)</f>
        <v>2457999</v>
      </c>
      <c r="J63" s="7"/>
      <c r="K63" s="1"/>
    </row>
    <row r="64" spans="1:11" ht="12" customHeight="1">
      <c r="B64" s="35" t="s">
        <v>56</v>
      </c>
      <c r="C64" s="66" t="s">
        <v>32</v>
      </c>
      <c r="D64" s="36">
        <v>3796198.91</v>
      </c>
      <c r="E64" s="37">
        <v>1389541</v>
      </c>
      <c r="F64" s="37"/>
      <c r="G64" s="37"/>
      <c r="H64" s="37"/>
      <c r="I64" s="37">
        <f>SUM(D64:H64)</f>
        <v>5185739.91</v>
      </c>
      <c r="J64" s="7"/>
      <c r="K64" s="1"/>
    </row>
    <row r="65" spans="2:11">
      <c r="B65" s="11"/>
      <c r="C65" s="11" t="s">
        <v>59</v>
      </c>
      <c r="D65" s="82">
        <f t="shared" ref="D65:I65" si="4">SUM(D62:D64)</f>
        <v>3985857.93</v>
      </c>
      <c r="E65" s="71">
        <f t="shared" si="4"/>
        <v>3870540</v>
      </c>
      <c r="F65" s="71">
        <f t="shared" si="4"/>
        <v>0</v>
      </c>
      <c r="G65" s="71">
        <f t="shared" si="4"/>
        <v>0</v>
      </c>
      <c r="H65" s="71">
        <f t="shared" si="4"/>
        <v>0</v>
      </c>
      <c r="I65" s="18">
        <f t="shared" si="4"/>
        <v>7856397.9299999997</v>
      </c>
      <c r="J65" s="13">
        <f>SUM(D65:H65)</f>
        <v>7856397.9299999997</v>
      </c>
      <c r="K65" s="1"/>
    </row>
    <row r="66" spans="2:11" ht="4.5" customHeight="1">
      <c r="B66" s="24"/>
      <c r="C66" s="25"/>
      <c r="D66" s="83"/>
      <c r="E66" s="83"/>
      <c r="F66" s="83"/>
      <c r="G66" s="83"/>
      <c r="H66" s="83"/>
      <c r="I66" s="28"/>
      <c r="J66" s="7"/>
      <c r="K66" s="1"/>
    </row>
    <row r="67" spans="2:11" ht="25.5" customHeight="1">
      <c r="B67" s="14"/>
      <c r="C67" s="21" t="s">
        <v>33</v>
      </c>
      <c r="D67" s="16"/>
      <c r="E67" s="64">
        <v>2012</v>
      </c>
      <c r="F67" s="86">
        <v>2013</v>
      </c>
      <c r="G67" s="86">
        <v>2014</v>
      </c>
      <c r="H67" s="86">
        <v>2015</v>
      </c>
      <c r="I67" s="71" t="s">
        <v>1</v>
      </c>
      <c r="J67" s="7"/>
      <c r="K67" s="1"/>
    </row>
    <row r="68" spans="2:11" ht="14.25" customHeight="1">
      <c r="B68" s="14" t="s">
        <v>57</v>
      </c>
      <c r="C68" s="66" t="s">
        <v>30</v>
      </c>
      <c r="D68" s="36">
        <v>13881.78</v>
      </c>
      <c r="E68" s="67">
        <v>0</v>
      </c>
      <c r="F68" s="67">
        <v>0</v>
      </c>
      <c r="G68" s="67">
        <v>0</v>
      </c>
      <c r="H68" s="67">
        <v>0</v>
      </c>
      <c r="I68" s="84">
        <f>H68+G68+E68+D68</f>
        <v>13881.78</v>
      </c>
      <c r="J68" s="7"/>
      <c r="K68" s="1"/>
    </row>
    <row r="69" spans="2:11" ht="14.25" customHeight="1">
      <c r="B69" s="14"/>
      <c r="C69" s="11" t="s">
        <v>1</v>
      </c>
      <c r="D69" s="65">
        <f t="shared" ref="D69:I69" si="5">D68</f>
        <v>13881.78</v>
      </c>
      <c r="E69" s="65">
        <f t="shared" si="5"/>
        <v>0</v>
      </c>
      <c r="F69" s="89">
        <f t="shared" si="5"/>
        <v>0</v>
      </c>
      <c r="G69" s="89">
        <f t="shared" si="5"/>
        <v>0</v>
      </c>
      <c r="H69" s="65">
        <f t="shared" si="5"/>
        <v>0</v>
      </c>
      <c r="I69" s="85">
        <f t="shared" si="5"/>
        <v>13881.78</v>
      </c>
      <c r="J69" s="7"/>
      <c r="K69" s="1"/>
    </row>
    <row r="70" spans="2:11" ht="4.5" customHeight="1">
      <c r="B70" s="47"/>
      <c r="C70" s="45"/>
      <c r="D70" s="38"/>
      <c r="E70" s="38"/>
      <c r="F70" s="38"/>
      <c r="G70" s="38"/>
      <c r="H70" s="38"/>
      <c r="I70" s="38"/>
      <c r="J70" s="44"/>
      <c r="K70" s="1"/>
    </row>
    <row r="71" spans="2:11" ht="14.25">
      <c r="B71" s="94" t="s">
        <v>38</v>
      </c>
      <c r="C71" s="95"/>
      <c r="D71" s="39">
        <f>D69+D65+D59+D52+D38+D32+D26+D20+D14+D44</f>
        <v>5767440.0199999996</v>
      </c>
      <c r="E71" s="38">
        <f>E69+E65+E59+E52+E38+E32+E26+E20+E14+E44</f>
        <v>15170250</v>
      </c>
      <c r="F71" s="38">
        <f t="shared" ref="F71:G71" si="6">F69+F65+F59+F52+F38+F32+F26+F20+F14+F44</f>
        <v>17366261</v>
      </c>
      <c r="G71" s="38">
        <f t="shared" si="6"/>
        <v>4000000</v>
      </c>
      <c r="H71" s="38">
        <f t="shared" ref="H71" si="7">H69+H65+H59+H52+H38+H32+H26+H20+H14+H44</f>
        <v>6000000</v>
      </c>
      <c r="I71" s="38">
        <f>I69+I65+I59+I52+I38+I32+I26+I20+I14+I44</f>
        <v>48303951.019999996</v>
      </c>
      <c r="J71" s="46">
        <f>D71+E71+G71+H71+F71</f>
        <v>48303951.019999996</v>
      </c>
      <c r="K71" s="1"/>
    </row>
    <row r="72" spans="2:11" ht="15.75" customHeight="1">
      <c r="B72" s="49"/>
      <c r="C72" s="50" t="s">
        <v>29</v>
      </c>
      <c r="D72" s="51"/>
      <c r="E72" s="52"/>
      <c r="F72" s="52"/>
      <c r="G72" s="52"/>
      <c r="H72" s="52"/>
      <c r="I72" s="53"/>
      <c r="J72" s="44"/>
      <c r="K72" s="1">
        <f>I73-J73</f>
        <v>0</v>
      </c>
    </row>
    <row r="73" spans="2:11" ht="13.5" customHeight="1">
      <c r="B73" s="49"/>
      <c r="C73" s="45" t="s">
        <v>63</v>
      </c>
      <c r="D73" s="40">
        <f>D11+D17+D23+D29+D35+D49+D56+D62+D68+D41</f>
        <v>1971241.11</v>
      </c>
      <c r="E73" s="41">
        <f>E11+E17+E23+E29+E35+E49+E56+E62+E68+E41</f>
        <v>5827710</v>
      </c>
      <c r="F73" s="41">
        <f t="shared" ref="F73" si="8">F11+F17+F23+F29+F35+F49+F56+F62+F68+F41</f>
        <v>0</v>
      </c>
      <c r="G73" s="41">
        <f>G11+G17+G23+G29+G35+G49+G56+G62+G68+G41</f>
        <v>4000000</v>
      </c>
      <c r="H73" s="41">
        <f>H11+H17+H23+H29+H35+H49+H56+H62+H68+H41</f>
        <v>6000000</v>
      </c>
      <c r="I73" s="41">
        <f>I11+I17+I23+I29+I35+I49+I56+I62+I68+I41</f>
        <v>17798951.110000003</v>
      </c>
      <c r="J73" s="46">
        <f>D73+E73+G73+H73</f>
        <v>17798951.109999999</v>
      </c>
      <c r="K73" s="1">
        <f>D73+E73+G73+H73</f>
        <v>17798951.109999999</v>
      </c>
    </row>
    <row r="74" spans="2:11" ht="6" customHeight="1">
      <c r="B74" s="49"/>
      <c r="C74" s="45"/>
      <c r="D74" s="39"/>
      <c r="E74" s="41"/>
      <c r="F74" s="41"/>
      <c r="G74" s="41"/>
      <c r="H74" s="41"/>
      <c r="I74" s="41"/>
      <c r="J74" s="46"/>
      <c r="K74" s="1"/>
    </row>
    <row r="75" spans="2:11" ht="28.5" customHeight="1">
      <c r="B75" s="49"/>
      <c r="C75" s="48" t="s">
        <v>64</v>
      </c>
      <c r="D75" s="39"/>
      <c r="E75" s="41">
        <f>E12+E18+E24+E30+E36+E50+E57+E63</f>
        <v>7102999</v>
      </c>
      <c r="F75" s="41">
        <f t="shared" ref="F75:G75" si="9">F12+F18+F24+F30+F36+F50+F57+F63+F42</f>
        <v>14877501</v>
      </c>
      <c r="G75" s="41">
        <f t="shared" si="9"/>
        <v>0</v>
      </c>
      <c r="H75" s="41">
        <f t="shared" ref="H75:I76" si="10">H12+H18+H24+H30+H36+H50+H57+H63+H42</f>
        <v>0</v>
      </c>
      <c r="I75" s="41">
        <f>I12+I18+I24+I30+I36+I50+I57+I63+I42</f>
        <v>21980500</v>
      </c>
      <c r="J75" s="46">
        <f>E75+G75+H75+F75</f>
        <v>21980500</v>
      </c>
      <c r="K75" s="1"/>
    </row>
    <row r="76" spans="2:11" ht="13.5" customHeight="1">
      <c r="B76" s="49"/>
      <c r="C76" s="45" t="s">
        <v>65</v>
      </c>
      <c r="D76" s="39">
        <f>D64</f>
        <v>3796198.91</v>
      </c>
      <c r="E76" s="41">
        <f>E13+E19+E25+E31+E37+E51+E58+E64</f>
        <v>2239541</v>
      </c>
      <c r="F76" s="41">
        <f t="shared" ref="F76:G76" si="11">F13+F19+F25+F31+F37+F51+F58+F64+F43</f>
        <v>2488760</v>
      </c>
      <c r="G76" s="41">
        <f t="shared" si="11"/>
        <v>0</v>
      </c>
      <c r="H76" s="41">
        <f t="shared" si="10"/>
        <v>0</v>
      </c>
      <c r="I76" s="41">
        <f t="shared" si="10"/>
        <v>8524499.9100000001</v>
      </c>
      <c r="J76" s="46">
        <f>E76+G76+H76+D76+F76</f>
        <v>8524499.9100000001</v>
      </c>
      <c r="K76" s="1">
        <f>I76-J76</f>
        <v>0</v>
      </c>
    </row>
    <row r="77" spans="2:11" ht="13.5" customHeight="1">
      <c r="B77" s="49"/>
      <c r="C77" s="45"/>
      <c r="D77" s="39"/>
      <c r="E77" s="41"/>
      <c r="F77" s="41"/>
      <c r="G77" s="41"/>
      <c r="H77" s="41"/>
      <c r="I77" s="41"/>
      <c r="J77" s="44"/>
      <c r="K77" s="1"/>
    </row>
    <row r="78" spans="2:11" ht="13.5" customHeight="1">
      <c r="B78" s="49"/>
      <c r="C78" s="45" t="s">
        <v>37</v>
      </c>
      <c r="D78" s="39">
        <f>SUM(D71:D71)</f>
        <v>5767440.0199999996</v>
      </c>
      <c r="E78" s="41">
        <f>SUM(E68:E71)</f>
        <v>15170250</v>
      </c>
      <c r="F78" s="41">
        <f>SUM(F68:F71)</f>
        <v>17366261</v>
      </c>
      <c r="G78" s="41">
        <f>SUM(G68:G71)</f>
        <v>4000000</v>
      </c>
      <c r="H78" s="41">
        <f>SUM(H68:H71)</f>
        <v>6000000</v>
      </c>
      <c r="I78" s="41">
        <f>I73+I75+I76</f>
        <v>48303951.019999996</v>
      </c>
      <c r="J78" s="54">
        <f>D78+E78+G78+H78+F78</f>
        <v>48303951.019999996</v>
      </c>
      <c r="K78" s="1"/>
    </row>
    <row r="79" spans="2:11" ht="11.25" customHeight="1">
      <c r="B79" s="55"/>
      <c r="C79" s="56"/>
      <c r="D79" s="42"/>
      <c r="E79" s="43"/>
      <c r="F79" s="43"/>
      <c r="G79" s="43"/>
      <c r="H79" s="43"/>
      <c r="I79" s="43"/>
      <c r="J79" s="57">
        <f>I73+I75+I76</f>
        <v>48303951.019999996</v>
      </c>
      <c r="K79" s="1">
        <f>J78-J79</f>
        <v>0</v>
      </c>
    </row>
    <row r="80" spans="2:11" ht="6" customHeight="1">
      <c r="B80" s="55"/>
      <c r="C80" s="58"/>
      <c r="D80" s="59"/>
      <c r="E80" s="59"/>
      <c r="F80" s="59"/>
      <c r="G80" s="59"/>
      <c r="H80" s="59"/>
      <c r="I80" s="60"/>
      <c r="J80" s="44"/>
      <c r="K80" s="1"/>
    </row>
    <row r="81" spans="2:11" ht="16.5">
      <c r="B81" s="55"/>
      <c r="C81" s="61"/>
      <c r="D81" s="59"/>
      <c r="E81" s="62"/>
      <c r="F81" s="62"/>
      <c r="G81" s="59"/>
      <c r="H81" s="59"/>
      <c r="I81" s="60"/>
      <c r="J81" s="54">
        <f>J79-J78</f>
        <v>0</v>
      </c>
      <c r="K81" s="1"/>
    </row>
    <row r="82" spans="2:11" ht="14.25">
      <c r="B82" s="55"/>
      <c r="C82" s="63"/>
      <c r="D82" s="59"/>
      <c r="E82" s="59"/>
      <c r="F82" s="59"/>
      <c r="G82" s="59"/>
      <c r="H82" s="59"/>
      <c r="I82" s="60"/>
      <c r="J82" s="44"/>
      <c r="K82" s="1"/>
    </row>
  </sheetData>
  <mergeCells count="12">
    <mergeCell ref="G2:J2"/>
    <mergeCell ref="G3:J3"/>
    <mergeCell ref="G4:J4"/>
    <mergeCell ref="B71:C71"/>
    <mergeCell ref="G54:G55"/>
    <mergeCell ref="B5:I7"/>
    <mergeCell ref="B54:B55"/>
    <mergeCell ref="C54:C55"/>
    <mergeCell ref="D54:D55"/>
    <mergeCell ref="I54:I55"/>
    <mergeCell ref="E9:H9"/>
    <mergeCell ref="E47:H47"/>
  </mergeCells>
  <phoneticPr fontId="0" type="noConversion"/>
  <pageMargins left="0.56000000000000005" right="0.12" top="0.15" bottom="0.18" header="0.12" footer="0.15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UG</cp:lastModifiedBy>
  <cp:lastPrinted>2011-11-04T09:07:56Z</cp:lastPrinted>
  <dcterms:created xsi:type="dcterms:W3CDTF">2005-03-06T09:07:58Z</dcterms:created>
  <dcterms:modified xsi:type="dcterms:W3CDTF">2011-11-04T09:09:52Z</dcterms:modified>
</cp:coreProperties>
</file>