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9015"/>
  </bookViews>
  <sheets>
    <sheet name="szczegolowe" sheetId="2" r:id="rId1"/>
    <sheet name="Arkusz1" sheetId="4" r:id="rId2"/>
  </sheets>
  <calcPr calcId="124519"/>
</workbook>
</file>

<file path=xl/calcChain.xml><?xml version="1.0" encoding="utf-8"?>
<calcChain xmlns="http://schemas.openxmlformats.org/spreadsheetml/2006/main">
  <c r="J51" i="2"/>
  <c r="K26"/>
  <c r="J26"/>
  <c r="J12"/>
  <c r="J42"/>
  <c r="N42"/>
  <c r="N26"/>
  <c r="N12"/>
  <c r="F33"/>
  <c r="N51" l="1"/>
  <c r="F20"/>
  <c r="F19"/>
  <c r="I41"/>
  <c r="F42" l="1"/>
  <c r="Q18"/>
  <c r="P42"/>
  <c r="P12"/>
  <c r="P26"/>
  <c r="O42"/>
  <c r="O26"/>
  <c r="O12"/>
  <c r="G42"/>
  <c r="F23"/>
  <c r="F24"/>
  <c r="F25"/>
  <c r="L42"/>
  <c r="G21"/>
  <c r="G26"/>
  <c r="G12"/>
  <c r="H42"/>
  <c r="H26"/>
  <c r="H12"/>
  <c r="H21"/>
  <c r="I42"/>
  <c r="I21"/>
  <c r="I26"/>
  <c r="I12"/>
  <c r="J21"/>
  <c r="K42"/>
  <c r="K12"/>
  <c r="K21"/>
  <c r="L26"/>
  <c r="L12"/>
  <c r="M42"/>
  <c r="M26"/>
  <c r="M12"/>
  <c r="F28"/>
  <c r="F26" s="1"/>
  <c r="F30"/>
  <c r="F12"/>
  <c r="Q20"/>
  <c r="Q19"/>
  <c r="Q17" s="1"/>
  <c r="Q42"/>
  <c r="R17"/>
  <c r="R15"/>
  <c r="R16"/>
  <c r="K51" l="1"/>
  <c r="F21"/>
  <c r="F51" s="1"/>
  <c r="O51"/>
  <c r="M51"/>
  <c r="P51"/>
  <c r="H51"/>
  <c r="L51"/>
  <c r="I51"/>
  <c r="G51"/>
</calcChain>
</file>

<file path=xl/sharedStrings.xml><?xml version="1.0" encoding="utf-8"?>
<sst xmlns="http://schemas.openxmlformats.org/spreadsheetml/2006/main" count="80" uniqueCount="48">
  <si>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</si>
  <si>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</si>
  <si>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</si>
  <si>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</si>
  <si>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</si>
  <si>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</si>
  <si>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Okres  realizacji programu</t>
  </si>
  <si>
    <t>w tym zadania:</t>
  </si>
  <si>
    <t xml:space="preserve">Program rozwoju gospodarki wodno - ściekowej </t>
  </si>
  <si>
    <t>Budownictwo komunalne</t>
  </si>
  <si>
    <t>WYSOKOŚĆ NAKŁADÓW</t>
  </si>
  <si>
    <t xml:space="preserve">Wólka Kosowska - Projekt i budowa budynków socjalnych wraz z urzadzeniem terenów rekreacyjno-sportowych </t>
  </si>
  <si>
    <t>Wólka Kosowska -Projekt i budowa przedszkola</t>
  </si>
  <si>
    <t>Rady Gminy Lesznowola</t>
  </si>
  <si>
    <t>Program rozwoju oświaty i sportu</t>
  </si>
  <si>
    <t>2004-2012</t>
  </si>
  <si>
    <t>Dochody własne</t>
  </si>
  <si>
    <t>Magdalenka - Projekt i budowa świetlicy                                            (Razem - 1.500.000 ,-zł)</t>
  </si>
  <si>
    <t>Środki pomocowe, 
 dotacje i inne</t>
  </si>
  <si>
    <t>2010-2012</t>
  </si>
  <si>
    <t>2009-2012</t>
  </si>
  <si>
    <t>2004-2013</t>
  </si>
  <si>
    <t>Rozdz.</t>
  </si>
  <si>
    <t xml:space="preserve">Program rozwoju  infrastruktury </t>
  </si>
  <si>
    <t>2011-2012</t>
  </si>
  <si>
    <t xml:space="preserve">Nowa Wola - Budowa ul. Plonowej I etap </t>
  </si>
  <si>
    <t>Łazy - Aktualizacja projektu i budowa świetlicy    (Razem - 1.500.000,-zł)</t>
  </si>
  <si>
    <t xml:space="preserve">Łączne nakłady inwestycyjne                 </t>
  </si>
  <si>
    <t xml:space="preserve">Łączne nakłady inwestycyjne               </t>
  </si>
  <si>
    <t>Załącznik Nr 3a</t>
  </si>
  <si>
    <t>Lesznowola - Projekt i budowa  ul. Okrężnej oraz projekty branżowe wraz z wytyczeniem geodezyjnym - I etap</t>
  </si>
  <si>
    <t>Mysiadło i Nowa Iwiczna - Budowa odwodnienia</t>
  </si>
  <si>
    <t>Warszawianka - Budowa ciągu pieszo-jezdnego od ul. Rejonowej (vis a vis ul. Brzozowej)</t>
  </si>
  <si>
    <t>2006-2013</t>
  </si>
  <si>
    <t>Pożyczki i kredyty</t>
  </si>
  <si>
    <r>
      <t xml:space="preserve">Kompleksowy program gospodarki  ściekowej gminy Lesznowola </t>
    </r>
    <r>
      <rPr>
        <vertAlign val="superscript"/>
        <sz val="7"/>
        <rFont val="Arial CE"/>
        <charset val="238"/>
      </rPr>
      <t xml:space="preserve">1)                                                                </t>
    </r>
    <r>
      <rPr>
        <sz val="7"/>
        <rFont val="Arial CE"/>
        <charset val="238"/>
      </rPr>
      <t>( Razem 35.458.951,-zł)</t>
    </r>
  </si>
  <si>
    <t>2011-2013</t>
  </si>
  <si>
    <t>Nowa Iwiczna - Projekt i budowa obiektu integracji społecznej wraz z zagospodarowaniem terenu                          (Razem- 1.568.000,-zł)</t>
  </si>
  <si>
    <t>Podolszyn - Budowa świetlicy                     (Razem 1.559.780,-zł)</t>
  </si>
  <si>
    <r>
      <t xml:space="preserve">Kompleksowy program gospodarki wodnej gminy Lesznowola </t>
    </r>
    <r>
      <rPr>
        <vertAlign val="superscript"/>
        <sz val="7"/>
        <rFont val="Arial CE"/>
        <charset val="238"/>
      </rPr>
      <t xml:space="preserve">1)                                                                                </t>
    </r>
    <r>
      <rPr>
        <sz val="7"/>
        <rFont val="Arial CE"/>
        <charset val="238"/>
      </rPr>
      <t>( Razem 29.569.109,-zł)</t>
    </r>
  </si>
  <si>
    <t xml:space="preserve">                    II etap 20.400.000,-zł </t>
  </si>
  <si>
    <t xml:space="preserve">                    III etap 20.000.000,-zł </t>
  </si>
  <si>
    <t>2006-2015</t>
  </si>
  <si>
    <r>
      <t>Mysiadło - Projekt i budowa                                         "Cenrtrum Edukacji i Sportu"</t>
    </r>
    <r>
      <rPr>
        <vertAlign val="superscript"/>
        <sz val="7"/>
        <rFont val="Arial CE"/>
        <charset val="238"/>
      </rPr>
      <t xml:space="preserve">                                                                                                                                    </t>
    </r>
    <r>
      <rPr>
        <sz val="7"/>
        <rFont val="Arial CE"/>
        <charset val="238"/>
      </rPr>
      <t xml:space="preserve">(Razem 92.461.455,-zł) </t>
    </r>
    <r>
      <rPr>
        <vertAlign val="superscript"/>
        <sz val="7"/>
        <rFont val="Arial CE"/>
        <charset val="238"/>
      </rPr>
      <t xml:space="preserve">1)                   </t>
    </r>
  </si>
  <si>
    <t xml:space="preserve">                     I etap 52.461.455,-zł </t>
  </si>
  <si>
    <t>WYKAZ PRZEDSIĘWZIEĆ MAJĄTKOWYCH GMINY LESZNOWOLA NA LATA 2011-2015 - wg źródeł finansowania - po zmianach</t>
  </si>
  <si>
    <t>Do Uchwały Nr 54/VI/2011</t>
  </si>
  <si>
    <t>z dnia 17 maja 2011r.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</si>
</sst>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</font>
    <font>
      <sz val="7"/>
      <color indexed="9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vertAlign val="superscript"/>
      <sz val="7"/>
      <name val="Arial CE"/>
      <charset val="238"/>
    </font>
    <font>
      <b/>
      <sz val="8"/>
      <name val="Arial CE"/>
      <charset val="238"/>
    </font>
    <font>
      <b/>
      <u/>
      <sz val="12"/>
      <name val="Arial CE"/>
      <family val="2"/>
      <charset val="238"/>
    </font>
    <font>
      <sz val="7"/>
      <name val="Arial CE"/>
      <charset val="238"/>
    </font>
    <font>
      <sz val="9"/>
      <name val="Arial CE"/>
      <family val="2"/>
      <charset val="238"/>
    </font>
    <font>
      <b/>
      <sz val="7"/>
      <name val="Arial CE"/>
      <charset val="238"/>
    </font>
    <font>
      <b/>
      <sz val="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Dot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7" fillId="2" borderId="23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2" borderId="23" xfId="0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0" fontId="15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7" fillId="2" borderId="54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3" fontId="6" fillId="0" borderId="54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3" fontId="6" fillId="0" borderId="48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55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3" fontId="6" fillId="0" borderId="57" xfId="0" applyNumberFormat="1" applyFont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3" fontId="6" fillId="0" borderId="59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2" borderId="54" xfId="0" applyNumberFormat="1" applyFont="1" applyFill="1" applyBorder="1" applyAlignment="1">
      <alignment vertical="center"/>
    </xf>
    <xf numFmtId="3" fontId="6" fillId="2" borderId="41" xfId="0" applyNumberFormat="1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40" xfId="0" applyNumberFormat="1" applyFont="1" applyFill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18" fillId="2" borderId="23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1" fillId="0" borderId="66" xfId="0" applyNumberFormat="1" applyFont="1" applyFill="1" applyBorder="1" applyAlignment="1">
      <alignment vertical="center"/>
    </xf>
    <xf numFmtId="3" fontId="1" fillId="0" borderId="67" xfId="0" applyNumberFormat="1" applyFont="1" applyFill="1" applyBorder="1" applyAlignment="1">
      <alignment vertical="center"/>
    </xf>
    <xf numFmtId="3" fontId="1" fillId="0" borderId="68" xfId="0" applyNumberFormat="1" applyFont="1" applyFill="1" applyBorder="1" applyAlignment="1">
      <alignment vertical="center"/>
    </xf>
    <xf numFmtId="3" fontId="7" fillId="4" borderId="23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3" fontId="3" fillId="2" borderId="54" xfId="0" applyNumberFormat="1" applyFont="1" applyFill="1" applyBorder="1" applyAlignment="1">
      <alignment vertical="center"/>
    </xf>
    <xf numFmtId="3" fontId="3" fillId="2" borderId="41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3" fontId="2" fillId="0" borderId="71" xfId="0" applyNumberFormat="1" applyFont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3" fontId="2" fillId="0" borderId="76" xfId="0" applyNumberFormat="1" applyFont="1" applyFill="1" applyBorder="1" applyAlignment="1">
      <alignment vertical="center"/>
    </xf>
    <xf numFmtId="3" fontId="2" fillId="0" borderId="77" xfId="0" applyNumberFormat="1" applyFont="1" applyBorder="1" applyAlignment="1">
      <alignment vertical="center"/>
    </xf>
    <xf numFmtId="3" fontId="18" fillId="2" borderId="54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69" xfId="0" applyNumberFormat="1" applyFont="1" applyFill="1" applyBorder="1" applyAlignment="1">
      <alignment vertical="center"/>
    </xf>
    <xf numFmtId="3" fontId="1" fillId="0" borderId="70" xfId="0" applyNumberFormat="1" applyFont="1" applyFill="1" applyBorder="1" applyAlignment="1">
      <alignment vertical="center"/>
    </xf>
    <xf numFmtId="3" fontId="1" fillId="0" borderId="72" xfId="0" applyNumberFormat="1" applyFont="1" applyFill="1" applyBorder="1" applyAlignment="1">
      <alignment vertical="center"/>
    </xf>
    <xf numFmtId="3" fontId="1" fillId="0" borderId="74" xfId="0" applyNumberFormat="1" applyFont="1" applyFill="1" applyBorder="1" applyAlignment="1">
      <alignment vertical="center"/>
    </xf>
    <xf numFmtId="3" fontId="1" fillId="0" borderId="7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vertical="center"/>
    </xf>
    <xf numFmtId="0" fontId="4" fillId="4" borderId="80" xfId="0" applyFont="1" applyFill="1" applyBorder="1" applyAlignment="1">
      <alignment horizontal="center" vertical="center" wrapText="1"/>
    </xf>
    <xf numFmtId="3" fontId="3" fillId="4" borderId="79" xfId="0" applyNumberFormat="1" applyFont="1" applyFill="1" applyBorder="1" applyAlignment="1">
      <alignment horizontal="center" vertical="center"/>
    </xf>
    <xf numFmtId="3" fontId="3" fillId="4" borderId="82" xfId="0" applyNumberFormat="1" applyFont="1" applyFill="1" applyBorder="1" applyAlignment="1">
      <alignment horizontal="center" vertical="center"/>
    </xf>
    <xf numFmtId="3" fontId="3" fillId="4" borderId="83" xfId="0" applyNumberFormat="1" applyFont="1" applyFill="1" applyBorder="1" applyAlignment="1">
      <alignment horizontal="center" vertical="center"/>
    </xf>
    <xf numFmtId="3" fontId="3" fillId="4" borderId="78" xfId="0" applyNumberFormat="1" applyFont="1" applyFill="1" applyBorder="1" applyAlignment="1">
      <alignment horizontal="center" vertical="center"/>
    </xf>
    <xf numFmtId="3" fontId="3" fillId="4" borderId="81" xfId="0" applyNumberFormat="1" applyFont="1" applyFill="1" applyBorder="1" applyAlignment="1">
      <alignment horizontal="center" vertical="center"/>
    </xf>
    <xf numFmtId="3" fontId="18" fillId="4" borderId="81" xfId="0" applyNumberFormat="1" applyFont="1" applyFill="1" applyBorder="1" applyAlignment="1">
      <alignment horizontal="center" vertical="center"/>
    </xf>
    <xf numFmtId="3" fontId="18" fillId="4" borderId="8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3" fontId="3" fillId="2" borderId="43" xfId="0" applyNumberFormat="1" applyFont="1" applyFill="1" applyBorder="1" applyAlignment="1">
      <alignment vertical="center"/>
    </xf>
    <xf numFmtId="3" fontId="3" fillId="2" borderId="45" xfId="0" applyNumberFormat="1" applyFont="1" applyFill="1" applyBorder="1" applyAlignment="1">
      <alignment vertical="center"/>
    </xf>
    <xf numFmtId="3" fontId="3" fillId="2" borderId="47" xfId="0" applyNumberFormat="1" applyFont="1" applyFill="1" applyBorder="1" applyAlignment="1">
      <alignment vertical="center"/>
    </xf>
    <xf numFmtId="3" fontId="3" fillId="2" borderId="42" xfId="0" applyNumberFormat="1" applyFont="1" applyFill="1" applyBorder="1" applyAlignment="1">
      <alignment vertical="center"/>
    </xf>
    <xf numFmtId="3" fontId="3" fillId="2" borderId="44" xfId="0" applyNumberFormat="1" applyFont="1" applyFill="1" applyBorder="1" applyAlignment="1">
      <alignment vertical="center"/>
    </xf>
    <xf numFmtId="3" fontId="3" fillId="2" borderId="46" xfId="0" applyNumberFormat="1" applyFont="1" applyFill="1" applyBorder="1" applyAlignment="1">
      <alignment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Zeros="0" tabSelected="1" topLeftCell="A33" workbookViewId="0">
      <selection activeCell="M22" sqref="M22"/>
    </sheetView>
  </sheetViews>
  <sheetFormatPr defaultRowHeight="9.75"/>
  <cols>
    <col min="1" max="1" width="3" style="1" customWidth="1"/>
    <col min="2" max="2" width="5.5703125" style="1" customWidth="1"/>
    <col min="3" max="3" width="6" style="1" customWidth="1"/>
    <col min="4" max="4" width="23.5703125" style="1" customWidth="1"/>
    <col min="5" max="5" width="7" style="1" customWidth="1"/>
    <col min="6" max="6" width="8.140625" style="2" customWidth="1"/>
    <col min="7" max="7" width="7.5703125" style="1" customWidth="1"/>
    <col min="8" max="8" width="7.42578125" style="1" customWidth="1"/>
    <col min="9" max="9" width="7" style="1" customWidth="1"/>
    <col min="10" max="10" width="8.7109375" style="1" customWidth="1"/>
    <col min="11" max="11" width="9.140625" style="1" customWidth="1"/>
    <col min="12" max="12" width="8.140625" style="1" customWidth="1"/>
    <col min="13" max="13" width="8.28515625" style="1" customWidth="1"/>
    <col min="14" max="15" width="7.28515625" style="1" customWidth="1"/>
    <col min="16" max="16" width="7.7109375" style="1" customWidth="1"/>
    <col min="17" max="17" width="10.42578125" style="1" customWidth="1"/>
    <col min="18" max="18" width="9.5703125" style="1" customWidth="1"/>
    <col min="19" max="16384" width="9.140625" style="1"/>
  </cols>
  <sheetData>
    <row r="1" spans="1:18" ht="15.75">
      <c r="J1" s="50" t="s">
        <v>29</v>
      </c>
      <c r="K1" s="50"/>
      <c r="L1" s="50"/>
    </row>
    <row r="2" spans="1:18" ht="3" customHeight="1">
      <c r="K2" s="17"/>
      <c r="L2" s="17"/>
    </row>
    <row r="3" spans="1:18" ht="12" customHeight="1">
      <c r="J3" s="17" t="s">
        <v>46</v>
      </c>
      <c r="K3" s="17"/>
      <c r="L3" s="17"/>
      <c r="M3" s="17"/>
      <c r="N3" s="17"/>
      <c r="O3" s="17"/>
      <c r="P3" s="17"/>
    </row>
    <row r="4" spans="1:18" ht="12" customHeight="1">
      <c r="D4" s="84"/>
      <c r="J4" s="17" t="s">
        <v>13</v>
      </c>
      <c r="K4" s="17"/>
      <c r="L4" s="17"/>
      <c r="M4" s="17"/>
      <c r="N4" s="17"/>
      <c r="O4" s="17"/>
      <c r="P4" s="17"/>
    </row>
    <row r="5" spans="1:18" ht="12.75" customHeight="1">
      <c r="D5" s="84"/>
      <c r="J5" s="17" t="s">
        <v>47</v>
      </c>
      <c r="K5" s="17"/>
      <c r="L5" s="17"/>
      <c r="M5" s="17"/>
      <c r="N5" s="17"/>
      <c r="O5" s="17"/>
      <c r="P5" s="17"/>
    </row>
    <row r="6" spans="1:18" ht="4.5" customHeight="1"/>
    <row r="7" spans="1:18" ht="12.75" customHeight="1">
      <c r="A7" s="269" t="s">
        <v>45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</row>
    <row r="8" spans="1:18" ht="2.25" customHeight="1">
      <c r="A8" s="9"/>
      <c r="B8" s="9"/>
      <c r="C8" s="9"/>
      <c r="D8" s="9"/>
      <c r="E8" s="9"/>
      <c r="F8" s="9"/>
    </row>
    <row r="9" spans="1:18" ht="11.25" customHeight="1">
      <c r="A9" s="228" t="s">
        <v>2</v>
      </c>
      <c r="B9" s="229" t="s">
        <v>22</v>
      </c>
      <c r="C9" s="233" t="s">
        <v>4</v>
      </c>
      <c r="D9" s="235" t="s">
        <v>5</v>
      </c>
      <c r="E9" s="223" t="s">
        <v>6</v>
      </c>
      <c r="F9" s="229" t="s">
        <v>28</v>
      </c>
      <c r="G9" s="266" t="s">
        <v>10</v>
      </c>
      <c r="H9" s="267"/>
      <c r="I9" s="267"/>
      <c r="J9" s="267"/>
      <c r="K9" s="267"/>
      <c r="L9" s="267"/>
      <c r="M9" s="267"/>
      <c r="N9" s="267"/>
      <c r="O9" s="267"/>
      <c r="P9" s="268"/>
    </row>
    <row r="10" spans="1:18" ht="12" customHeight="1">
      <c r="A10" s="228"/>
      <c r="B10" s="229"/>
      <c r="C10" s="234"/>
      <c r="D10" s="236"/>
      <c r="E10" s="224"/>
      <c r="F10" s="266"/>
      <c r="G10" s="264">
        <v>2011</v>
      </c>
      <c r="H10" s="257"/>
      <c r="I10" s="265"/>
      <c r="J10" s="257">
        <v>2012</v>
      </c>
      <c r="K10" s="257"/>
      <c r="L10" s="264">
        <v>2013</v>
      </c>
      <c r="M10" s="265"/>
      <c r="N10" s="90">
        <v>2014</v>
      </c>
      <c r="O10" s="270">
        <v>2015</v>
      </c>
      <c r="P10" s="271"/>
    </row>
    <row r="11" spans="1:18" ht="34.5" customHeight="1" thickBot="1">
      <c r="A11" s="228"/>
      <c r="B11" s="229"/>
      <c r="C11" s="234"/>
      <c r="D11" s="34" t="s">
        <v>7</v>
      </c>
      <c r="E11" s="224"/>
      <c r="F11" s="266"/>
      <c r="G11" s="125" t="s">
        <v>16</v>
      </c>
      <c r="H11" s="88" t="s">
        <v>18</v>
      </c>
      <c r="I11" s="126" t="s">
        <v>34</v>
      </c>
      <c r="J11" s="105" t="s">
        <v>16</v>
      </c>
      <c r="K11" s="28" t="s">
        <v>18</v>
      </c>
      <c r="L11" s="153" t="s">
        <v>16</v>
      </c>
      <c r="M11" s="126" t="s">
        <v>18</v>
      </c>
      <c r="N11" s="105" t="s">
        <v>16</v>
      </c>
      <c r="O11" s="153" t="s">
        <v>16</v>
      </c>
      <c r="P11" s="167" t="s">
        <v>18</v>
      </c>
    </row>
    <row r="12" spans="1:18" s="3" customFormat="1" ht="12" customHeight="1" thickTop="1">
      <c r="A12" s="6"/>
      <c r="B12" s="14"/>
      <c r="C12" s="14"/>
      <c r="D12" s="242" t="s">
        <v>8</v>
      </c>
      <c r="E12" s="251" t="s">
        <v>21</v>
      </c>
      <c r="F12" s="248">
        <f>SUM(F15:F20)</f>
        <v>65028060</v>
      </c>
      <c r="G12" s="261">
        <f>SUM(G15:G20)</f>
        <v>5066743</v>
      </c>
      <c r="H12" s="245">
        <f>SUM(H15:H20)</f>
        <v>9076490</v>
      </c>
      <c r="I12" s="258">
        <f>SUM(I15:I20)</f>
        <v>2500000</v>
      </c>
      <c r="J12" s="254">
        <f>SUM(J15:J20)</f>
        <v>11082542</v>
      </c>
      <c r="K12" s="245">
        <f>K16+K19</f>
        <v>28357999</v>
      </c>
      <c r="L12" s="261">
        <f>SUM(L15:L20)</f>
        <v>518760</v>
      </c>
      <c r="M12" s="258">
        <f>M16+M19</f>
        <v>3832501</v>
      </c>
      <c r="N12" s="254">
        <f>SUM(N15:N20)</f>
        <v>0</v>
      </c>
      <c r="O12" s="261">
        <f>SUM(O15:O20)</f>
        <v>0</v>
      </c>
      <c r="P12" s="258">
        <f>P16+P19</f>
        <v>0</v>
      </c>
    </row>
    <row r="13" spans="1:18" s="3" customFormat="1" ht="6.75" customHeight="1">
      <c r="A13" s="20"/>
      <c r="B13" s="21"/>
      <c r="C13" s="21"/>
      <c r="D13" s="243"/>
      <c r="E13" s="252"/>
      <c r="F13" s="249"/>
      <c r="G13" s="262"/>
      <c r="H13" s="246"/>
      <c r="I13" s="259"/>
      <c r="J13" s="255"/>
      <c r="K13" s="246"/>
      <c r="L13" s="262"/>
      <c r="M13" s="259"/>
      <c r="N13" s="255"/>
      <c r="O13" s="262"/>
      <c r="P13" s="259"/>
    </row>
    <row r="14" spans="1:18" s="3" customFormat="1" ht="6" customHeight="1">
      <c r="A14" s="7"/>
      <c r="B14" s="15"/>
      <c r="C14" s="15"/>
      <c r="D14" s="244"/>
      <c r="E14" s="253"/>
      <c r="F14" s="250"/>
      <c r="G14" s="263"/>
      <c r="H14" s="247"/>
      <c r="I14" s="260"/>
      <c r="J14" s="256"/>
      <c r="K14" s="247"/>
      <c r="L14" s="263"/>
      <c r="M14" s="260"/>
      <c r="N14" s="256"/>
      <c r="O14" s="263"/>
      <c r="P14" s="260"/>
    </row>
    <row r="15" spans="1:18" ht="14.25" customHeight="1">
      <c r="A15" s="225">
        <v>1</v>
      </c>
      <c r="B15" s="230" t="s">
        <v>1</v>
      </c>
      <c r="C15" s="36">
        <v>6050</v>
      </c>
      <c r="D15" s="239" t="s">
        <v>35</v>
      </c>
      <c r="E15" s="223" t="s">
        <v>21</v>
      </c>
      <c r="F15" s="94">
        <v>4898951</v>
      </c>
      <c r="G15" s="127">
        <v>946123</v>
      </c>
      <c r="H15" s="26"/>
      <c r="I15" s="128"/>
      <c r="J15" s="106">
        <v>2139000</v>
      </c>
      <c r="K15" s="26"/>
      <c r="L15" s="154"/>
      <c r="M15" s="128"/>
      <c r="N15" s="106"/>
      <c r="O15" s="154"/>
      <c r="P15" s="128"/>
      <c r="Q15" s="18"/>
      <c r="R15" s="18" t="e">
        <f>#REF!-Q15</f>
        <v>#REF!</v>
      </c>
    </row>
    <row r="16" spans="1:18" ht="15.75" customHeight="1">
      <c r="A16" s="226"/>
      <c r="B16" s="231"/>
      <c r="C16" s="47">
        <v>6058</v>
      </c>
      <c r="D16" s="240"/>
      <c r="E16" s="224"/>
      <c r="F16" s="95">
        <v>21555500</v>
      </c>
      <c r="G16" s="129"/>
      <c r="H16" s="91">
        <v>0</v>
      </c>
      <c r="I16" s="130"/>
      <c r="J16" s="107"/>
      <c r="K16" s="91">
        <v>17722999</v>
      </c>
      <c r="L16" s="155"/>
      <c r="M16" s="156">
        <v>3832501</v>
      </c>
      <c r="N16" s="119"/>
      <c r="O16" s="155"/>
      <c r="P16" s="156"/>
      <c r="Q16" s="18"/>
      <c r="R16" s="18" t="e">
        <f>#REF!-Q16</f>
        <v>#REF!</v>
      </c>
    </row>
    <row r="17" spans="1:18" ht="15" customHeight="1">
      <c r="A17" s="226"/>
      <c r="B17" s="231"/>
      <c r="C17" s="35">
        <v>6059</v>
      </c>
      <c r="D17" s="240"/>
      <c r="E17" s="224"/>
      <c r="F17" s="96">
        <v>9004500</v>
      </c>
      <c r="G17" s="131">
        <v>1287000</v>
      </c>
      <c r="H17" s="92"/>
      <c r="I17" s="132">
        <v>2500000</v>
      </c>
      <c r="J17" s="108">
        <v>4689541</v>
      </c>
      <c r="K17" s="92"/>
      <c r="L17" s="157">
        <v>518760</v>
      </c>
      <c r="M17" s="148"/>
      <c r="N17" s="120"/>
      <c r="O17" s="157"/>
      <c r="P17" s="148"/>
      <c r="Q17" s="18">
        <f>SUM(Q18:Q20)</f>
        <v>29575892</v>
      </c>
      <c r="R17" s="18" t="e">
        <f>#REF!+#REF!+#REF!</f>
        <v>#REF!</v>
      </c>
    </row>
    <row r="18" spans="1:18" ht="14.25" customHeight="1">
      <c r="A18" s="225">
        <v>2</v>
      </c>
      <c r="B18" s="230" t="s">
        <v>1</v>
      </c>
      <c r="C18" s="36">
        <v>6050</v>
      </c>
      <c r="D18" s="239" t="s">
        <v>39</v>
      </c>
      <c r="E18" s="223" t="s">
        <v>15</v>
      </c>
      <c r="F18" s="97">
        <v>5650314</v>
      </c>
      <c r="G18" s="133">
        <v>2181315</v>
      </c>
      <c r="H18" s="72"/>
      <c r="I18" s="134"/>
      <c r="J18" s="109">
        <v>699001</v>
      </c>
      <c r="K18" s="72"/>
      <c r="L18" s="154"/>
      <c r="M18" s="128"/>
      <c r="N18" s="106"/>
      <c r="O18" s="154"/>
      <c r="P18" s="128"/>
      <c r="Q18" s="18">
        <f>L18+J18+H18+G18+2776781</f>
        <v>5657097</v>
      </c>
      <c r="R18" s="18"/>
    </row>
    <row r="19" spans="1:18" ht="14.25" customHeight="1">
      <c r="A19" s="226"/>
      <c r="B19" s="231"/>
      <c r="C19" s="47">
        <v>6058</v>
      </c>
      <c r="D19" s="240"/>
      <c r="E19" s="224"/>
      <c r="F19" s="95">
        <f>H19+K19</f>
        <v>19711490</v>
      </c>
      <c r="G19" s="129"/>
      <c r="H19" s="91">
        <v>9076490</v>
      </c>
      <c r="I19" s="130"/>
      <c r="J19" s="107"/>
      <c r="K19" s="91">
        <v>10635000</v>
      </c>
      <c r="L19" s="155"/>
      <c r="M19" s="156"/>
      <c r="N19" s="119"/>
      <c r="O19" s="155"/>
      <c r="P19" s="156"/>
      <c r="Q19" s="18">
        <f>M19+K19+H19</f>
        <v>19711490</v>
      </c>
      <c r="R19" s="18"/>
    </row>
    <row r="20" spans="1:18" ht="14.25" customHeight="1">
      <c r="A20" s="226"/>
      <c r="B20" s="231"/>
      <c r="C20" s="35">
        <v>6059</v>
      </c>
      <c r="D20" s="240"/>
      <c r="E20" s="224"/>
      <c r="F20" s="96">
        <f>G20+J20</f>
        <v>4207305</v>
      </c>
      <c r="G20" s="131">
        <v>652305</v>
      </c>
      <c r="H20" s="92"/>
      <c r="I20" s="132"/>
      <c r="J20" s="108">
        <v>3555000</v>
      </c>
      <c r="K20" s="92"/>
      <c r="L20" s="157"/>
      <c r="M20" s="148"/>
      <c r="N20" s="120"/>
      <c r="O20" s="157"/>
      <c r="P20" s="148"/>
      <c r="Q20" s="18">
        <f>L20+J20+G20</f>
        <v>4207305</v>
      </c>
      <c r="R20" s="18"/>
    </row>
    <row r="21" spans="1:18" ht="24" customHeight="1">
      <c r="A21" s="40"/>
      <c r="B21" s="39"/>
      <c r="C21" s="40"/>
      <c r="D21" s="64" t="s">
        <v>23</v>
      </c>
      <c r="E21" s="70" t="s">
        <v>20</v>
      </c>
      <c r="F21" s="98">
        <f t="shared" ref="F21:K21" si="0">SUM(F22:F25)</f>
        <v>9041532</v>
      </c>
      <c r="G21" s="135">
        <f t="shared" si="0"/>
        <v>1195200</v>
      </c>
      <c r="H21" s="41">
        <f t="shared" si="0"/>
        <v>0</v>
      </c>
      <c r="I21" s="136">
        <f t="shared" si="0"/>
        <v>0</v>
      </c>
      <c r="J21" s="110">
        <f t="shared" si="0"/>
        <v>1200000</v>
      </c>
      <c r="K21" s="41">
        <f t="shared" si="0"/>
        <v>6300000</v>
      </c>
      <c r="L21" s="158"/>
      <c r="M21" s="159"/>
      <c r="N21" s="121"/>
      <c r="O21" s="158"/>
      <c r="P21" s="159"/>
      <c r="Q21" s="18"/>
      <c r="R21" s="18"/>
    </row>
    <row r="22" spans="1:18" ht="27.75" customHeight="1">
      <c r="A22" s="31">
        <v>3</v>
      </c>
      <c r="B22" s="23">
        <v>60016</v>
      </c>
      <c r="C22" s="31">
        <v>6050</v>
      </c>
      <c r="D22" s="61" t="s">
        <v>30</v>
      </c>
      <c r="E22" s="22" t="s">
        <v>20</v>
      </c>
      <c r="F22" s="99">
        <v>3041532</v>
      </c>
      <c r="G22" s="137">
        <v>395200</v>
      </c>
      <c r="H22" s="65"/>
      <c r="I22" s="138"/>
      <c r="J22" s="111">
        <v>500000</v>
      </c>
      <c r="K22" s="26">
        <v>1800000</v>
      </c>
      <c r="L22" s="160"/>
      <c r="M22" s="161"/>
      <c r="N22" s="122"/>
      <c r="O22" s="160"/>
      <c r="P22" s="161"/>
      <c r="Q22" s="18"/>
      <c r="R22" s="18"/>
    </row>
    <row r="23" spans="1:18" ht="18.75" customHeight="1">
      <c r="A23" s="23">
        <v>4</v>
      </c>
      <c r="B23" s="23">
        <v>60016</v>
      </c>
      <c r="C23" s="31">
        <v>6050</v>
      </c>
      <c r="D23" s="37" t="s">
        <v>32</v>
      </c>
      <c r="E23" s="22" t="s">
        <v>24</v>
      </c>
      <c r="F23" s="99">
        <f>G23+J23+K23</f>
        <v>2000000</v>
      </c>
      <c r="G23" s="137">
        <v>200000</v>
      </c>
      <c r="H23" s="65"/>
      <c r="I23" s="139"/>
      <c r="J23" s="111">
        <v>300000</v>
      </c>
      <c r="K23" s="26">
        <v>1500000</v>
      </c>
      <c r="L23" s="160"/>
      <c r="M23" s="161"/>
      <c r="N23" s="122"/>
      <c r="O23" s="160"/>
      <c r="P23" s="161"/>
      <c r="Q23" s="18"/>
      <c r="R23" s="18"/>
    </row>
    <row r="24" spans="1:18" ht="19.5" customHeight="1">
      <c r="A24" s="32">
        <v>5</v>
      </c>
      <c r="B24" s="32">
        <v>60016</v>
      </c>
      <c r="C24" s="32">
        <v>6050</v>
      </c>
      <c r="D24" s="37" t="s">
        <v>31</v>
      </c>
      <c r="E24" s="28" t="s">
        <v>24</v>
      </c>
      <c r="F24" s="100">
        <f>G24+J24+K24</f>
        <v>2000000</v>
      </c>
      <c r="G24" s="140">
        <v>400000</v>
      </c>
      <c r="H24" s="66"/>
      <c r="I24" s="141"/>
      <c r="J24" s="111">
        <v>100000</v>
      </c>
      <c r="K24" s="26">
        <v>1500000</v>
      </c>
      <c r="L24" s="162"/>
      <c r="M24" s="161"/>
      <c r="N24" s="123"/>
      <c r="O24" s="162"/>
      <c r="P24" s="161"/>
      <c r="Q24" s="18"/>
      <c r="R24" s="18"/>
    </row>
    <row r="25" spans="1:18" ht="19.5" customHeight="1">
      <c r="A25" s="23">
        <v>6</v>
      </c>
      <c r="B25" s="23">
        <v>60016</v>
      </c>
      <c r="C25" s="23">
        <v>6050</v>
      </c>
      <c r="D25" s="61" t="s">
        <v>25</v>
      </c>
      <c r="E25" s="28" t="s">
        <v>24</v>
      </c>
      <c r="F25" s="100">
        <f>G25+J25+K25</f>
        <v>2000000</v>
      </c>
      <c r="G25" s="142">
        <v>200000</v>
      </c>
      <c r="H25" s="65"/>
      <c r="I25" s="143"/>
      <c r="J25" s="112">
        <v>300000</v>
      </c>
      <c r="K25" s="26">
        <v>1500000</v>
      </c>
      <c r="L25" s="162"/>
      <c r="M25" s="163"/>
      <c r="N25" s="123"/>
      <c r="O25" s="162"/>
      <c r="P25" s="163"/>
      <c r="Q25" s="18"/>
      <c r="R25" s="18"/>
    </row>
    <row r="26" spans="1:18" s="3" customFormat="1" ht="15.75" customHeight="1">
      <c r="A26" s="4"/>
      <c r="B26" s="30"/>
      <c r="C26" s="4"/>
      <c r="D26" s="29" t="s">
        <v>9</v>
      </c>
      <c r="E26" s="79" t="s">
        <v>33</v>
      </c>
      <c r="F26" s="101">
        <f t="shared" ref="F26:P26" si="1">SUM(F27:F31,F32:F36)</f>
        <v>8670780</v>
      </c>
      <c r="G26" s="144">
        <f t="shared" si="1"/>
        <v>387680</v>
      </c>
      <c r="H26" s="93">
        <f t="shared" si="1"/>
        <v>3225442</v>
      </c>
      <c r="I26" s="145">
        <f t="shared" si="1"/>
        <v>0</v>
      </c>
      <c r="J26" s="113">
        <f>SUM(J27:J31,J32:J36)</f>
        <v>940360</v>
      </c>
      <c r="K26" s="5">
        <f>SUM(K27:K31,K32:K36)</f>
        <v>1974558</v>
      </c>
      <c r="L26" s="144">
        <f t="shared" si="1"/>
        <v>2000000</v>
      </c>
      <c r="M26" s="145">
        <f t="shared" si="1"/>
        <v>0</v>
      </c>
      <c r="N26" s="113">
        <f t="shared" ref="N26" si="2">SUM(N27:N31,N32:N36)</f>
        <v>0</v>
      </c>
      <c r="O26" s="144">
        <f t="shared" si="1"/>
        <v>0</v>
      </c>
      <c r="P26" s="145">
        <f t="shared" si="1"/>
        <v>0</v>
      </c>
      <c r="Q26" s="18"/>
      <c r="R26" s="18"/>
    </row>
    <row r="27" spans="1:18" s="3" customFormat="1" ht="30.75" customHeight="1">
      <c r="A27" s="31">
        <v>7</v>
      </c>
      <c r="B27" s="31">
        <v>70005</v>
      </c>
      <c r="C27" s="31">
        <v>6050</v>
      </c>
      <c r="D27" s="33" t="s">
        <v>11</v>
      </c>
      <c r="E27" s="22" t="s">
        <v>36</v>
      </c>
      <c r="F27" s="99">
        <v>2543000</v>
      </c>
      <c r="G27" s="137">
        <v>98000</v>
      </c>
      <c r="H27" s="16"/>
      <c r="I27" s="139"/>
      <c r="J27" s="111">
        <v>445000</v>
      </c>
      <c r="K27" s="16"/>
      <c r="L27" s="164">
        <v>2000000</v>
      </c>
      <c r="M27" s="139"/>
      <c r="N27" s="124"/>
      <c r="O27" s="164"/>
      <c r="P27" s="139"/>
      <c r="Q27" s="18"/>
      <c r="R27" s="18"/>
    </row>
    <row r="28" spans="1:18" s="3" customFormat="1" ht="12" customHeight="1">
      <c r="A28" s="225">
        <v>8</v>
      </c>
      <c r="B28" s="225">
        <v>92109</v>
      </c>
      <c r="C28" s="36">
        <v>6058</v>
      </c>
      <c r="D28" s="239" t="s">
        <v>26</v>
      </c>
      <c r="E28" s="223" t="s">
        <v>19</v>
      </c>
      <c r="F28" s="94">
        <f>I28+K28+M28+H28</f>
        <v>1275000</v>
      </c>
      <c r="G28" s="146"/>
      <c r="H28" s="26">
        <v>800000</v>
      </c>
      <c r="I28" s="128"/>
      <c r="J28" s="114"/>
      <c r="K28" s="26">
        <v>475000</v>
      </c>
      <c r="L28" s="146"/>
      <c r="M28" s="128"/>
      <c r="N28" s="114"/>
      <c r="O28" s="146"/>
      <c r="P28" s="128"/>
      <c r="Q28" s="18"/>
      <c r="R28" s="18"/>
    </row>
    <row r="29" spans="1:18" s="3" customFormat="1" ht="12" customHeight="1">
      <c r="A29" s="227"/>
      <c r="B29" s="227"/>
      <c r="C29" s="35">
        <v>6059</v>
      </c>
      <c r="D29" s="241"/>
      <c r="E29" s="232"/>
      <c r="F29" s="102">
        <v>225000</v>
      </c>
      <c r="G29" s="147">
        <v>75000</v>
      </c>
      <c r="H29" s="45"/>
      <c r="I29" s="148"/>
      <c r="J29" s="115">
        <v>145120</v>
      </c>
      <c r="K29" s="46"/>
      <c r="L29" s="147"/>
      <c r="M29" s="165"/>
      <c r="N29" s="115"/>
      <c r="O29" s="147"/>
      <c r="P29" s="165"/>
      <c r="Q29" s="18"/>
      <c r="R29" s="18"/>
    </row>
    <row r="30" spans="1:18" s="3" customFormat="1" ht="12.75" customHeight="1">
      <c r="A30" s="225">
        <v>9</v>
      </c>
      <c r="B30" s="225">
        <v>92109</v>
      </c>
      <c r="C30" s="36">
        <v>6058</v>
      </c>
      <c r="D30" s="239" t="s">
        <v>17</v>
      </c>
      <c r="E30" s="223" t="s">
        <v>19</v>
      </c>
      <c r="F30" s="94">
        <f>I30+K30+M30+H30</f>
        <v>1275000</v>
      </c>
      <c r="G30" s="146"/>
      <c r="H30" s="26">
        <v>800000</v>
      </c>
      <c r="I30" s="128"/>
      <c r="J30" s="114"/>
      <c r="K30" s="26">
        <v>475000</v>
      </c>
      <c r="L30" s="146"/>
      <c r="M30" s="128"/>
      <c r="N30" s="114"/>
      <c r="O30" s="146"/>
      <c r="P30" s="128"/>
      <c r="Q30" s="18"/>
      <c r="R30" s="18"/>
    </row>
    <row r="31" spans="1:18" s="3" customFormat="1" ht="12" customHeight="1">
      <c r="A31" s="227"/>
      <c r="B31" s="227"/>
      <c r="C31" s="35">
        <v>6059</v>
      </c>
      <c r="D31" s="241"/>
      <c r="E31" s="232"/>
      <c r="F31" s="102">
        <v>225000</v>
      </c>
      <c r="G31" s="147">
        <v>75000</v>
      </c>
      <c r="H31" s="45"/>
      <c r="I31" s="148"/>
      <c r="J31" s="115">
        <v>145120</v>
      </c>
      <c r="K31" s="46"/>
      <c r="L31" s="147"/>
      <c r="M31" s="165"/>
      <c r="N31" s="115"/>
      <c r="O31" s="147"/>
      <c r="P31" s="165"/>
      <c r="Q31" s="18"/>
      <c r="R31" s="18"/>
    </row>
    <row r="32" spans="1:18" s="3" customFormat="1" ht="12.75" customHeight="1">
      <c r="A32" s="225">
        <v>10</v>
      </c>
      <c r="B32" s="225">
        <v>92109</v>
      </c>
      <c r="C32" s="36">
        <v>6050</v>
      </c>
      <c r="D32" s="239" t="s">
        <v>37</v>
      </c>
      <c r="E32" s="223" t="s">
        <v>20</v>
      </c>
      <c r="F32" s="94">
        <v>68320</v>
      </c>
      <c r="G32" s="146"/>
      <c r="H32" s="26"/>
      <c r="I32" s="128"/>
      <c r="J32" s="116"/>
      <c r="K32" s="26"/>
      <c r="L32" s="166"/>
      <c r="M32" s="128"/>
      <c r="N32" s="116"/>
      <c r="O32" s="166"/>
      <c r="P32" s="128"/>
      <c r="Q32" s="18"/>
      <c r="R32" s="18"/>
    </row>
    <row r="33" spans="1:18" s="3" customFormat="1" ht="14.25" customHeight="1">
      <c r="A33" s="226"/>
      <c r="B33" s="226"/>
      <c r="C33" s="47">
        <v>6058</v>
      </c>
      <c r="D33" s="240"/>
      <c r="E33" s="224"/>
      <c r="F33" s="103">
        <f>I33+K33+M33+H33</f>
        <v>1375000</v>
      </c>
      <c r="G33" s="149"/>
      <c r="H33" s="27">
        <v>825442</v>
      </c>
      <c r="I33" s="150"/>
      <c r="J33" s="117"/>
      <c r="K33" s="27">
        <v>549558</v>
      </c>
      <c r="L33" s="149"/>
      <c r="M33" s="150"/>
      <c r="N33" s="117"/>
      <c r="O33" s="149"/>
      <c r="P33" s="150"/>
      <c r="Q33" s="18"/>
      <c r="R33" s="18"/>
    </row>
    <row r="34" spans="1:18" s="3" customFormat="1" ht="14.25" customHeight="1">
      <c r="A34" s="227"/>
      <c r="B34" s="227"/>
      <c r="C34" s="35">
        <v>6059</v>
      </c>
      <c r="D34" s="241"/>
      <c r="E34" s="232"/>
      <c r="F34" s="102">
        <v>124680</v>
      </c>
      <c r="G34" s="147">
        <v>64680</v>
      </c>
      <c r="H34" s="45"/>
      <c r="I34" s="148"/>
      <c r="J34" s="115">
        <v>60000</v>
      </c>
      <c r="K34" s="46"/>
      <c r="L34" s="147"/>
      <c r="M34" s="165"/>
      <c r="N34" s="115"/>
      <c r="O34" s="147"/>
      <c r="P34" s="165"/>
      <c r="Q34" s="18"/>
      <c r="R34" s="18"/>
    </row>
    <row r="35" spans="1:18" s="3" customFormat="1" ht="12" customHeight="1">
      <c r="A35" s="225">
        <v>11</v>
      </c>
      <c r="B35" s="225">
        <v>92109</v>
      </c>
      <c r="C35" s="36">
        <v>6058</v>
      </c>
      <c r="D35" s="239" t="s">
        <v>38</v>
      </c>
      <c r="E35" s="223" t="s">
        <v>19</v>
      </c>
      <c r="F35" s="104">
        <v>1334780</v>
      </c>
      <c r="G35" s="151"/>
      <c r="H35" s="83">
        <v>800000</v>
      </c>
      <c r="I35" s="152"/>
      <c r="J35" s="118"/>
      <c r="K35" s="83">
        <v>475000</v>
      </c>
      <c r="L35" s="151"/>
      <c r="M35" s="152"/>
      <c r="N35" s="118"/>
      <c r="O35" s="151"/>
      <c r="P35" s="152"/>
      <c r="Q35" s="18"/>
      <c r="R35" s="18"/>
    </row>
    <row r="36" spans="1:18" s="3" customFormat="1" ht="12" customHeight="1">
      <c r="A36" s="227"/>
      <c r="B36" s="227"/>
      <c r="C36" s="35">
        <v>6059</v>
      </c>
      <c r="D36" s="241"/>
      <c r="E36" s="232"/>
      <c r="F36" s="42">
        <v>225000</v>
      </c>
      <c r="G36" s="44">
        <v>75000</v>
      </c>
      <c r="H36" s="45"/>
      <c r="I36" s="43"/>
      <c r="J36" s="44">
        <v>145120</v>
      </c>
      <c r="K36" s="46"/>
      <c r="L36" s="147"/>
      <c r="M36" s="165"/>
      <c r="N36" s="115"/>
      <c r="O36" s="147"/>
      <c r="P36" s="165"/>
      <c r="Q36" s="18"/>
      <c r="R36" s="18"/>
    </row>
    <row r="37" spans="1:18" s="3" customFormat="1" ht="6" customHeight="1">
      <c r="A37" s="80"/>
      <c r="B37" s="80"/>
      <c r="C37" s="80"/>
      <c r="D37" s="51"/>
      <c r="E37" s="81"/>
      <c r="F37" s="82"/>
      <c r="G37" s="52"/>
      <c r="H37" s="53"/>
      <c r="I37" s="8"/>
      <c r="J37" s="58"/>
      <c r="K37" s="8"/>
      <c r="L37" s="58"/>
      <c r="M37" s="8"/>
      <c r="N37" s="8"/>
      <c r="O37" s="8"/>
      <c r="P37" s="8"/>
      <c r="Q37" s="18"/>
      <c r="R37" s="18"/>
    </row>
    <row r="38" spans="1:18" s="3" customFormat="1" ht="6" customHeight="1">
      <c r="A38" s="55"/>
      <c r="B38" s="55"/>
      <c r="C38" s="55"/>
      <c r="D38" s="56"/>
      <c r="E38" s="54"/>
      <c r="F38" s="57"/>
      <c r="G38" s="52"/>
      <c r="H38" s="53"/>
      <c r="I38" s="8"/>
      <c r="J38" s="58"/>
      <c r="K38" s="8"/>
      <c r="L38" s="58"/>
      <c r="M38" s="8"/>
      <c r="N38" s="8"/>
      <c r="O38" s="8"/>
      <c r="P38" s="8"/>
      <c r="Q38" s="18"/>
      <c r="R38" s="18"/>
    </row>
    <row r="39" spans="1:18" s="3" customFormat="1" ht="15" customHeight="1">
      <c r="A39" s="228" t="s">
        <v>2</v>
      </c>
      <c r="B39" s="229" t="s">
        <v>3</v>
      </c>
      <c r="C39" s="233" t="s">
        <v>4</v>
      </c>
      <c r="D39" s="235" t="s">
        <v>5</v>
      </c>
      <c r="E39" s="237" t="s">
        <v>6</v>
      </c>
      <c r="F39" s="275" t="s">
        <v>27</v>
      </c>
      <c r="G39" s="276" t="s">
        <v>10</v>
      </c>
      <c r="H39" s="277"/>
      <c r="I39" s="277"/>
      <c r="J39" s="277"/>
      <c r="K39" s="277"/>
      <c r="L39" s="277"/>
      <c r="M39" s="277"/>
      <c r="N39" s="277"/>
      <c r="O39" s="277"/>
      <c r="P39" s="278"/>
      <c r="Q39" s="18"/>
      <c r="R39" s="18"/>
    </row>
    <row r="40" spans="1:18" s="3" customFormat="1" ht="15" customHeight="1">
      <c r="A40" s="228"/>
      <c r="B40" s="229"/>
      <c r="C40" s="234"/>
      <c r="D40" s="236"/>
      <c r="E40" s="238"/>
      <c r="F40" s="276"/>
      <c r="G40" s="264">
        <v>2011</v>
      </c>
      <c r="H40" s="257"/>
      <c r="I40" s="265"/>
      <c r="J40" s="257">
        <v>2012</v>
      </c>
      <c r="K40" s="257"/>
      <c r="L40" s="264">
        <v>2013</v>
      </c>
      <c r="M40" s="265"/>
      <c r="N40" s="90">
        <v>2014</v>
      </c>
      <c r="O40" s="264">
        <v>2015</v>
      </c>
      <c r="P40" s="265"/>
      <c r="Q40" s="18"/>
      <c r="R40" s="18"/>
    </row>
    <row r="41" spans="1:18" s="3" customFormat="1" ht="31.5" customHeight="1">
      <c r="A41" s="228"/>
      <c r="B41" s="229"/>
      <c r="C41" s="234"/>
      <c r="D41" s="34" t="s">
        <v>7</v>
      </c>
      <c r="E41" s="238"/>
      <c r="F41" s="276"/>
      <c r="G41" s="189" t="s">
        <v>16</v>
      </c>
      <c r="H41" s="87" t="s">
        <v>18</v>
      </c>
      <c r="I41" s="167" t="str">
        <f>I11</f>
        <v>Pożyczki i kredyty</v>
      </c>
      <c r="J41" s="174" t="s">
        <v>16</v>
      </c>
      <c r="K41" s="78" t="s">
        <v>18</v>
      </c>
      <c r="L41" s="189" t="s">
        <v>16</v>
      </c>
      <c r="M41" s="167" t="s">
        <v>18</v>
      </c>
      <c r="N41" s="174" t="s">
        <v>16</v>
      </c>
      <c r="O41" s="189" t="s">
        <v>16</v>
      </c>
      <c r="P41" s="167" t="s">
        <v>18</v>
      </c>
      <c r="Q41" s="18"/>
      <c r="R41" s="18"/>
    </row>
    <row r="42" spans="1:18" s="3" customFormat="1" ht="28.5" customHeight="1">
      <c r="A42" s="38"/>
      <c r="B42" s="70"/>
      <c r="C42" s="40"/>
      <c r="D42" s="64" t="s">
        <v>14</v>
      </c>
      <c r="E42" s="70" t="s">
        <v>42</v>
      </c>
      <c r="F42" s="168">
        <f>SUM(F43:F50)</f>
        <v>94958455</v>
      </c>
      <c r="G42" s="190">
        <f>SUM(G43:G50)</f>
        <v>5960233</v>
      </c>
      <c r="H42" s="71">
        <f t="shared" ref="H42:M42" si="3">SUM(H43:H50)</f>
        <v>0</v>
      </c>
      <c r="I42" s="191">
        <f t="shared" si="3"/>
        <v>0</v>
      </c>
      <c r="J42" s="175">
        <f>SUM(J43:J50)</f>
        <v>17667000</v>
      </c>
      <c r="K42" s="71">
        <f t="shared" si="3"/>
        <v>10000000</v>
      </c>
      <c r="L42" s="190">
        <f>SUM(L43:L50)</f>
        <v>18560000</v>
      </c>
      <c r="M42" s="191">
        <f t="shared" si="3"/>
        <v>0</v>
      </c>
      <c r="N42" s="181">
        <f>SUM(N43:N50)</f>
        <v>11400000</v>
      </c>
      <c r="O42" s="203">
        <f>SUM(O43:O50)</f>
        <v>20000000</v>
      </c>
      <c r="P42" s="191">
        <f>SUM(P43:P50)</f>
        <v>9000000</v>
      </c>
      <c r="Q42" s="18" t="e">
        <f>#REF!-#REF!</f>
        <v>#REF!</v>
      </c>
      <c r="R42" s="18"/>
    </row>
    <row r="43" spans="1:18" s="3" customFormat="1" ht="17.25" customHeight="1">
      <c r="A43" s="225">
        <v>12</v>
      </c>
      <c r="B43" s="225">
        <v>80101</v>
      </c>
      <c r="C43" s="36">
        <v>6050</v>
      </c>
      <c r="D43" s="239" t="s">
        <v>43</v>
      </c>
      <c r="E43" s="223" t="s">
        <v>42</v>
      </c>
      <c r="F43" s="97">
        <v>3041455</v>
      </c>
      <c r="G43" s="192">
        <v>670233</v>
      </c>
      <c r="H43" s="72"/>
      <c r="I43" s="134"/>
      <c r="J43" s="109"/>
      <c r="K43" s="72"/>
      <c r="L43" s="192"/>
      <c r="M43" s="134"/>
      <c r="N43" s="182"/>
      <c r="O43" s="204"/>
      <c r="P43" s="134"/>
      <c r="Q43" s="18"/>
      <c r="R43" s="18"/>
    </row>
    <row r="44" spans="1:18" s="3" customFormat="1" ht="18" customHeight="1">
      <c r="A44" s="226"/>
      <c r="B44" s="226"/>
      <c r="C44" s="47">
        <v>6058</v>
      </c>
      <c r="D44" s="240"/>
      <c r="E44" s="224"/>
      <c r="F44" s="169">
        <v>10000000</v>
      </c>
      <c r="G44" s="193"/>
      <c r="H44" s="73"/>
      <c r="I44" s="194"/>
      <c r="J44" s="176"/>
      <c r="K44" s="73">
        <v>10000000</v>
      </c>
      <c r="L44" s="193"/>
      <c r="M44" s="194"/>
      <c r="N44" s="183"/>
      <c r="O44" s="205"/>
      <c r="P44" s="194"/>
      <c r="Q44" s="18"/>
      <c r="R44" s="18"/>
    </row>
    <row r="45" spans="1:18" s="3" customFormat="1" ht="18" customHeight="1" thickBot="1">
      <c r="A45" s="226"/>
      <c r="B45" s="226"/>
      <c r="C45" s="48">
        <v>6059</v>
      </c>
      <c r="D45" s="49" t="s">
        <v>44</v>
      </c>
      <c r="E45" s="224"/>
      <c r="F45" s="170">
        <v>39420000</v>
      </c>
      <c r="G45" s="195">
        <v>5100000</v>
      </c>
      <c r="H45" s="74"/>
      <c r="I45" s="196"/>
      <c r="J45" s="177">
        <v>16760000</v>
      </c>
      <c r="K45" s="74"/>
      <c r="L45" s="195">
        <v>17560000</v>
      </c>
      <c r="M45" s="196"/>
      <c r="N45" s="184"/>
      <c r="O45" s="206"/>
      <c r="P45" s="196"/>
      <c r="Q45" s="18"/>
      <c r="R45" s="18"/>
    </row>
    <row r="46" spans="1:18" s="3" customFormat="1" ht="18.75" customHeight="1">
      <c r="A46" s="226"/>
      <c r="B46" s="226"/>
      <c r="C46" s="68">
        <v>6058</v>
      </c>
      <c r="D46" s="67" t="s">
        <v>40</v>
      </c>
      <c r="E46" s="224"/>
      <c r="F46" s="171">
        <v>4000000</v>
      </c>
      <c r="G46" s="197"/>
      <c r="H46" s="75"/>
      <c r="I46" s="198"/>
      <c r="J46" s="178"/>
      <c r="K46" s="75"/>
      <c r="L46" s="197"/>
      <c r="M46" s="198"/>
      <c r="N46" s="185"/>
      <c r="O46" s="207"/>
      <c r="P46" s="198">
        <v>4000000</v>
      </c>
      <c r="Q46" s="18"/>
      <c r="R46" s="18"/>
    </row>
    <row r="47" spans="1:18" s="3" customFormat="1" ht="18.75" customHeight="1" thickBot="1">
      <c r="A47" s="226"/>
      <c r="B47" s="226"/>
      <c r="C47" s="69">
        <v>6059</v>
      </c>
      <c r="D47" s="63"/>
      <c r="E47" s="224"/>
      <c r="F47" s="172">
        <v>16400000</v>
      </c>
      <c r="G47" s="199"/>
      <c r="H47" s="76"/>
      <c r="I47" s="200"/>
      <c r="J47" s="179"/>
      <c r="K47" s="76"/>
      <c r="L47" s="199"/>
      <c r="M47" s="200"/>
      <c r="N47" s="186">
        <v>6400000</v>
      </c>
      <c r="O47" s="208">
        <v>10000000</v>
      </c>
      <c r="P47" s="200"/>
      <c r="Q47" s="18"/>
      <c r="R47" s="18"/>
    </row>
    <row r="48" spans="1:18" s="3" customFormat="1" ht="18.75" customHeight="1">
      <c r="A48" s="226"/>
      <c r="B48" s="226"/>
      <c r="C48" s="68">
        <v>6058</v>
      </c>
      <c r="D48" s="67" t="s">
        <v>41</v>
      </c>
      <c r="E48" s="224"/>
      <c r="F48" s="171">
        <v>5000000</v>
      </c>
      <c r="G48" s="197"/>
      <c r="H48" s="75"/>
      <c r="I48" s="198"/>
      <c r="J48" s="178"/>
      <c r="K48" s="75"/>
      <c r="L48" s="197"/>
      <c r="M48" s="198"/>
      <c r="N48" s="185"/>
      <c r="O48" s="207"/>
      <c r="P48" s="198">
        <v>5000000</v>
      </c>
      <c r="Q48" s="18"/>
      <c r="R48" s="18"/>
    </row>
    <row r="49" spans="1:18" s="3" customFormat="1" ht="18.75" customHeight="1" thickBot="1">
      <c r="A49" s="62"/>
      <c r="B49" s="62"/>
      <c r="C49" s="69">
        <v>6059</v>
      </c>
      <c r="D49" s="63"/>
      <c r="E49" s="60"/>
      <c r="F49" s="173">
        <v>15000000</v>
      </c>
      <c r="G49" s="201"/>
      <c r="H49" s="77"/>
      <c r="I49" s="202"/>
      <c r="J49" s="180"/>
      <c r="K49" s="77"/>
      <c r="L49" s="201"/>
      <c r="M49" s="202"/>
      <c r="N49" s="187">
        <v>5000000</v>
      </c>
      <c r="O49" s="209">
        <v>10000000</v>
      </c>
      <c r="P49" s="202"/>
      <c r="Q49" s="18"/>
      <c r="R49" s="18"/>
    </row>
    <row r="50" spans="1:18" s="3" customFormat="1" ht="18" customHeight="1" thickBot="1">
      <c r="A50" s="89">
        <v>13</v>
      </c>
      <c r="B50" s="89">
        <v>80104</v>
      </c>
      <c r="C50" s="89">
        <v>6050</v>
      </c>
      <c r="D50" s="86" t="s">
        <v>12</v>
      </c>
      <c r="E50" s="85" t="s">
        <v>36</v>
      </c>
      <c r="F50" s="97">
        <v>2097000</v>
      </c>
      <c r="G50" s="133">
        <v>190000</v>
      </c>
      <c r="H50" s="210"/>
      <c r="I50" s="211"/>
      <c r="J50" s="212">
        <v>907000</v>
      </c>
      <c r="K50" s="210"/>
      <c r="L50" s="133">
        <v>1000000</v>
      </c>
      <c r="M50" s="211"/>
      <c r="N50" s="213"/>
      <c r="O50" s="214"/>
      <c r="P50" s="211"/>
      <c r="Q50" s="18"/>
      <c r="R50" s="18"/>
    </row>
    <row r="51" spans="1:18" ht="17.25" customHeight="1" thickBot="1">
      <c r="A51" s="279" t="s">
        <v>0</v>
      </c>
      <c r="B51" s="280"/>
      <c r="C51" s="280"/>
      <c r="D51" s="281"/>
      <c r="E51" s="215"/>
      <c r="F51" s="216">
        <f t="shared" ref="F51:P51" si="4">F42+F26+F12+F21</f>
        <v>177698827</v>
      </c>
      <c r="G51" s="217">
        <f t="shared" si="4"/>
        <v>12609856</v>
      </c>
      <c r="H51" s="218">
        <f t="shared" si="4"/>
        <v>12301932</v>
      </c>
      <c r="I51" s="219">
        <f t="shared" si="4"/>
        <v>2500000</v>
      </c>
      <c r="J51" s="220">
        <f>J42+J26+J12+J21</f>
        <v>30889902</v>
      </c>
      <c r="K51" s="218">
        <f t="shared" si="4"/>
        <v>46632557</v>
      </c>
      <c r="L51" s="217">
        <f t="shared" si="4"/>
        <v>21078760</v>
      </c>
      <c r="M51" s="219">
        <f t="shared" si="4"/>
        <v>3832501</v>
      </c>
      <c r="N51" s="221">
        <f t="shared" ref="N51" si="5">N42+N26+N12+N21</f>
        <v>11400000</v>
      </c>
      <c r="O51" s="222">
        <f t="shared" si="4"/>
        <v>20000000</v>
      </c>
      <c r="P51" s="219">
        <f t="shared" si="4"/>
        <v>9000000</v>
      </c>
      <c r="Q51" s="188"/>
      <c r="R51" s="18"/>
    </row>
    <row r="52" spans="1:18" ht="5.25" customHeight="1">
      <c r="A52" s="10"/>
      <c r="B52" s="10"/>
      <c r="C52" s="10"/>
      <c r="D52" s="10"/>
      <c r="E52" s="10"/>
      <c r="F52" s="11"/>
      <c r="R52" s="19"/>
    </row>
    <row r="53" spans="1:18" ht="3" customHeight="1"/>
    <row r="54" spans="1:18" ht="11.25">
      <c r="D54" s="51"/>
      <c r="E54" s="273"/>
      <c r="F54" s="274"/>
      <c r="G54" s="274"/>
      <c r="H54" s="274"/>
      <c r="I54" s="274"/>
      <c r="J54" s="24"/>
      <c r="K54" s="59"/>
      <c r="L54" s="59"/>
    </row>
    <row r="55" spans="1:18" ht="11.25">
      <c r="D55" s="51"/>
      <c r="E55" s="25"/>
      <c r="F55" s="24"/>
      <c r="G55" s="25"/>
      <c r="H55" s="25"/>
      <c r="J55" s="24"/>
      <c r="K55" s="25"/>
      <c r="L55" s="25"/>
    </row>
    <row r="56" spans="1:18" ht="11.25">
      <c r="E56" s="25"/>
      <c r="F56" s="24"/>
      <c r="G56" s="25"/>
      <c r="H56" s="25"/>
    </row>
    <row r="57" spans="1:18" ht="11.25">
      <c r="D57" s="12"/>
      <c r="E57" s="12"/>
      <c r="F57" s="13"/>
      <c r="I57" s="272"/>
      <c r="J57" s="272"/>
      <c r="K57" s="272"/>
      <c r="L57" s="272"/>
    </row>
    <row r="58" spans="1:18" ht="11.25">
      <c r="D58" s="12"/>
      <c r="E58" s="12"/>
      <c r="F58" s="13"/>
      <c r="I58" s="25"/>
      <c r="J58" s="24"/>
      <c r="K58" s="25"/>
      <c r="L58" s="25"/>
    </row>
    <row r="59" spans="1:18" ht="11.25">
      <c r="D59" s="12"/>
      <c r="E59" s="12"/>
      <c r="F59" s="13"/>
      <c r="I59" s="25"/>
      <c r="J59" s="24"/>
      <c r="K59" s="25"/>
      <c r="L59" s="25"/>
    </row>
    <row r="60" spans="1:18">
      <c r="D60" s="12"/>
      <c r="E60" s="12"/>
      <c r="F60" s="13"/>
    </row>
    <row r="61" spans="1:18">
      <c r="D61" s="12"/>
      <c r="E61" s="12"/>
      <c r="F61" s="13"/>
    </row>
    <row r="62" spans="1:18">
      <c r="D62" s="12"/>
      <c r="E62" s="12"/>
      <c r="F62" s="13"/>
    </row>
    <row r="63" spans="1:18">
      <c r="D63" s="12"/>
      <c r="E63" s="12"/>
      <c r="F63" s="13"/>
    </row>
    <row r="64" spans="1:18">
      <c r="D64" s="12"/>
      <c r="E64" s="12"/>
      <c r="F64" s="13"/>
    </row>
    <row r="65" spans="4:6">
      <c r="D65" s="12"/>
      <c r="E65" s="12"/>
      <c r="F65" s="13"/>
    </row>
  </sheetData>
  <mergeCells count="67">
    <mergeCell ref="O40:P40"/>
    <mergeCell ref="G39:P39"/>
    <mergeCell ref="E43:E48"/>
    <mergeCell ref="D43:D44"/>
    <mergeCell ref="A51:D51"/>
    <mergeCell ref="I57:L57"/>
    <mergeCell ref="E54:I54"/>
    <mergeCell ref="D35:D36"/>
    <mergeCell ref="L40:M40"/>
    <mergeCell ref="J40:K40"/>
    <mergeCell ref="F39:F41"/>
    <mergeCell ref="G40:I40"/>
    <mergeCell ref="E35:E36"/>
    <mergeCell ref="A7:P7"/>
    <mergeCell ref="E28:E29"/>
    <mergeCell ref="L10:M10"/>
    <mergeCell ref="L12:L14"/>
    <mergeCell ref="D9:D10"/>
    <mergeCell ref="M12:M14"/>
    <mergeCell ref="D18:D20"/>
    <mergeCell ref="E9:E11"/>
    <mergeCell ref="A9:A11"/>
    <mergeCell ref="B9:B11"/>
    <mergeCell ref="C9:C11"/>
    <mergeCell ref="E18:E20"/>
    <mergeCell ref="A15:A17"/>
    <mergeCell ref="A18:A20"/>
    <mergeCell ref="O10:P10"/>
    <mergeCell ref="O12:O14"/>
    <mergeCell ref="K12:K14"/>
    <mergeCell ref="F12:F14"/>
    <mergeCell ref="E12:E14"/>
    <mergeCell ref="J12:J14"/>
    <mergeCell ref="J10:K10"/>
    <mergeCell ref="I12:I14"/>
    <mergeCell ref="H12:H14"/>
    <mergeCell ref="G12:G14"/>
    <mergeCell ref="G10:I10"/>
    <mergeCell ref="F9:F11"/>
    <mergeCell ref="G9:P9"/>
    <mergeCell ref="P12:P14"/>
    <mergeCell ref="N12:N14"/>
    <mergeCell ref="D12:D14"/>
    <mergeCell ref="B15:B17"/>
    <mergeCell ref="D15:D17"/>
    <mergeCell ref="D28:D29"/>
    <mergeCell ref="A30:A31"/>
    <mergeCell ref="B30:B31"/>
    <mergeCell ref="A28:A29"/>
    <mergeCell ref="B28:B29"/>
    <mergeCell ref="D30:D31"/>
    <mergeCell ref="E15:E17"/>
    <mergeCell ref="A43:A48"/>
    <mergeCell ref="A32:A34"/>
    <mergeCell ref="B32:B34"/>
    <mergeCell ref="A39:A41"/>
    <mergeCell ref="B39:B41"/>
    <mergeCell ref="B35:B36"/>
    <mergeCell ref="B43:B48"/>
    <mergeCell ref="A35:A36"/>
    <mergeCell ref="B18:B20"/>
    <mergeCell ref="E32:E34"/>
    <mergeCell ref="E30:E31"/>
    <mergeCell ref="C39:C41"/>
    <mergeCell ref="D39:D40"/>
    <mergeCell ref="E39:E41"/>
    <mergeCell ref="D32:D34"/>
  </mergeCells>
  <phoneticPr fontId="0" type="noConversion"/>
  <printOptions horizontalCentered="1"/>
  <pageMargins left="0.36" right="0.45" top="0.59" bottom="0.61" header="0.32" footer="0.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szczegolowe</vt:lpstr>
      <vt:lpstr>Arkusz1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2011-05-12T17:51:45Z</cp:lastPrinted>
  <dcterms:created xsi:type="dcterms:W3CDTF">2002-08-13T10:14:59Z</dcterms:created>
  <dcterms:modified xsi:type="dcterms:W3CDTF">2011-05-17T10:03:22Z</dcterms:modified>
</cp:coreProperties>
</file>