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<sst xmlns="http://schemas.openxmlformats.org/spreadsheetml/2006/main" count="97" uniqueCount="55">
  <si>
    <t>OGÓŁEM</t>
  </si>
  <si>
    <t>01010</t>
  </si>
  <si>
    <t xml:space="preserve">Lp. </t>
  </si>
  <si>
    <t xml:space="preserve">§ </t>
  </si>
  <si>
    <t>Nazwa programu inwestycyjnego</t>
  </si>
  <si>
    <t>Okres  realizacji programu</t>
  </si>
  <si>
    <t>w tym zadania:</t>
  </si>
  <si>
    <t>Budownictwo komunalne</t>
  </si>
  <si>
    <t>WYSOKOŚĆ NAKŁADÓW</t>
  </si>
  <si>
    <t>Wólka Kosowska -Projekt i budowa przedszkola</t>
  </si>
  <si>
    <t>Rady Gminy Lesznowola</t>
  </si>
  <si>
    <t>Program rozwoju oświaty i sportu</t>
  </si>
  <si>
    <t>Dochody własne</t>
  </si>
  <si>
    <t>Środki pomocowe, 
 dotacje i inne</t>
  </si>
  <si>
    <t>2010-2012</t>
  </si>
  <si>
    <t>2004-2013</t>
  </si>
  <si>
    <t>Rozdz.</t>
  </si>
  <si>
    <t xml:space="preserve">Program rozwoju  infrastruktury </t>
  </si>
  <si>
    <t>2011-2012</t>
  </si>
  <si>
    <t>Łazy - Aktualizacja projektu i budowa świetlicy    (Razem - 1.500.000,-zł)</t>
  </si>
  <si>
    <t xml:space="preserve">Łączne nakłady inwestycyjne               </t>
  </si>
  <si>
    <t>Załącznik Nr 3a</t>
  </si>
  <si>
    <t>Mysiadło i Nowa Iwiczna - Budowa odwodnienia</t>
  </si>
  <si>
    <t>Pożyczki i kredyty</t>
  </si>
  <si>
    <r>
      <t xml:space="preserve">Kompleksowy program gospodarki  ściekowej gminy Lesznowola </t>
    </r>
    <r>
      <rPr>
        <vertAlign val="superscript"/>
        <sz val="7"/>
        <rFont val="Arial CE"/>
        <family val="0"/>
      </rPr>
      <t xml:space="preserve">1)                                                                </t>
    </r>
    <r>
      <rPr>
        <sz val="7"/>
        <rFont val="Arial CE"/>
        <family val="0"/>
      </rPr>
      <t>( Razem 35.458.951,-zł)</t>
    </r>
  </si>
  <si>
    <t>2011-2013</t>
  </si>
  <si>
    <r>
      <t xml:space="preserve">Kompleksowy program gospodarki wodnej gminy Lesznowola </t>
    </r>
    <r>
      <rPr>
        <vertAlign val="superscript"/>
        <sz val="7"/>
        <rFont val="Arial CE"/>
        <family val="0"/>
      </rPr>
      <t xml:space="preserve">1)                                                                                </t>
    </r>
    <r>
      <rPr>
        <sz val="7"/>
        <rFont val="Arial CE"/>
        <family val="0"/>
      </rPr>
      <t>( Razem 29.569.109,-zł)</t>
    </r>
  </si>
  <si>
    <t xml:space="preserve">                    II etap 20.400.000,-zł </t>
  </si>
  <si>
    <t xml:space="preserve">                    III etap 20.000.000,-zł </t>
  </si>
  <si>
    <t>2006-2015</t>
  </si>
  <si>
    <t>WYKAZ PRZEDSIĘWZIEĆ MAJĄTKOWYCH GMINY LESZNOWOLA NA LATA 2011-2015 - wg źródeł finansowania - po zmianach</t>
  </si>
  <si>
    <t>2010-2014</t>
  </si>
  <si>
    <t>2009-2014</t>
  </si>
  <si>
    <t xml:space="preserve">Program rozwoju gospod wodno - ściekowej </t>
  </si>
  <si>
    <t>Lesznowola- Projekt budowy i odwodnienia parkingu przy Zespole Szkół Publicznych</t>
  </si>
  <si>
    <t>Magdalenka - Projekt i budowa świetlicy        (Razem - 3.170.000,-zł)</t>
  </si>
  <si>
    <t>Nowa Iwiczna - Projekt i budowa obiektu integracji społecznej wraz z zagospodarowaniem terenu                          (Razem- 2.933.220,-zł)</t>
  </si>
  <si>
    <t>Podolszyn - Budowa świetlicy                     (Razem 1.909.350,-zł)</t>
  </si>
  <si>
    <t>Mysiadło - Projekt i adaptacja budynku przy ul. Osiedlowej - filia GOPS    (Razem - 1.370.070,-zł)</t>
  </si>
  <si>
    <t>Kolonia Lesznowola - Proj budowy ul. Krótkiej</t>
  </si>
  <si>
    <t>2006-2014</t>
  </si>
  <si>
    <t>Wólka Kosowska - Proj i budowa budynków socj  wraz z urzadzeniem terenów rekreacyjno-sportowych</t>
  </si>
  <si>
    <t>Lesznowola - Projekt  budowy chodnika  ul. Okrężna od ul. Słonecznej do dz. nr. 272/2</t>
  </si>
  <si>
    <t>2009-2013</t>
  </si>
  <si>
    <t>Warszawianka - Budowa ciągu pieszo-jezdnego od ul. Rejonowej (vis a vis ul. Brzozowej) - ul. Sielankowa</t>
  </si>
  <si>
    <t>Mysiadło- Projekt budowy zbiornika retencyjnego (sztuczny zbiornik wód opadowych)</t>
  </si>
  <si>
    <t>Mysiadło - Projekt budowy oświetlenia ulicy nr ewid. dz. 20/17, 31/6 i 22                             (pkt świetlne)</t>
  </si>
  <si>
    <t xml:space="preserve">Mysiadło - Projekt budowy oświetlenia ulic: Aronii, Porzeczkowej i Agrestowej    </t>
  </si>
  <si>
    <t>Łazy II - Projekt budowy oświetlenia na drodze gminnej dz. nr. 44/72 i 46 (przy ul. Przyszłości-pkt świetlne)</t>
  </si>
  <si>
    <t xml:space="preserve">                     I etap 53.127.737,-zł </t>
  </si>
  <si>
    <r>
      <t>Mysiadło - Projekt i budowa                                         "Cenrtrum Edukacji i Sportu"</t>
    </r>
    <r>
      <rPr>
        <vertAlign val="superscript"/>
        <sz val="7"/>
        <rFont val="Arial CE"/>
        <family val="0"/>
      </rPr>
      <t xml:space="preserve">                                                                                                                                    </t>
    </r>
    <r>
      <rPr>
        <sz val="7"/>
        <rFont val="Arial CE"/>
        <family val="0"/>
      </rPr>
      <t xml:space="preserve">(Razem 93.527.737,-zł) </t>
    </r>
    <r>
      <rPr>
        <vertAlign val="superscript"/>
        <sz val="7"/>
        <rFont val="Arial CE"/>
        <family val="0"/>
      </rPr>
      <t xml:space="preserve">1)                   </t>
    </r>
  </si>
  <si>
    <t xml:space="preserve">Nowa Wola-Remont ul.Plonowej I etap </t>
  </si>
  <si>
    <t xml:space="preserve">Lesznowola - Projekt i budowa  ul. Okrężnej oraz projekty branżowe wraz z wytyczeniem geodezyjnym </t>
  </si>
  <si>
    <t>Do Uchwały Nr 78/VIII/2011</t>
  </si>
  <si>
    <t>z dnia 23 sierpnia 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</si>
</sst>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sz val="7"/>
      <color indexed="9"/>
      <name val="Arial CE"/>
      <family val="2"/>
    </font>
    <font>
      <b/>
      <sz val="9"/>
      <name val="Arial CE"/>
      <family val="0"/>
    </font>
    <font>
      <vertAlign val="superscript"/>
      <sz val="7"/>
      <name val="Arial CE"/>
      <family val="0"/>
    </font>
    <font>
      <b/>
      <u val="single"/>
      <sz val="12"/>
      <name val="Arial CE"/>
      <family val="2"/>
    </font>
    <font>
      <sz val="9"/>
      <name val="Arial CE"/>
      <family val="2"/>
    </font>
    <font>
      <b/>
      <sz val="6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dashDot"/>
      <bottom/>
    </border>
    <border>
      <left style="thin"/>
      <right style="thin"/>
      <top style="thin"/>
      <bottom style="thin"/>
    </border>
    <border>
      <left style="thin"/>
      <right style="thin"/>
      <top style="dashDot"/>
      <bottom style="thin"/>
    </border>
    <border>
      <left style="thin"/>
      <right style="thin"/>
      <top style="thin"/>
      <bottom style="dashDot"/>
    </border>
    <border>
      <left style="thin"/>
      <right/>
      <top style="thin"/>
      <bottom style="thin"/>
    </border>
    <border>
      <left style="thin"/>
      <right style="thin"/>
      <top style="dashDot"/>
      <bottom style="dashDot"/>
    </border>
    <border>
      <left style="thin"/>
      <right style="thin"/>
      <top style="dashDot"/>
      <bottom style="mediumDashed"/>
    </border>
    <border>
      <left style="thin"/>
      <right style="thin"/>
      <top/>
      <bottom style="mediumDashed"/>
    </border>
    <border>
      <left style="thin"/>
      <right style="thin"/>
      <top style="mediumDashed"/>
      <bottom/>
    </border>
    <border>
      <left style="thin"/>
      <right style="thin"/>
      <top style="mediumDashed"/>
      <bottom style="hair"/>
    </border>
    <border>
      <left style="thin"/>
      <right style="thin"/>
      <top style="hair"/>
      <bottom style="mediumDashed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 style="thin"/>
      <right/>
      <top style="dashDot"/>
      <bottom style="dashDot"/>
    </border>
    <border>
      <left style="thin"/>
      <right/>
      <top style="dashDot"/>
      <bottom style="thin"/>
    </border>
    <border>
      <left style="thin"/>
      <right/>
      <top style="thin"/>
      <bottom style="hair"/>
    </border>
    <border>
      <left style="thin"/>
      <right/>
      <top style="dashDot"/>
      <bottom/>
    </border>
    <border>
      <left style="thin"/>
      <right/>
      <top style="thin"/>
      <bottom style="dashDot"/>
    </border>
    <border>
      <left/>
      <right style="thin"/>
      <top style="dashDot"/>
      <bottom style="dashDot"/>
    </border>
    <border>
      <left/>
      <right style="thin"/>
      <top style="dashDot"/>
      <bottom style="thin"/>
    </border>
    <border>
      <left/>
      <right style="thin"/>
      <top style="thin"/>
      <bottom style="hair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dashDot"/>
      <bottom style="hair"/>
    </border>
    <border>
      <left/>
      <right style="thin"/>
      <top style="thin"/>
      <bottom style="dashDot"/>
    </border>
    <border>
      <left style="thin"/>
      <right style="medium"/>
      <top style="thin"/>
      <bottom/>
    </border>
    <border>
      <left style="medium"/>
      <right style="thin"/>
      <top style="dashDot"/>
      <bottom style="dashDot"/>
    </border>
    <border>
      <left style="thin"/>
      <right style="medium"/>
      <top style="dashDot"/>
      <bottom style="dashDot"/>
    </border>
    <border>
      <left style="medium"/>
      <right style="thin"/>
      <top style="dashDot"/>
      <bottom style="thin"/>
    </border>
    <border>
      <left style="thin"/>
      <right style="medium"/>
      <top style="dashDot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dashDot"/>
      <bottom style="hair"/>
    </border>
    <border>
      <left style="thin"/>
      <right style="medium"/>
      <top style="dashDot"/>
      <bottom/>
    </border>
    <border>
      <left style="medium"/>
      <right style="thin"/>
      <top style="thin"/>
      <bottom style="dashDot"/>
    </border>
    <border>
      <left style="thin"/>
      <right style="medium"/>
      <top style="thin"/>
      <bottom style="dashDot"/>
    </border>
    <border>
      <left style="thin"/>
      <right style="medium"/>
      <top/>
      <bottom/>
    </border>
    <border>
      <left style="thin"/>
      <right/>
      <top style="dashDot"/>
      <bottom style="mediumDashed"/>
    </border>
    <border>
      <left style="thin"/>
      <right/>
      <top style="mediumDashed"/>
      <bottom style="hair"/>
    </border>
    <border>
      <left style="thin"/>
      <right/>
      <top style="hair"/>
      <bottom style="mediumDashed"/>
    </border>
    <border>
      <left style="thin"/>
      <right/>
      <top style="hair"/>
      <bottom style="thin"/>
    </border>
    <border>
      <left/>
      <right style="thin"/>
      <top style="dashDot"/>
      <bottom/>
    </border>
    <border>
      <left/>
      <right style="thin"/>
      <top style="dashDot"/>
      <bottom style="mediumDashed"/>
    </border>
    <border>
      <left/>
      <right style="thin"/>
      <top style="mediumDashed"/>
      <bottom style="hair"/>
    </border>
    <border>
      <left/>
      <right style="thin"/>
      <top style="hair"/>
      <bottom style="mediumDashed"/>
    </border>
    <border>
      <left/>
      <right style="thin"/>
      <top style="hair"/>
      <bottom style="thin"/>
    </border>
    <border>
      <left style="medium"/>
      <right style="thin"/>
      <top style="dashDot"/>
      <bottom/>
    </border>
    <border>
      <left style="medium"/>
      <right style="thin"/>
      <top style="dashDot"/>
      <bottom style="mediumDashed"/>
    </border>
    <border>
      <left style="thin"/>
      <right style="medium"/>
      <top style="dashDot"/>
      <bottom style="mediumDashed"/>
    </border>
    <border>
      <left style="medium"/>
      <right style="thin"/>
      <top style="mediumDashed"/>
      <bottom style="hair"/>
    </border>
    <border>
      <left style="thin"/>
      <right style="medium"/>
      <top style="mediumDashed"/>
      <bottom style="hair"/>
    </border>
    <border>
      <left style="medium"/>
      <right style="thin"/>
      <top style="hair"/>
      <bottom style="mediumDashed"/>
    </border>
    <border>
      <left style="thin"/>
      <right style="medium"/>
      <top style="hair"/>
      <bottom style="mediumDashed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medium"/>
      <top/>
      <bottom style="double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medium"/>
      <right style="medium"/>
      <top style="thin"/>
      <bottom/>
    </border>
    <border>
      <left style="medium"/>
      <right style="medium"/>
      <top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thin"/>
    </border>
    <border>
      <left style="thin"/>
      <right style="medium"/>
      <top style="double"/>
      <bottom/>
    </border>
    <border>
      <left style="thin"/>
      <right style="medium"/>
      <top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5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33" borderId="1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3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4" fillId="33" borderId="13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33" borderId="19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3" fontId="8" fillId="33" borderId="16" xfId="0" applyNumberFormat="1" applyFont="1" applyFill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vertical="center"/>
    </xf>
    <xf numFmtId="3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6" fillId="33" borderId="16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3" fontId="4" fillId="33" borderId="16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3" fontId="8" fillId="33" borderId="19" xfId="0" applyNumberFormat="1" applyFont="1" applyFill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8" fillId="33" borderId="27" xfId="0" applyNumberFormat="1" applyFont="1" applyFill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3" fontId="3" fillId="0" borderId="33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vertical="center"/>
    </xf>
    <xf numFmtId="3" fontId="8" fillId="33" borderId="36" xfId="0" applyNumberFormat="1" applyFont="1" applyFill="1" applyBorder="1" applyAlignment="1">
      <alignment horizontal="center" vertical="center"/>
    </xf>
    <xf numFmtId="3" fontId="7" fillId="0" borderId="35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3" fontId="7" fillId="0" borderId="34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3" fontId="7" fillId="33" borderId="36" xfId="0" applyNumberFormat="1" applyFont="1" applyFill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3" fontId="7" fillId="0" borderId="35" xfId="0" applyNumberFormat="1" applyFont="1" applyFill="1" applyBorder="1" applyAlignment="1">
      <alignment horizontal="right" vertical="center"/>
    </xf>
    <xf numFmtId="3" fontId="7" fillId="0" borderId="40" xfId="0" applyNumberFormat="1" applyFont="1" applyBorder="1" applyAlignment="1">
      <alignment vertical="center"/>
    </xf>
    <xf numFmtId="3" fontId="3" fillId="0" borderId="41" xfId="0" applyNumberFormat="1" applyFont="1" applyFill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3" fontId="3" fillId="0" borderId="43" xfId="0" applyNumberFormat="1" applyFont="1" applyFill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45" xfId="0" applyNumberFormat="1" applyFont="1" applyFill="1" applyBorder="1" applyAlignment="1">
      <alignment vertical="center"/>
    </xf>
    <xf numFmtId="3" fontId="3" fillId="0" borderId="40" xfId="0" applyNumberFormat="1" applyFont="1" applyBorder="1" applyAlignment="1">
      <alignment vertical="center"/>
    </xf>
    <xf numFmtId="3" fontId="8" fillId="33" borderId="46" xfId="0" applyNumberFormat="1" applyFont="1" applyFill="1" applyBorder="1" applyAlignment="1">
      <alignment horizontal="center" vertical="center"/>
    </xf>
    <xf numFmtId="3" fontId="8" fillId="33" borderId="47" xfId="0" applyNumberFormat="1" applyFont="1" applyFill="1" applyBorder="1" applyAlignment="1">
      <alignment horizontal="center" vertical="center"/>
    </xf>
    <xf numFmtId="3" fontId="7" fillId="0" borderId="48" xfId="0" applyNumberFormat="1" applyFont="1" applyFill="1" applyBorder="1" applyAlignment="1">
      <alignment horizontal="center" vertical="center"/>
    </xf>
    <xf numFmtId="3" fontId="7" fillId="0" borderId="40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3" fontId="7" fillId="0" borderId="46" xfId="0" applyNumberFormat="1" applyFont="1" applyFill="1" applyBorder="1" applyAlignment="1">
      <alignment horizontal="center" vertical="center"/>
    </xf>
    <xf numFmtId="0" fontId="7" fillId="0" borderId="47" xfId="0" applyFont="1" applyBorder="1" applyAlignment="1">
      <alignment vertical="center"/>
    </xf>
    <xf numFmtId="3" fontId="7" fillId="0" borderId="45" xfId="0" applyNumberFormat="1" applyFont="1" applyFill="1" applyBorder="1" applyAlignment="1">
      <alignment horizontal="center" vertical="center"/>
    </xf>
    <xf numFmtId="0" fontId="7" fillId="0" borderId="40" xfId="0" applyFont="1" applyBorder="1" applyAlignment="1">
      <alignment vertical="center"/>
    </xf>
    <xf numFmtId="3" fontId="8" fillId="33" borderId="48" xfId="0" applyNumberFormat="1" applyFont="1" applyFill="1" applyBorder="1" applyAlignment="1">
      <alignment vertical="center"/>
    </xf>
    <xf numFmtId="3" fontId="8" fillId="33" borderId="49" xfId="0" applyNumberFormat="1" applyFont="1" applyFill="1" applyBorder="1" applyAlignment="1">
      <alignment vertical="center"/>
    </xf>
    <xf numFmtId="0" fontId="7" fillId="0" borderId="48" xfId="0" applyFont="1" applyFill="1" applyBorder="1" applyAlignment="1">
      <alignment horizontal="center" vertical="center"/>
    </xf>
    <xf numFmtId="3" fontId="7" fillId="0" borderId="43" xfId="0" applyNumberFormat="1" applyFont="1" applyFill="1" applyBorder="1" applyAlignment="1">
      <alignment horizontal="center" vertical="center"/>
    </xf>
    <xf numFmtId="3" fontId="7" fillId="0" borderId="44" xfId="0" applyNumberFormat="1" applyFont="1" applyBorder="1" applyAlignment="1">
      <alignment vertical="center"/>
    </xf>
    <xf numFmtId="0" fontId="7" fillId="0" borderId="50" xfId="0" applyFont="1" applyFill="1" applyBorder="1" applyAlignment="1">
      <alignment horizontal="center" vertical="center"/>
    </xf>
    <xf numFmtId="3" fontId="7" fillId="0" borderId="51" xfId="0" applyNumberFormat="1" applyFont="1" applyBorder="1" applyAlignment="1">
      <alignment vertical="center"/>
    </xf>
    <xf numFmtId="0" fontId="7" fillId="0" borderId="52" xfId="0" applyFont="1" applyFill="1" applyBorder="1" applyAlignment="1">
      <alignment horizontal="center" vertical="center"/>
    </xf>
    <xf numFmtId="3" fontId="7" fillId="0" borderId="53" xfId="0" applyNumberFormat="1" applyFont="1" applyBorder="1" applyAlignment="1">
      <alignment vertical="center"/>
    </xf>
    <xf numFmtId="3" fontId="7" fillId="0" borderId="42" xfId="0" applyNumberFormat="1" applyFont="1" applyBorder="1" applyAlignment="1">
      <alignment vertical="center"/>
    </xf>
    <xf numFmtId="3" fontId="7" fillId="33" borderId="46" xfId="0" applyNumberFormat="1" applyFont="1" applyFill="1" applyBorder="1" applyAlignment="1">
      <alignment vertical="center"/>
    </xf>
    <xf numFmtId="3" fontId="7" fillId="33" borderId="47" xfId="0" applyNumberFormat="1" applyFont="1" applyFill="1" applyBorder="1" applyAlignment="1">
      <alignment vertical="center"/>
    </xf>
    <xf numFmtId="0" fontId="2" fillId="0" borderId="45" xfId="0" applyFont="1" applyBorder="1" applyAlignment="1">
      <alignment vertical="center"/>
    </xf>
    <xf numFmtId="3" fontId="7" fillId="0" borderId="47" xfId="0" applyNumberFormat="1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3" fontId="7" fillId="0" borderId="54" xfId="0" applyNumberFormat="1" applyFont="1" applyBorder="1" applyAlignment="1">
      <alignment vertical="center"/>
    </xf>
    <xf numFmtId="3" fontId="7" fillId="0" borderId="48" xfId="0" applyNumberFormat="1" applyFont="1" applyFill="1" applyBorder="1" applyAlignment="1">
      <alignment horizontal="right" vertical="center"/>
    </xf>
    <xf numFmtId="0" fontId="2" fillId="0" borderId="44" xfId="0" applyFont="1" applyBorder="1" applyAlignment="1">
      <alignment vertical="center"/>
    </xf>
    <xf numFmtId="0" fontId="2" fillId="0" borderId="48" xfId="0" applyFont="1" applyFill="1" applyBorder="1" applyAlignment="1">
      <alignment horizontal="center" vertical="center"/>
    </xf>
    <xf numFmtId="3" fontId="4" fillId="33" borderId="19" xfId="0" applyNumberFormat="1" applyFont="1" applyFill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55" xfId="0" applyNumberFormat="1" applyFont="1" applyBorder="1" applyAlignment="1">
      <alignment horizontal="center" vertical="center"/>
    </xf>
    <xf numFmtId="3" fontId="3" fillId="0" borderId="56" xfId="0" applyNumberFormat="1" applyFont="1" applyBorder="1" applyAlignment="1">
      <alignment horizontal="center" vertical="center"/>
    </xf>
    <xf numFmtId="3" fontId="3" fillId="0" borderId="57" xfId="0" applyNumberFormat="1" applyFont="1" applyBorder="1" applyAlignment="1">
      <alignment horizontal="center" vertical="center"/>
    </xf>
    <xf numFmtId="3" fontId="3" fillId="0" borderId="58" xfId="0" applyNumberFormat="1" applyFont="1" applyBorder="1" applyAlignment="1">
      <alignment horizontal="center" vertical="center"/>
    </xf>
    <xf numFmtId="3" fontId="4" fillId="33" borderId="36" xfId="0" applyNumberFormat="1" applyFont="1" applyFill="1" applyBorder="1" applyAlignment="1">
      <alignment vertical="center"/>
    </xf>
    <xf numFmtId="3" fontId="3" fillId="0" borderId="59" xfId="0" applyNumberFormat="1" applyFont="1" applyFill="1" applyBorder="1" applyAlignment="1">
      <alignment vertical="center"/>
    </xf>
    <xf numFmtId="3" fontId="3" fillId="0" borderId="60" xfId="0" applyNumberFormat="1" applyFont="1" applyFill="1" applyBorder="1" applyAlignment="1">
      <alignment vertical="center"/>
    </xf>
    <xf numFmtId="3" fontId="3" fillId="0" borderId="61" xfId="0" applyNumberFormat="1" applyFont="1" applyFill="1" applyBorder="1" applyAlignment="1">
      <alignment vertical="center"/>
    </xf>
    <xf numFmtId="3" fontId="3" fillId="0" borderId="62" xfId="0" applyNumberFormat="1" applyFont="1" applyFill="1" applyBorder="1" applyAlignment="1">
      <alignment vertical="center"/>
    </xf>
    <xf numFmtId="3" fontId="3" fillId="0" borderId="63" xfId="0" applyNumberFormat="1" applyFont="1" applyFill="1" applyBorder="1" applyAlignment="1">
      <alignment vertical="center"/>
    </xf>
    <xf numFmtId="3" fontId="15" fillId="33" borderId="36" xfId="0" applyNumberFormat="1" applyFont="1" applyFill="1" applyBorder="1" applyAlignment="1">
      <alignment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59" xfId="0" applyNumberFormat="1" applyFont="1" applyFill="1" applyBorder="1" applyAlignment="1">
      <alignment vertical="center"/>
    </xf>
    <xf numFmtId="3" fontId="2" fillId="0" borderId="60" xfId="0" applyNumberFormat="1" applyFont="1" applyFill="1" applyBorder="1" applyAlignment="1">
      <alignment vertical="center"/>
    </xf>
    <xf numFmtId="3" fontId="2" fillId="0" borderId="61" xfId="0" applyNumberFormat="1" applyFont="1" applyFill="1" applyBorder="1" applyAlignment="1">
      <alignment vertical="center"/>
    </xf>
    <xf numFmtId="3" fontId="2" fillId="0" borderId="62" xfId="0" applyNumberFormat="1" applyFont="1" applyFill="1" applyBorder="1" applyAlignment="1">
      <alignment vertical="center"/>
    </xf>
    <xf numFmtId="3" fontId="2" fillId="0" borderId="63" xfId="0" applyNumberFormat="1" applyFont="1" applyFill="1" applyBorder="1" applyAlignment="1">
      <alignment vertical="center"/>
    </xf>
    <xf numFmtId="3" fontId="8" fillId="35" borderId="36" xfId="0" applyNumberFormat="1" applyFont="1" applyFill="1" applyBorder="1" applyAlignment="1">
      <alignment horizontal="center" vertical="center"/>
    </xf>
    <xf numFmtId="3" fontId="4" fillId="33" borderId="46" xfId="0" applyNumberFormat="1" applyFont="1" applyFill="1" applyBorder="1" applyAlignment="1">
      <alignment vertical="center"/>
    </xf>
    <xf numFmtId="3" fontId="4" fillId="33" borderId="47" xfId="0" applyNumberFormat="1" applyFont="1" applyFill="1" applyBorder="1" applyAlignment="1">
      <alignment vertical="center"/>
    </xf>
    <xf numFmtId="3" fontId="3" fillId="0" borderId="48" xfId="0" applyNumberFormat="1" applyFont="1" applyFill="1" applyBorder="1" applyAlignment="1">
      <alignment vertical="center"/>
    </xf>
    <xf numFmtId="3" fontId="3" fillId="0" borderId="64" xfId="0" applyNumberFormat="1" applyFont="1" applyFill="1" applyBorder="1" applyAlignment="1">
      <alignment vertical="center"/>
    </xf>
    <xf numFmtId="3" fontId="3" fillId="0" borderId="51" xfId="0" applyNumberFormat="1" applyFont="1" applyBorder="1" applyAlignment="1">
      <alignment vertical="center"/>
    </xf>
    <xf numFmtId="3" fontId="3" fillId="0" borderId="65" xfId="0" applyNumberFormat="1" applyFont="1" applyFill="1" applyBorder="1" applyAlignment="1">
      <alignment vertical="center"/>
    </xf>
    <xf numFmtId="3" fontId="3" fillId="0" borderId="66" xfId="0" applyNumberFormat="1" applyFont="1" applyBorder="1" applyAlignment="1">
      <alignment vertical="center"/>
    </xf>
    <xf numFmtId="3" fontId="3" fillId="0" borderId="67" xfId="0" applyNumberFormat="1" applyFont="1" applyFill="1" applyBorder="1" applyAlignment="1">
      <alignment vertical="center"/>
    </xf>
    <xf numFmtId="3" fontId="3" fillId="0" borderId="68" xfId="0" applyNumberFormat="1" applyFont="1" applyBorder="1" applyAlignment="1">
      <alignment vertical="center"/>
    </xf>
    <xf numFmtId="3" fontId="3" fillId="0" borderId="69" xfId="0" applyNumberFormat="1" applyFont="1" applyFill="1" applyBorder="1" applyAlignment="1">
      <alignment vertical="center"/>
    </xf>
    <xf numFmtId="3" fontId="3" fillId="0" borderId="70" xfId="0" applyNumberFormat="1" applyFont="1" applyBorder="1" applyAlignment="1">
      <alignment vertical="center"/>
    </xf>
    <xf numFmtId="3" fontId="3" fillId="0" borderId="71" xfId="0" applyNumberFormat="1" applyFont="1" applyFill="1" applyBorder="1" applyAlignment="1">
      <alignment vertical="center"/>
    </xf>
    <xf numFmtId="3" fontId="3" fillId="0" borderId="72" xfId="0" applyNumberFormat="1" applyFont="1" applyBorder="1" applyAlignment="1">
      <alignment vertical="center"/>
    </xf>
    <xf numFmtId="3" fontId="15" fillId="33" borderId="46" xfId="0" applyNumberFormat="1" applyFont="1" applyFill="1" applyBorder="1" applyAlignment="1">
      <alignment vertical="center"/>
    </xf>
    <xf numFmtId="3" fontId="2" fillId="0" borderId="48" xfId="0" applyNumberFormat="1" applyFont="1" applyFill="1" applyBorder="1" applyAlignment="1">
      <alignment vertical="center"/>
    </xf>
    <xf numFmtId="3" fontId="2" fillId="0" borderId="64" xfId="0" applyNumberFormat="1" applyFont="1" applyFill="1" applyBorder="1" applyAlignment="1">
      <alignment vertical="center"/>
    </xf>
    <xf numFmtId="3" fontId="2" fillId="0" borderId="65" xfId="0" applyNumberFormat="1" applyFont="1" applyFill="1" applyBorder="1" applyAlignment="1">
      <alignment vertical="center"/>
    </xf>
    <xf numFmtId="3" fontId="2" fillId="0" borderId="67" xfId="0" applyNumberFormat="1" applyFont="1" applyFill="1" applyBorder="1" applyAlignment="1">
      <alignment vertical="center"/>
    </xf>
    <xf numFmtId="3" fontId="2" fillId="0" borderId="69" xfId="0" applyNumberFormat="1" applyFont="1" applyFill="1" applyBorder="1" applyAlignment="1">
      <alignment vertical="center"/>
    </xf>
    <xf numFmtId="3" fontId="2" fillId="0" borderId="71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3" fontId="3" fillId="0" borderId="37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3" fontId="2" fillId="0" borderId="45" xfId="0" applyNumberFormat="1" applyFont="1" applyFill="1" applyBorder="1" applyAlignment="1">
      <alignment vertical="center"/>
    </xf>
    <xf numFmtId="0" fontId="5" fillId="35" borderId="73" xfId="0" applyFont="1" applyFill="1" applyBorder="1" applyAlignment="1">
      <alignment horizontal="center" vertical="center" wrapText="1"/>
    </xf>
    <xf numFmtId="3" fontId="4" fillId="35" borderId="74" xfId="0" applyNumberFormat="1" applyFont="1" applyFill="1" applyBorder="1" applyAlignment="1">
      <alignment horizontal="center" vertical="center"/>
    </xf>
    <xf numFmtId="3" fontId="4" fillId="35" borderId="75" xfId="0" applyNumberFormat="1" applyFont="1" applyFill="1" applyBorder="1" applyAlignment="1">
      <alignment horizontal="center" vertical="center"/>
    </xf>
    <xf numFmtId="3" fontId="4" fillId="35" borderId="76" xfId="0" applyNumberFormat="1" applyFont="1" applyFill="1" applyBorder="1" applyAlignment="1">
      <alignment horizontal="center" vertical="center"/>
    </xf>
    <xf numFmtId="3" fontId="4" fillId="35" borderId="77" xfId="0" applyNumberFormat="1" applyFont="1" applyFill="1" applyBorder="1" applyAlignment="1">
      <alignment horizontal="center" vertical="center"/>
    </xf>
    <xf numFmtId="3" fontId="4" fillId="35" borderId="78" xfId="0" applyNumberFormat="1" applyFont="1" applyFill="1" applyBorder="1" applyAlignment="1">
      <alignment horizontal="center" vertical="center"/>
    </xf>
    <xf numFmtId="3" fontId="15" fillId="35" borderId="78" xfId="0" applyNumberFormat="1" applyFont="1" applyFill="1" applyBorder="1" applyAlignment="1">
      <alignment horizontal="center" vertical="center"/>
    </xf>
    <xf numFmtId="3" fontId="15" fillId="35" borderId="75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45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40" xfId="0" applyNumberFormat="1" applyFont="1" applyFill="1" applyBorder="1" applyAlignment="1">
      <alignment vertical="center"/>
    </xf>
    <xf numFmtId="3" fontId="3" fillId="0" borderId="37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7" fillId="33" borderId="7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3" fontId="7" fillId="0" borderId="80" xfId="0" applyNumberFormat="1" applyFont="1" applyBorder="1" applyAlignment="1">
      <alignment horizontal="center" vertical="center"/>
    </xf>
    <xf numFmtId="3" fontId="7" fillId="0" borderId="81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3" fontId="7" fillId="0" borderId="8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4" fillId="33" borderId="16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3" fontId="7" fillId="0" borderId="45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3" fontId="7" fillId="0" borderId="36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7" fillId="0" borderId="83" xfId="0" applyFont="1" applyBorder="1" applyAlignment="1">
      <alignment horizontal="center" vertical="center"/>
    </xf>
    <xf numFmtId="0" fontId="3" fillId="0" borderId="83" xfId="0" applyFont="1" applyBorder="1" applyAlignment="1">
      <alignment vertical="center" wrapText="1"/>
    </xf>
    <xf numFmtId="0" fontId="3" fillId="0" borderId="83" xfId="0" applyFont="1" applyBorder="1" applyAlignment="1">
      <alignment horizontal="center" vertical="center" wrapText="1"/>
    </xf>
    <xf numFmtId="3" fontId="7" fillId="0" borderId="83" xfId="0" applyNumberFormat="1" applyFont="1" applyBorder="1" applyAlignment="1">
      <alignment horizontal="center" vertical="center"/>
    </xf>
    <xf numFmtId="3" fontId="7" fillId="0" borderId="83" xfId="0" applyNumberFormat="1" applyFont="1" applyFill="1" applyBorder="1" applyAlignment="1">
      <alignment horizontal="center" vertical="center"/>
    </xf>
    <xf numFmtId="0" fontId="7" fillId="0" borderId="83" xfId="0" applyFont="1" applyBorder="1" applyAlignment="1">
      <alignment vertical="center"/>
    </xf>
    <xf numFmtId="3" fontId="7" fillId="0" borderId="83" xfId="0" applyNumberFormat="1" applyFont="1" applyBorder="1" applyAlignment="1">
      <alignment vertical="center"/>
    </xf>
    <xf numFmtId="0" fontId="2" fillId="0" borderId="83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84" xfId="0" applyFont="1" applyBorder="1" applyAlignment="1">
      <alignment horizontal="center" vertical="center"/>
    </xf>
    <xf numFmtId="0" fontId="3" fillId="0" borderId="84" xfId="0" applyFont="1" applyBorder="1" applyAlignment="1">
      <alignment vertical="center" wrapText="1"/>
    </xf>
    <xf numFmtId="0" fontId="3" fillId="0" borderId="84" xfId="0" applyFont="1" applyBorder="1" applyAlignment="1">
      <alignment horizontal="center" vertical="center" wrapText="1"/>
    </xf>
    <xf numFmtId="3" fontId="7" fillId="0" borderId="84" xfId="0" applyNumberFormat="1" applyFont="1" applyBorder="1" applyAlignment="1">
      <alignment horizontal="center" vertical="center"/>
    </xf>
    <xf numFmtId="3" fontId="7" fillId="0" borderId="84" xfId="0" applyNumberFormat="1" applyFont="1" applyFill="1" applyBorder="1" applyAlignment="1">
      <alignment horizontal="center" vertical="center"/>
    </xf>
    <xf numFmtId="0" fontId="7" fillId="0" borderId="84" xfId="0" applyFont="1" applyBorder="1" applyAlignment="1">
      <alignment vertical="center"/>
    </xf>
    <xf numFmtId="3" fontId="7" fillId="0" borderId="84" xfId="0" applyNumberFormat="1" applyFont="1" applyBorder="1" applyAlignment="1">
      <alignment vertical="center"/>
    </xf>
    <xf numFmtId="0" fontId="2" fillId="0" borderId="84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7" fillId="33" borderId="87" xfId="0" applyFont="1" applyFill="1" applyBorder="1" applyAlignment="1">
      <alignment horizontal="center" vertical="center" wrapText="1"/>
    </xf>
    <xf numFmtId="0" fontId="7" fillId="33" borderId="86" xfId="0" applyFont="1" applyFill="1" applyBorder="1" applyAlignment="1">
      <alignment horizontal="center" vertical="center" wrapText="1"/>
    </xf>
    <xf numFmtId="0" fontId="7" fillId="33" borderId="88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5" fillId="35" borderId="74" xfId="0" applyFont="1" applyFill="1" applyBorder="1" applyAlignment="1">
      <alignment horizontal="center" vertical="center" wrapText="1"/>
    </xf>
    <xf numFmtId="0" fontId="5" fillId="35" borderId="73" xfId="0" applyFont="1" applyFill="1" applyBorder="1" applyAlignment="1">
      <alignment horizontal="center" vertical="center" wrapText="1"/>
    </xf>
    <xf numFmtId="0" fontId="5" fillId="35" borderId="78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3" fontId="4" fillId="33" borderId="94" xfId="0" applyNumberFormat="1" applyFont="1" applyFill="1" applyBorder="1" applyAlignment="1">
      <alignment vertical="center"/>
    </xf>
    <xf numFmtId="3" fontId="4" fillId="33" borderId="81" xfId="0" applyNumberFormat="1" applyFont="1" applyFill="1" applyBorder="1" applyAlignment="1">
      <alignment vertical="center"/>
    </xf>
    <xf numFmtId="3" fontId="4" fillId="33" borderId="95" xfId="0" applyNumberFormat="1" applyFont="1" applyFill="1" applyBorder="1" applyAlignment="1">
      <alignment vertical="center"/>
    </xf>
    <xf numFmtId="3" fontId="4" fillId="33" borderId="96" xfId="0" applyNumberFormat="1" applyFont="1" applyFill="1" applyBorder="1" applyAlignment="1">
      <alignment vertical="center"/>
    </xf>
    <xf numFmtId="3" fontId="4" fillId="33" borderId="54" xfId="0" applyNumberFormat="1" applyFont="1" applyFill="1" applyBorder="1" applyAlignment="1">
      <alignment vertical="center"/>
    </xf>
    <xf numFmtId="3" fontId="4" fillId="33" borderId="97" xfId="0" applyNumberFormat="1" applyFont="1" applyFill="1" applyBorder="1" applyAlignment="1">
      <alignment vertical="center"/>
    </xf>
    <xf numFmtId="3" fontId="4" fillId="33" borderId="98" xfId="0" applyNumberFormat="1" applyFont="1" applyFill="1" applyBorder="1" applyAlignment="1">
      <alignment vertical="center"/>
    </xf>
    <xf numFmtId="3" fontId="4" fillId="33" borderId="82" xfId="0" applyNumberFormat="1" applyFont="1" applyFill="1" applyBorder="1" applyAlignment="1">
      <alignment vertical="center"/>
    </xf>
    <xf numFmtId="3" fontId="4" fillId="33" borderId="99" xfId="0" applyNumberFormat="1" applyFont="1" applyFill="1" applyBorder="1" applyAlignment="1">
      <alignment vertical="center"/>
    </xf>
    <xf numFmtId="3" fontId="4" fillId="33" borderId="11" xfId="0" applyNumberFormat="1" applyFont="1" applyFill="1" applyBorder="1" applyAlignment="1">
      <alignment vertical="center"/>
    </xf>
    <xf numFmtId="3" fontId="4" fillId="33" borderId="13" xfId="0" applyNumberFormat="1" applyFont="1" applyFill="1" applyBorder="1" applyAlignment="1">
      <alignment vertical="center"/>
    </xf>
    <xf numFmtId="3" fontId="4" fillId="33" borderId="12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3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3" fontId="4" fillId="33" borderId="100" xfId="0" applyNumberFormat="1" applyFont="1" applyFill="1" applyBorder="1" applyAlignment="1">
      <alignment horizontal="center" vertical="center"/>
    </xf>
    <xf numFmtId="3" fontId="4" fillId="33" borderId="80" xfId="0" applyNumberFormat="1" applyFont="1" applyFill="1" applyBorder="1" applyAlignment="1">
      <alignment horizontal="center" vertical="center"/>
    </xf>
    <xf numFmtId="0" fontId="4" fillId="33" borderId="8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8" fillId="33" borderId="98" xfId="0" applyFont="1" applyFill="1" applyBorder="1" applyAlignment="1">
      <alignment vertical="center" wrapText="1"/>
    </xf>
    <xf numFmtId="0" fontId="8" fillId="33" borderId="82" xfId="0" applyFont="1" applyFill="1" applyBorder="1" applyAlignment="1">
      <alignment vertical="center" wrapText="1"/>
    </xf>
    <xf numFmtId="0" fontId="8" fillId="33" borderId="99" xfId="0" applyFont="1" applyFill="1" applyBorder="1" applyAlignment="1">
      <alignment vertical="center" wrapText="1"/>
    </xf>
    <xf numFmtId="0" fontId="7" fillId="0" borderId="10" xfId="0" applyFont="1" applyBorder="1" applyAlignment="1" quotePrefix="1">
      <alignment horizontal="center" vertical="center"/>
    </xf>
    <xf numFmtId="0" fontId="7" fillId="0" borderId="13" xfId="0" applyFont="1" applyBorder="1" applyAlignment="1" quotePrefix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showZeros="0" tabSelected="1" zoomScalePageLayoutView="0" workbookViewId="0" topLeftCell="A1">
      <selection activeCell="R25" sqref="R25"/>
    </sheetView>
  </sheetViews>
  <sheetFormatPr defaultColWidth="9.00390625" defaultRowHeight="12.75"/>
  <cols>
    <col min="1" max="1" width="3.00390625" style="1" customWidth="1"/>
    <col min="2" max="2" width="5.625" style="1" customWidth="1"/>
    <col min="3" max="3" width="6.00390625" style="1" customWidth="1"/>
    <col min="4" max="4" width="23.625" style="1" customWidth="1"/>
    <col min="5" max="5" width="7.00390625" style="1" customWidth="1"/>
    <col min="6" max="6" width="8.75390625" style="2" customWidth="1"/>
    <col min="7" max="7" width="7.625" style="1" customWidth="1"/>
    <col min="8" max="8" width="7.375" style="1" customWidth="1"/>
    <col min="9" max="9" width="7.00390625" style="1" customWidth="1"/>
    <col min="10" max="10" width="8.75390625" style="1" customWidth="1"/>
    <col min="11" max="11" width="9.125" style="1" customWidth="1"/>
    <col min="12" max="12" width="8.125" style="1" customWidth="1"/>
    <col min="13" max="13" width="8.25390625" style="1" customWidth="1"/>
    <col min="14" max="14" width="8.00390625" style="1" customWidth="1"/>
    <col min="15" max="15" width="7.25390625" style="1" customWidth="1"/>
    <col min="16" max="16" width="7.75390625" style="1" customWidth="1"/>
    <col min="17" max="17" width="10.375" style="1" customWidth="1"/>
    <col min="18" max="18" width="9.625" style="1" customWidth="1"/>
    <col min="19" max="16384" width="9.125" style="1" customWidth="1"/>
  </cols>
  <sheetData>
    <row r="1" spans="10:12" ht="15.75">
      <c r="J1" s="49" t="s">
        <v>21</v>
      </c>
      <c r="K1" s="49"/>
      <c r="L1" s="49"/>
    </row>
    <row r="2" spans="11:12" ht="3" customHeight="1">
      <c r="K2" s="16"/>
      <c r="L2" s="16"/>
    </row>
    <row r="3" spans="10:16" ht="12" customHeight="1">
      <c r="J3" s="16" t="s">
        <v>53</v>
      </c>
      <c r="K3" s="16"/>
      <c r="L3" s="16"/>
      <c r="M3" s="16"/>
      <c r="N3" s="16"/>
      <c r="O3" s="16"/>
      <c r="P3" s="16"/>
    </row>
    <row r="4" spans="4:16" ht="12" customHeight="1">
      <c r="D4" s="76"/>
      <c r="J4" s="16" t="s">
        <v>10</v>
      </c>
      <c r="K4" s="16"/>
      <c r="L4" s="16"/>
      <c r="M4" s="16"/>
      <c r="N4" s="16"/>
      <c r="O4" s="16"/>
      <c r="P4" s="16"/>
    </row>
    <row r="5" spans="4:16" ht="11.25" customHeight="1">
      <c r="D5" s="76"/>
      <c r="J5" s="16" t="s">
        <v>54</v>
      </c>
      <c r="K5" s="16"/>
      <c r="L5" s="16"/>
      <c r="M5" s="16"/>
      <c r="N5" s="16"/>
      <c r="O5" s="16"/>
      <c r="P5" s="16"/>
    </row>
    <row r="6" ht="4.5" customHeight="1"/>
    <row r="7" spans="1:16" ht="12.75" customHeight="1">
      <c r="A7" s="291" t="s">
        <v>30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</row>
    <row r="8" spans="1:6" ht="2.25" customHeight="1">
      <c r="A8" s="8"/>
      <c r="B8" s="8"/>
      <c r="C8" s="8"/>
      <c r="D8" s="8"/>
      <c r="E8" s="8"/>
      <c r="F8" s="8"/>
    </row>
    <row r="9" spans="1:16" ht="9" customHeight="1">
      <c r="A9" s="292" t="s">
        <v>2</v>
      </c>
      <c r="B9" s="250" t="s">
        <v>16</v>
      </c>
      <c r="C9" s="293" t="s">
        <v>3</v>
      </c>
      <c r="D9" s="295" t="s">
        <v>4</v>
      </c>
      <c r="E9" s="248" t="s">
        <v>5</v>
      </c>
      <c r="F9" s="250" t="s">
        <v>20</v>
      </c>
      <c r="G9" s="251" t="s">
        <v>8</v>
      </c>
      <c r="H9" s="252"/>
      <c r="I9" s="252"/>
      <c r="J9" s="252"/>
      <c r="K9" s="252"/>
      <c r="L9" s="252"/>
      <c r="M9" s="252"/>
      <c r="N9" s="252"/>
      <c r="O9" s="252"/>
      <c r="P9" s="253"/>
    </row>
    <row r="10" spans="1:16" ht="11.25" customHeight="1">
      <c r="A10" s="292"/>
      <c r="B10" s="250"/>
      <c r="C10" s="294"/>
      <c r="D10" s="296"/>
      <c r="E10" s="249"/>
      <c r="F10" s="251"/>
      <c r="G10" s="254">
        <v>2011</v>
      </c>
      <c r="H10" s="255"/>
      <c r="I10" s="256"/>
      <c r="J10" s="255">
        <v>2012</v>
      </c>
      <c r="K10" s="255"/>
      <c r="L10" s="254">
        <v>2013</v>
      </c>
      <c r="M10" s="256"/>
      <c r="N10" s="206">
        <v>2014</v>
      </c>
      <c r="O10" s="254">
        <v>2015</v>
      </c>
      <c r="P10" s="256"/>
    </row>
    <row r="11" spans="1:16" ht="8.25" customHeight="1">
      <c r="A11" s="292"/>
      <c r="B11" s="250"/>
      <c r="C11" s="294"/>
      <c r="D11" s="297"/>
      <c r="E11" s="249"/>
      <c r="F11" s="251"/>
      <c r="G11" s="257" t="s">
        <v>12</v>
      </c>
      <c r="H11" s="259" t="s">
        <v>13</v>
      </c>
      <c r="I11" s="261" t="s">
        <v>23</v>
      </c>
      <c r="J11" s="262" t="s">
        <v>12</v>
      </c>
      <c r="K11" s="259" t="s">
        <v>13</v>
      </c>
      <c r="L11" s="264" t="s">
        <v>12</v>
      </c>
      <c r="M11" s="246" t="s">
        <v>13</v>
      </c>
      <c r="N11" s="265" t="s">
        <v>12</v>
      </c>
      <c r="O11" s="264" t="s">
        <v>12</v>
      </c>
      <c r="P11" s="246" t="s">
        <v>13</v>
      </c>
    </row>
    <row r="12" spans="1:17" ht="21.75" customHeight="1" thickBot="1">
      <c r="A12" s="292"/>
      <c r="B12" s="250"/>
      <c r="C12" s="294"/>
      <c r="D12" s="33" t="s">
        <v>6</v>
      </c>
      <c r="E12" s="249"/>
      <c r="F12" s="251"/>
      <c r="G12" s="258"/>
      <c r="H12" s="260"/>
      <c r="I12" s="247"/>
      <c r="J12" s="263"/>
      <c r="K12" s="260"/>
      <c r="L12" s="258"/>
      <c r="M12" s="247"/>
      <c r="N12" s="266"/>
      <c r="O12" s="258"/>
      <c r="P12" s="247"/>
      <c r="Q12" s="76">
        <f>SUM(G18:L18)+9199</f>
        <v>9004500</v>
      </c>
    </row>
    <row r="13" spans="1:16" s="3" customFormat="1" ht="8.25" customHeight="1" thickTop="1">
      <c r="A13" s="5"/>
      <c r="B13" s="13"/>
      <c r="C13" s="13"/>
      <c r="D13" s="305" t="s">
        <v>33</v>
      </c>
      <c r="E13" s="302" t="s">
        <v>15</v>
      </c>
      <c r="F13" s="299">
        <f>SUM(F16:F21)</f>
        <v>65028060</v>
      </c>
      <c r="G13" s="279">
        <f>SUM(G16:G23)</f>
        <v>5868743</v>
      </c>
      <c r="H13" s="288">
        <f>SUM(H16:H21)</f>
        <v>0</v>
      </c>
      <c r="I13" s="282">
        <f>SUM(I16:I21)</f>
        <v>2100000</v>
      </c>
      <c r="J13" s="285">
        <f>SUM(J16:J23)</f>
        <v>10160542</v>
      </c>
      <c r="K13" s="288">
        <f>K17+K20</f>
        <v>28299489</v>
      </c>
      <c r="L13" s="279">
        <f>SUM(L16:L21)</f>
        <v>1638760</v>
      </c>
      <c r="M13" s="282">
        <f>M17+M20</f>
        <v>12967501</v>
      </c>
      <c r="N13" s="285">
        <f>SUM(N16:N21)</f>
        <v>0</v>
      </c>
      <c r="O13" s="279">
        <f>SUM(O16:O21)</f>
        <v>0</v>
      </c>
      <c r="P13" s="282">
        <f>P17+P20</f>
        <v>0</v>
      </c>
    </row>
    <row r="14" spans="1:16" s="3" customFormat="1" ht="6.75" customHeight="1">
      <c r="A14" s="19"/>
      <c r="B14" s="20"/>
      <c r="C14" s="20"/>
      <c r="D14" s="306"/>
      <c r="E14" s="303"/>
      <c r="F14" s="300"/>
      <c r="G14" s="280"/>
      <c r="H14" s="289"/>
      <c r="I14" s="283"/>
      <c r="J14" s="286"/>
      <c r="K14" s="289"/>
      <c r="L14" s="280"/>
      <c r="M14" s="283"/>
      <c r="N14" s="286"/>
      <c r="O14" s="280"/>
      <c r="P14" s="283"/>
    </row>
    <row r="15" spans="1:16" s="3" customFormat="1" ht="6" customHeight="1">
      <c r="A15" s="6"/>
      <c r="B15" s="14"/>
      <c r="C15" s="14"/>
      <c r="D15" s="307"/>
      <c r="E15" s="304"/>
      <c r="F15" s="301"/>
      <c r="G15" s="281"/>
      <c r="H15" s="290"/>
      <c r="I15" s="284"/>
      <c r="J15" s="287"/>
      <c r="K15" s="290"/>
      <c r="L15" s="281"/>
      <c r="M15" s="284"/>
      <c r="N15" s="287"/>
      <c r="O15" s="281"/>
      <c r="P15" s="284"/>
    </row>
    <row r="16" spans="1:18" ht="11.25" customHeight="1">
      <c r="A16" s="272">
        <v>1</v>
      </c>
      <c r="B16" s="308" t="s">
        <v>1</v>
      </c>
      <c r="C16" s="35">
        <v>6050</v>
      </c>
      <c r="D16" s="267" t="s">
        <v>24</v>
      </c>
      <c r="E16" s="248" t="s">
        <v>15</v>
      </c>
      <c r="F16" s="85">
        <v>4898951</v>
      </c>
      <c r="G16" s="113">
        <v>946123</v>
      </c>
      <c r="H16" s="65"/>
      <c r="I16" s="114"/>
      <c r="J16" s="95">
        <v>2139000</v>
      </c>
      <c r="K16" s="65"/>
      <c r="L16" s="165"/>
      <c r="M16" s="114"/>
      <c r="N16" s="95"/>
      <c r="O16" s="165"/>
      <c r="P16" s="108"/>
      <c r="Q16" s="17"/>
      <c r="R16" s="17"/>
    </row>
    <row r="17" spans="1:18" ht="11.25" customHeight="1">
      <c r="A17" s="273"/>
      <c r="B17" s="309"/>
      <c r="C17" s="46">
        <v>6058</v>
      </c>
      <c r="D17" s="268"/>
      <c r="E17" s="249"/>
      <c r="F17" s="83">
        <v>21555500</v>
      </c>
      <c r="G17" s="109"/>
      <c r="H17" s="80">
        <v>0</v>
      </c>
      <c r="I17" s="110"/>
      <c r="J17" s="93"/>
      <c r="K17" s="80">
        <v>17722999</v>
      </c>
      <c r="L17" s="109"/>
      <c r="M17" s="110">
        <v>3832501</v>
      </c>
      <c r="N17" s="93"/>
      <c r="O17" s="109"/>
      <c r="P17" s="133"/>
      <c r="Q17" s="17"/>
      <c r="R17" s="17"/>
    </row>
    <row r="18" spans="1:18" ht="11.25" customHeight="1">
      <c r="A18" s="273"/>
      <c r="B18" s="309"/>
      <c r="C18" s="34">
        <v>6059</v>
      </c>
      <c r="D18" s="268"/>
      <c r="E18" s="249"/>
      <c r="F18" s="84">
        <v>9004500</v>
      </c>
      <c r="G18" s="111">
        <v>1687000</v>
      </c>
      <c r="H18" s="81"/>
      <c r="I18" s="112">
        <v>2100000</v>
      </c>
      <c r="J18" s="94">
        <v>4689541</v>
      </c>
      <c r="K18" s="81"/>
      <c r="L18" s="111">
        <v>518760</v>
      </c>
      <c r="M18" s="112"/>
      <c r="N18" s="94"/>
      <c r="O18" s="111"/>
      <c r="P18" s="128"/>
      <c r="Q18" s="17">
        <f>SUM(Q19:Q21)</f>
        <v>29575892</v>
      </c>
      <c r="R18" s="17"/>
    </row>
    <row r="19" spans="1:18" ht="11.25" customHeight="1">
      <c r="A19" s="272">
        <v>2</v>
      </c>
      <c r="B19" s="308" t="s">
        <v>1</v>
      </c>
      <c r="C19" s="35">
        <v>6050</v>
      </c>
      <c r="D19" s="267" t="s">
        <v>26</v>
      </c>
      <c r="E19" s="248" t="s">
        <v>15</v>
      </c>
      <c r="F19" s="85">
        <v>5650314</v>
      </c>
      <c r="G19" s="113">
        <v>2181315</v>
      </c>
      <c r="H19" s="65"/>
      <c r="I19" s="114"/>
      <c r="J19" s="95">
        <v>699001</v>
      </c>
      <c r="K19" s="65"/>
      <c r="L19" s="165"/>
      <c r="M19" s="114"/>
      <c r="N19" s="95"/>
      <c r="O19" s="165"/>
      <c r="P19" s="108"/>
      <c r="Q19" s="17">
        <f>L19+J19+H19+G19+2776781</f>
        <v>5657097</v>
      </c>
      <c r="R19" s="17"/>
    </row>
    <row r="20" spans="1:18" ht="10.5" customHeight="1">
      <c r="A20" s="273"/>
      <c r="B20" s="309"/>
      <c r="C20" s="46">
        <v>6058</v>
      </c>
      <c r="D20" s="268"/>
      <c r="E20" s="249"/>
      <c r="F20" s="83">
        <f>H20+K20+M20</f>
        <v>19711490</v>
      </c>
      <c r="G20" s="109"/>
      <c r="H20" s="80"/>
      <c r="I20" s="110"/>
      <c r="J20" s="93"/>
      <c r="K20" s="80">
        <v>10576490</v>
      </c>
      <c r="L20" s="109"/>
      <c r="M20" s="110">
        <v>9135000</v>
      </c>
      <c r="N20" s="93"/>
      <c r="O20" s="109"/>
      <c r="P20" s="133"/>
      <c r="Q20" s="17">
        <f>M20+K20+H20</f>
        <v>19711490</v>
      </c>
      <c r="R20" s="17"/>
    </row>
    <row r="21" spans="1:18" ht="10.5" customHeight="1">
      <c r="A21" s="273"/>
      <c r="B21" s="309"/>
      <c r="C21" s="34">
        <v>6059</v>
      </c>
      <c r="D21" s="268"/>
      <c r="E21" s="249"/>
      <c r="F21" s="84">
        <f>G21+J21+L21</f>
        <v>4207305</v>
      </c>
      <c r="G21" s="111">
        <v>652305</v>
      </c>
      <c r="H21" s="81"/>
      <c r="I21" s="112"/>
      <c r="J21" s="94">
        <v>2435000</v>
      </c>
      <c r="K21" s="81"/>
      <c r="L21" s="111">
        <v>1120000</v>
      </c>
      <c r="M21" s="112"/>
      <c r="N21" s="94"/>
      <c r="O21" s="111"/>
      <c r="P21" s="128"/>
      <c r="Q21" s="17">
        <f>L21+J21+G21</f>
        <v>4207305</v>
      </c>
      <c r="R21" s="17"/>
    </row>
    <row r="22" spans="1:18" ht="21" customHeight="1">
      <c r="A22" s="31">
        <v>3</v>
      </c>
      <c r="B22" s="31">
        <v>90001</v>
      </c>
      <c r="C22" s="31">
        <v>6050</v>
      </c>
      <c r="D22" s="36" t="s">
        <v>22</v>
      </c>
      <c r="E22" s="219" t="s">
        <v>18</v>
      </c>
      <c r="F22" s="88">
        <f>G22+J22+K22</f>
        <v>2000000</v>
      </c>
      <c r="G22" s="120">
        <v>400000</v>
      </c>
      <c r="H22" s="59"/>
      <c r="I22" s="121"/>
      <c r="J22" s="97">
        <v>100000</v>
      </c>
      <c r="K22" s="25">
        <v>1500000</v>
      </c>
      <c r="L22" s="138"/>
      <c r="M22" s="137"/>
      <c r="N22" s="106"/>
      <c r="O22" s="138"/>
      <c r="P22" s="137"/>
      <c r="Q22" s="17"/>
      <c r="R22" s="17"/>
    </row>
    <row r="23" spans="1:18" ht="30.75" customHeight="1">
      <c r="A23" s="30">
        <v>4</v>
      </c>
      <c r="B23" s="218">
        <v>90001</v>
      </c>
      <c r="C23" s="30">
        <v>6050</v>
      </c>
      <c r="D23" s="217" t="s">
        <v>45</v>
      </c>
      <c r="E23" s="21" t="s">
        <v>18</v>
      </c>
      <c r="F23" s="87">
        <v>100000</v>
      </c>
      <c r="G23" s="117">
        <v>2000</v>
      </c>
      <c r="H23" s="58"/>
      <c r="I23" s="118"/>
      <c r="J23" s="97">
        <v>98000</v>
      </c>
      <c r="K23" s="25">
        <v>0</v>
      </c>
      <c r="L23" s="136"/>
      <c r="M23" s="137"/>
      <c r="N23" s="105"/>
      <c r="O23" s="136"/>
      <c r="P23" s="137"/>
      <c r="Q23" s="17"/>
      <c r="R23" s="17"/>
    </row>
    <row r="24" spans="1:18" ht="16.5" customHeight="1">
      <c r="A24" s="39"/>
      <c r="B24" s="38"/>
      <c r="C24" s="39"/>
      <c r="D24" s="216" t="s">
        <v>17</v>
      </c>
      <c r="E24" s="63" t="s">
        <v>43</v>
      </c>
      <c r="F24" s="86">
        <f aca="true" t="shared" si="0" ref="F24:K24">SUM(F25:F29)</f>
        <v>12627532</v>
      </c>
      <c r="G24" s="115">
        <f t="shared" si="0"/>
        <v>801200</v>
      </c>
      <c r="H24" s="40">
        <f t="shared" si="0"/>
        <v>0</v>
      </c>
      <c r="I24" s="116">
        <f t="shared" si="0"/>
        <v>0</v>
      </c>
      <c r="J24" s="96">
        <f t="shared" si="0"/>
        <v>3180000</v>
      </c>
      <c r="K24" s="40">
        <f t="shared" si="0"/>
        <v>5300000</v>
      </c>
      <c r="L24" s="134">
        <f>L26</f>
        <v>3000000</v>
      </c>
      <c r="M24" s="135"/>
      <c r="N24" s="104"/>
      <c r="O24" s="134"/>
      <c r="P24" s="135"/>
      <c r="Q24" s="17"/>
      <c r="R24" s="17"/>
    </row>
    <row r="25" spans="1:18" ht="31.5" customHeight="1">
      <c r="A25" s="30">
        <v>5</v>
      </c>
      <c r="B25" s="22">
        <v>60016</v>
      </c>
      <c r="C25" s="30">
        <v>6050</v>
      </c>
      <c r="D25" s="217" t="s">
        <v>42</v>
      </c>
      <c r="E25" s="21" t="s">
        <v>18</v>
      </c>
      <c r="F25" s="87">
        <v>21000</v>
      </c>
      <c r="G25" s="117">
        <v>1000</v>
      </c>
      <c r="H25" s="58"/>
      <c r="I25" s="118"/>
      <c r="J25" s="97">
        <v>20000</v>
      </c>
      <c r="K25" s="25">
        <v>0</v>
      </c>
      <c r="L25" s="136"/>
      <c r="M25" s="137"/>
      <c r="N25" s="105"/>
      <c r="O25" s="136"/>
      <c r="P25" s="137"/>
      <c r="Q25" s="17"/>
      <c r="R25" s="17"/>
    </row>
    <row r="26" spans="1:18" ht="33.75" customHeight="1">
      <c r="A26" s="30">
        <v>6</v>
      </c>
      <c r="B26" s="218">
        <v>60016</v>
      </c>
      <c r="C26" s="30">
        <v>6050</v>
      </c>
      <c r="D26" s="245" t="s">
        <v>52</v>
      </c>
      <c r="E26" s="21" t="s">
        <v>43</v>
      </c>
      <c r="F26" s="87">
        <v>8541532</v>
      </c>
      <c r="G26" s="117">
        <v>395200</v>
      </c>
      <c r="H26" s="58"/>
      <c r="I26" s="118"/>
      <c r="J26" s="97">
        <v>2500000</v>
      </c>
      <c r="K26" s="25">
        <v>2300000</v>
      </c>
      <c r="L26" s="222">
        <v>3000000</v>
      </c>
      <c r="M26" s="137"/>
      <c r="N26" s="105"/>
      <c r="O26" s="136"/>
      <c r="P26" s="137"/>
      <c r="Q26" s="17"/>
      <c r="R26" s="17"/>
    </row>
    <row r="27" spans="1:18" ht="19.5" customHeight="1">
      <c r="A27" s="30">
        <v>7</v>
      </c>
      <c r="B27" s="196">
        <v>60016</v>
      </c>
      <c r="C27" s="30">
        <v>6050</v>
      </c>
      <c r="D27" s="209" t="s">
        <v>39</v>
      </c>
      <c r="E27" s="21" t="s">
        <v>18</v>
      </c>
      <c r="F27" s="87">
        <v>65000</v>
      </c>
      <c r="G27" s="117">
        <v>5000</v>
      </c>
      <c r="H27" s="58"/>
      <c r="I27" s="118"/>
      <c r="J27" s="97">
        <v>60000</v>
      </c>
      <c r="K27" s="25"/>
      <c r="L27" s="136"/>
      <c r="M27" s="137"/>
      <c r="N27" s="105"/>
      <c r="O27" s="136"/>
      <c r="P27" s="137"/>
      <c r="Q27" s="17"/>
      <c r="R27" s="17"/>
    </row>
    <row r="28" spans="1:18" ht="30" customHeight="1">
      <c r="A28" s="22">
        <v>8</v>
      </c>
      <c r="B28" s="22">
        <v>60016</v>
      </c>
      <c r="C28" s="30">
        <v>6050</v>
      </c>
      <c r="D28" s="36" t="s">
        <v>44</v>
      </c>
      <c r="E28" s="21" t="s">
        <v>18</v>
      </c>
      <c r="F28" s="87">
        <f>G28+J28+K28</f>
        <v>2000000</v>
      </c>
      <c r="G28" s="117">
        <v>200000</v>
      </c>
      <c r="H28" s="58"/>
      <c r="I28" s="119"/>
      <c r="J28" s="97">
        <v>300000</v>
      </c>
      <c r="K28" s="25">
        <v>1500000</v>
      </c>
      <c r="L28" s="136"/>
      <c r="M28" s="137"/>
      <c r="N28" s="105"/>
      <c r="O28" s="136"/>
      <c r="P28" s="137"/>
      <c r="Q28" s="17"/>
      <c r="R28" s="17"/>
    </row>
    <row r="29" spans="1:18" ht="11.25" customHeight="1">
      <c r="A29" s="22">
        <v>9</v>
      </c>
      <c r="B29" s="22">
        <v>60016</v>
      </c>
      <c r="C29" s="22">
        <v>6050</v>
      </c>
      <c r="D29" s="244" t="s">
        <v>51</v>
      </c>
      <c r="E29" s="27" t="s">
        <v>18</v>
      </c>
      <c r="F29" s="88">
        <f>G29+J29+K29</f>
        <v>2000000</v>
      </c>
      <c r="G29" s="122">
        <v>200000</v>
      </c>
      <c r="H29" s="58"/>
      <c r="I29" s="123"/>
      <c r="J29" s="98">
        <v>300000</v>
      </c>
      <c r="K29" s="25">
        <v>1500000</v>
      </c>
      <c r="L29" s="138"/>
      <c r="M29" s="139"/>
      <c r="N29" s="106"/>
      <c r="O29" s="138"/>
      <c r="P29" s="139"/>
      <c r="Q29" s="17"/>
      <c r="R29" s="17"/>
    </row>
    <row r="30" spans="1:18" s="3" customFormat="1" ht="13.5" customHeight="1">
      <c r="A30" s="4"/>
      <c r="B30" s="29"/>
      <c r="C30" s="4"/>
      <c r="D30" s="28" t="s">
        <v>7</v>
      </c>
      <c r="E30" s="71" t="s">
        <v>40</v>
      </c>
      <c r="F30" s="89">
        <f>SUM(F31:F48,F49:F53)</f>
        <v>13456640</v>
      </c>
      <c r="G30" s="124">
        <f aca="true" t="shared" si="1" ref="G30:O30">SUM(G31:G34,G43:G53)</f>
        <v>319560</v>
      </c>
      <c r="H30" s="124">
        <f t="shared" si="1"/>
        <v>0</v>
      </c>
      <c r="I30" s="124">
        <f t="shared" si="1"/>
        <v>0</v>
      </c>
      <c r="J30" s="124">
        <f t="shared" si="1"/>
        <v>2284240</v>
      </c>
      <c r="K30" s="124">
        <f t="shared" si="1"/>
        <v>1000000</v>
      </c>
      <c r="L30" s="124">
        <f t="shared" si="1"/>
        <v>6125000</v>
      </c>
      <c r="M30" s="124">
        <f t="shared" si="1"/>
        <v>1500000</v>
      </c>
      <c r="N30" s="124">
        <f t="shared" si="1"/>
        <v>2140000</v>
      </c>
      <c r="O30" s="124">
        <f t="shared" si="1"/>
        <v>0</v>
      </c>
      <c r="P30" s="125">
        <f>SUM(P31:P48,P49:P53)</f>
        <v>0</v>
      </c>
      <c r="Q30" s="17"/>
      <c r="R30" s="17"/>
    </row>
    <row r="31" spans="1:18" s="3" customFormat="1" ht="29.25" customHeight="1">
      <c r="A31" s="30">
        <v>10</v>
      </c>
      <c r="B31" s="30">
        <v>70005</v>
      </c>
      <c r="C31" s="30">
        <v>6050</v>
      </c>
      <c r="D31" s="32" t="s">
        <v>41</v>
      </c>
      <c r="E31" s="21" t="s">
        <v>25</v>
      </c>
      <c r="F31" s="87">
        <v>2543000</v>
      </c>
      <c r="G31" s="117">
        <v>98000</v>
      </c>
      <c r="H31" s="15"/>
      <c r="I31" s="119"/>
      <c r="J31" s="97">
        <v>445000</v>
      </c>
      <c r="K31" s="25"/>
      <c r="L31" s="140">
        <v>2000000</v>
      </c>
      <c r="M31" s="119"/>
      <c r="N31" s="107"/>
      <c r="O31" s="140"/>
      <c r="P31" s="119"/>
      <c r="Q31" s="17"/>
      <c r="R31" s="17"/>
    </row>
    <row r="32" spans="1:18" s="3" customFormat="1" ht="13.5" customHeight="1">
      <c r="A32" s="272">
        <v>11</v>
      </c>
      <c r="B32" s="272">
        <v>85219</v>
      </c>
      <c r="C32" s="35">
        <v>6058</v>
      </c>
      <c r="D32" s="267" t="s">
        <v>38</v>
      </c>
      <c r="E32" s="248" t="s">
        <v>14</v>
      </c>
      <c r="F32" s="82">
        <f>I32+K32+M32+H32</f>
        <v>500000</v>
      </c>
      <c r="G32" s="126"/>
      <c r="H32" s="25"/>
      <c r="I32" s="108"/>
      <c r="J32" s="99"/>
      <c r="K32" s="25">
        <v>500000</v>
      </c>
      <c r="L32" s="126"/>
      <c r="M32" s="25"/>
      <c r="N32" s="99"/>
      <c r="O32" s="126"/>
      <c r="P32" s="108"/>
      <c r="Q32" s="17"/>
      <c r="R32" s="17"/>
    </row>
    <row r="33" spans="1:18" s="3" customFormat="1" ht="15.75" customHeight="1">
      <c r="A33" s="298"/>
      <c r="B33" s="298"/>
      <c r="C33" s="34">
        <v>6059</v>
      </c>
      <c r="D33" s="275"/>
      <c r="E33" s="274"/>
      <c r="F33" s="90">
        <f>G33+J33+4880</f>
        <v>870070</v>
      </c>
      <c r="G33" s="127">
        <v>65190</v>
      </c>
      <c r="H33" s="44"/>
      <c r="I33" s="128"/>
      <c r="J33" s="100">
        <v>800000</v>
      </c>
      <c r="K33" s="45"/>
      <c r="L33" s="127"/>
      <c r="M33" s="141"/>
      <c r="N33" s="100"/>
      <c r="O33" s="127"/>
      <c r="P33" s="141"/>
      <c r="Q33" s="17"/>
      <c r="R33" s="17"/>
    </row>
    <row r="34" spans="1:18" s="3" customFormat="1" ht="22.5" customHeight="1">
      <c r="A34" s="208">
        <v>12</v>
      </c>
      <c r="B34" s="208">
        <v>90015</v>
      </c>
      <c r="C34" s="208">
        <v>6050</v>
      </c>
      <c r="D34" s="217" t="s">
        <v>47</v>
      </c>
      <c r="E34" s="207" t="s">
        <v>18</v>
      </c>
      <c r="F34" s="210">
        <v>15000</v>
      </c>
      <c r="G34" s="211">
        <v>5000</v>
      </c>
      <c r="H34" s="212"/>
      <c r="I34" s="139"/>
      <c r="J34" s="213">
        <v>10000</v>
      </c>
      <c r="K34" s="214"/>
      <c r="L34" s="211"/>
      <c r="M34" s="215"/>
      <c r="N34" s="213"/>
      <c r="O34" s="211"/>
      <c r="P34" s="215"/>
      <c r="Q34" s="17"/>
      <c r="R34" s="17"/>
    </row>
    <row r="35" spans="1:18" s="3" customFormat="1" ht="8.25" customHeight="1">
      <c r="A35" s="227"/>
      <c r="B35" s="227"/>
      <c r="C35" s="227"/>
      <c r="D35" s="228"/>
      <c r="E35" s="229"/>
      <c r="F35" s="230"/>
      <c r="G35" s="231"/>
      <c r="H35" s="232"/>
      <c r="I35" s="233"/>
      <c r="J35" s="231"/>
      <c r="K35" s="234"/>
      <c r="L35" s="231"/>
      <c r="M35" s="234"/>
      <c r="N35" s="231"/>
      <c r="O35" s="231"/>
      <c r="P35" s="234"/>
      <c r="Q35" s="17"/>
      <c r="R35" s="17"/>
    </row>
    <row r="36" spans="1:18" s="3" customFormat="1" ht="9" customHeight="1">
      <c r="A36" s="72"/>
      <c r="B36" s="72"/>
      <c r="C36" s="72"/>
      <c r="D36" s="50"/>
      <c r="E36" s="73"/>
      <c r="F36" s="74"/>
      <c r="G36" s="51"/>
      <c r="H36" s="52"/>
      <c r="I36" s="235"/>
      <c r="J36" s="51"/>
      <c r="K36" s="7"/>
      <c r="L36" s="51"/>
      <c r="M36" s="7"/>
      <c r="N36" s="51"/>
      <c r="O36" s="51"/>
      <c r="P36" s="7"/>
      <c r="Q36" s="17"/>
      <c r="R36" s="17"/>
    </row>
    <row r="37" spans="1:18" s="3" customFormat="1" ht="7.5" customHeight="1">
      <c r="A37" s="72"/>
      <c r="B37" s="72"/>
      <c r="C37" s="72"/>
      <c r="D37" s="50"/>
      <c r="E37" s="73"/>
      <c r="F37" s="74"/>
      <c r="G37" s="51"/>
      <c r="H37" s="52"/>
      <c r="I37" s="235"/>
      <c r="J37" s="51"/>
      <c r="K37" s="7"/>
      <c r="L37" s="51"/>
      <c r="M37" s="7"/>
      <c r="N37" s="51"/>
      <c r="O37" s="51"/>
      <c r="P37" s="7"/>
      <c r="Q37" s="17"/>
      <c r="R37" s="17"/>
    </row>
    <row r="38" spans="1:18" s="3" customFormat="1" ht="7.5" customHeight="1">
      <c r="A38" s="236"/>
      <c r="B38" s="236"/>
      <c r="C38" s="236"/>
      <c r="D38" s="237"/>
      <c r="E38" s="238"/>
      <c r="F38" s="239"/>
      <c r="G38" s="240"/>
      <c r="H38" s="241"/>
      <c r="I38" s="242"/>
      <c r="J38" s="240"/>
      <c r="K38" s="243"/>
      <c r="L38" s="240"/>
      <c r="M38" s="243"/>
      <c r="N38" s="240"/>
      <c r="O38" s="240"/>
      <c r="P38" s="243"/>
      <c r="Q38" s="17"/>
      <c r="R38" s="17"/>
    </row>
    <row r="39" spans="1:18" s="3" customFormat="1" ht="12" customHeight="1">
      <c r="A39" s="292" t="s">
        <v>2</v>
      </c>
      <c r="B39" s="250" t="s">
        <v>16</v>
      </c>
      <c r="C39" s="293" t="s">
        <v>3</v>
      </c>
      <c r="D39" s="295" t="s">
        <v>4</v>
      </c>
      <c r="E39" s="248" t="s">
        <v>5</v>
      </c>
      <c r="F39" s="250" t="s">
        <v>20</v>
      </c>
      <c r="G39" s="251" t="s">
        <v>8</v>
      </c>
      <c r="H39" s="252"/>
      <c r="I39" s="252"/>
      <c r="J39" s="252"/>
      <c r="K39" s="252"/>
      <c r="L39" s="252"/>
      <c r="M39" s="252"/>
      <c r="N39" s="252"/>
      <c r="O39" s="252"/>
      <c r="P39" s="253"/>
      <c r="Q39" s="17"/>
      <c r="R39" s="17"/>
    </row>
    <row r="40" spans="1:18" s="3" customFormat="1" ht="13.5" customHeight="1">
      <c r="A40" s="292"/>
      <c r="B40" s="250"/>
      <c r="C40" s="294"/>
      <c r="D40" s="296"/>
      <c r="E40" s="249"/>
      <c r="F40" s="251"/>
      <c r="G40" s="254">
        <v>2011</v>
      </c>
      <c r="H40" s="255"/>
      <c r="I40" s="256"/>
      <c r="J40" s="255">
        <v>2012</v>
      </c>
      <c r="K40" s="255"/>
      <c r="L40" s="254">
        <v>2013</v>
      </c>
      <c r="M40" s="256"/>
      <c r="N40" s="206">
        <v>2014</v>
      </c>
      <c r="O40" s="254">
        <v>2015</v>
      </c>
      <c r="P40" s="256"/>
      <c r="Q40" s="17"/>
      <c r="R40" s="17"/>
    </row>
    <row r="41" spans="1:18" s="3" customFormat="1" ht="22.5" customHeight="1">
      <c r="A41" s="292"/>
      <c r="B41" s="250"/>
      <c r="C41" s="294"/>
      <c r="D41" s="297"/>
      <c r="E41" s="249"/>
      <c r="F41" s="251"/>
      <c r="G41" s="257" t="s">
        <v>12</v>
      </c>
      <c r="H41" s="259" t="s">
        <v>13</v>
      </c>
      <c r="I41" s="261" t="s">
        <v>23</v>
      </c>
      <c r="J41" s="262" t="s">
        <v>12</v>
      </c>
      <c r="K41" s="259" t="s">
        <v>13</v>
      </c>
      <c r="L41" s="264" t="s">
        <v>12</v>
      </c>
      <c r="M41" s="246" t="s">
        <v>13</v>
      </c>
      <c r="N41" s="265" t="s">
        <v>12</v>
      </c>
      <c r="O41" s="264" t="s">
        <v>12</v>
      </c>
      <c r="P41" s="246" t="s">
        <v>13</v>
      </c>
      <c r="Q41" s="17"/>
      <c r="R41" s="17"/>
    </row>
    <row r="42" spans="1:18" s="3" customFormat="1" ht="12.75" customHeight="1" thickBot="1">
      <c r="A42" s="292"/>
      <c r="B42" s="250"/>
      <c r="C42" s="294"/>
      <c r="D42" s="33" t="s">
        <v>6</v>
      </c>
      <c r="E42" s="249"/>
      <c r="F42" s="251"/>
      <c r="G42" s="258"/>
      <c r="H42" s="260"/>
      <c r="I42" s="247"/>
      <c r="J42" s="263"/>
      <c r="K42" s="260"/>
      <c r="L42" s="258"/>
      <c r="M42" s="247"/>
      <c r="N42" s="266"/>
      <c r="O42" s="258"/>
      <c r="P42" s="247"/>
      <c r="Q42" s="17"/>
      <c r="R42" s="17"/>
    </row>
    <row r="43" spans="1:18" s="3" customFormat="1" ht="29.25" customHeight="1" thickTop="1">
      <c r="A43" s="31">
        <v>13</v>
      </c>
      <c r="B43" s="31">
        <v>90015</v>
      </c>
      <c r="C43" s="31">
        <v>6050</v>
      </c>
      <c r="D43" s="36" t="s">
        <v>46</v>
      </c>
      <c r="E43" s="219" t="s">
        <v>18</v>
      </c>
      <c r="F43" s="88">
        <v>6000</v>
      </c>
      <c r="G43" s="120">
        <v>1000</v>
      </c>
      <c r="H43" s="223"/>
      <c r="I43" s="137"/>
      <c r="J43" s="224">
        <v>5000</v>
      </c>
      <c r="K43" s="225"/>
      <c r="L43" s="120"/>
      <c r="M43" s="226"/>
      <c r="N43" s="224"/>
      <c r="O43" s="120"/>
      <c r="P43" s="226"/>
      <c r="Q43" s="17"/>
      <c r="R43" s="17"/>
    </row>
    <row r="44" spans="1:18" s="3" customFormat="1" ht="29.25" customHeight="1">
      <c r="A44" s="220">
        <v>14</v>
      </c>
      <c r="B44" s="31">
        <v>90015</v>
      </c>
      <c r="C44" s="31">
        <v>6050</v>
      </c>
      <c r="D44" s="36" t="s">
        <v>48</v>
      </c>
      <c r="E44" s="221" t="s">
        <v>18</v>
      </c>
      <c r="F44" s="88">
        <v>10000</v>
      </c>
      <c r="G44" s="120">
        <v>1000</v>
      </c>
      <c r="H44" s="223"/>
      <c r="I44" s="137"/>
      <c r="J44" s="224">
        <v>9000</v>
      </c>
      <c r="K44" s="225"/>
      <c r="L44" s="120"/>
      <c r="M44" s="226"/>
      <c r="N44" s="224"/>
      <c r="O44" s="120"/>
      <c r="P44" s="226"/>
      <c r="Q44" s="17"/>
      <c r="R44" s="17"/>
    </row>
    <row r="45" spans="1:18" s="3" customFormat="1" ht="12" customHeight="1">
      <c r="A45" s="272">
        <v>15</v>
      </c>
      <c r="B45" s="272">
        <v>92109</v>
      </c>
      <c r="C45" s="35">
        <v>6058</v>
      </c>
      <c r="D45" s="267" t="s">
        <v>19</v>
      </c>
      <c r="E45" s="248" t="s">
        <v>31</v>
      </c>
      <c r="F45" s="82">
        <f>I45+K45+M45+H45</f>
        <v>500000</v>
      </c>
      <c r="G45" s="126"/>
      <c r="H45" s="25"/>
      <c r="I45" s="108"/>
      <c r="J45" s="99"/>
      <c r="K45" s="25"/>
      <c r="L45" s="126"/>
      <c r="M45" s="108">
        <v>500000</v>
      </c>
      <c r="N45" s="99"/>
      <c r="O45" s="126"/>
      <c r="P45" s="108"/>
      <c r="Q45" s="17"/>
      <c r="R45" s="17"/>
    </row>
    <row r="46" spans="1:18" s="3" customFormat="1" ht="12" customHeight="1">
      <c r="A46" s="298"/>
      <c r="B46" s="298"/>
      <c r="C46" s="34">
        <v>6059</v>
      </c>
      <c r="D46" s="275"/>
      <c r="E46" s="274"/>
      <c r="F46" s="90">
        <f>4880+G46+J46+L46+N46</f>
        <v>1000000</v>
      </c>
      <c r="G46" s="127">
        <v>75000</v>
      </c>
      <c r="H46" s="44"/>
      <c r="I46" s="128"/>
      <c r="J46" s="100">
        <v>145120</v>
      </c>
      <c r="K46" s="45"/>
      <c r="L46" s="127">
        <v>575000</v>
      </c>
      <c r="M46" s="141"/>
      <c r="N46" s="100">
        <v>200000</v>
      </c>
      <c r="O46" s="127"/>
      <c r="P46" s="141"/>
      <c r="Q46" s="17"/>
      <c r="R46" s="17"/>
    </row>
    <row r="47" spans="1:18" s="3" customFormat="1" ht="11.25" customHeight="1">
      <c r="A47" s="272">
        <v>16</v>
      </c>
      <c r="B47" s="272">
        <v>92109</v>
      </c>
      <c r="C47" s="35">
        <v>6058</v>
      </c>
      <c r="D47" s="267" t="s">
        <v>35</v>
      </c>
      <c r="E47" s="248" t="s">
        <v>31</v>
      </c>
      <c r="F47" s="82">
        <f>I47+K47+M47+H47</f>
        <v>500000</v>
      </c>
      <c r="G47" s="126"/>
      <c r="H47" s="25"/>
      <c r="I47" s="108"/>
      <c r="J47" s="99"/>
      <c r="K47" s="25"/>
      <c r="L47" s="126"/>
      <c r="M47" s="108">
        <v>500000</v>
      </c>
      <c r="N47" s="99"/>
      <c r="O47" s="126"/>
      <c r="P47" s="108"/>
      <c r="Q47" s="17"/>
      <c r="R47" s="17"/>
    </row>
    <row r="48" spans="1:18" s="3" customFormat="1" ht="11.25" customHeight="1">
      <c r="A48" s="298"/>
      <c r="B48" s="298"/>
      <c r="C48" s="34">
        <v>6059</v>
      </c>
      <c r="D48" s="275"/>
      <c r="E48" s="274"/>
      <c r="F48" s="90">
        <f>4880+G48+J48+L48+N48</f>
        <v>2670000</v>
      </c>
      <c r="G48" s="127">
        <v>5000</v>
      </c>
      <c r="H48" s="44"/>
      <c r="I48" s="128"/>
      <c r="J48" s="100">
        <v>420120</v>
      </c>
      <c r="K48" s="45"/>
      <c r="L48" s="127">
        <v>800000</v>
      </c>
      <c r="M48" s="141"/>
      <c r="N48" s="100">
        <v>1440000</v>
      </c>
      <c r="O48" s="127"/>
      <c r="P48" s="141"/>
      <c r="Q48" s="17"/>
      <c r="R48" s="17"/>
    </row>
    <row r="49" spans="1:18" s="3" customFormat="1" ht="12.75" customHeight="1">
      <c r="A49" s="272">
        <v>17</v>
      </c>
      <c r="B49" s="272">
        <v>92109</v>
      </c>
      <c r="C49" s="35">
        <v>6050</v>
      </c>
      <c r="D49" s="267" t="s">
        <v>36</v>
      </c>
      <c r="E49" s="248" t="s">
        <v>32</v>
      </c>
      <c r="F49" s="82">
        <v>68320</v>
      </c>
      <c r="G49" s="126"/>
      <c r="H49" s="25"/>
      <c r="I49" s="108"/>
      <c r="J49" s="101"/>
      <c r="K49" s="25"/>
      <c r="L49" s="142"/>
      <c r="M49" s="108"/>
      <c r="N49" s="101"/>
      <c r="O49" s="142"/>
      <c r="P49" s="108"/>
      <c r="Q49" s="17"/>
      <c r="R49" s="17"/>
    </row>
    <row r="50" spans="1:18" s="3" customFormat="1" ht="11.25" customHeight="1">
      <c r="A50" s="273"/>
      <c r="B50" s="273"/>
      <c r="C50" s="46">
        <v>6058</v>
      </c>
      <c r="D50" s="268"/>
      <c r="E50" s="249"/>
      <c r="F50" s="91">
        <f>I50+K50+M50+H50</f>
        <v>500000</v>
      </c>
      <c r="G50" s="129"/>
      <c r="H50" s="26"/>
      <c r="I50" s="130"/>
      <c r="J50" s="102"/>
      <c r="K50" s="26">
        <v>500000</v>
      </c>
      <c r="L50" s="129"/>
      <c r="M50" s="130"/>
      <c r="N50" s="102"/>
      <c r="O50" s="129"/>
      <c r="P50" s="130"/>
      <c r="Q50" s="17"/>
      <c r="R50" s="17"/>
    </row>
    <row r="51" spans="1:18" s="3" customFormat="1" ht="14.25" customHeight="1">
      <c r="A51" s="298"/>
      <c r="B51" s="298"/>
      <c r="C51" s="34">
        <v>6059</v>
      </c>
      <c r="D51" s="275"/>
      <c r="E51" s="274"/>
      <c r="F51" s="90">
        <f>SUM(G51:N51)</f>
        <v>2364900</v>
      </c>
      <c r="G51" s="127">
        <v>64900</v>
      </c>
      <c r="H51" s="44"/>
      <c r="I51" s="128"/>
      <c r="J51" s="100">
        <v>300000</v>
      </c>
      <c r="K51" s="45"/>
      <c r="L51" s="127">
        <v>1750000</v>
      </c>
      <c r="M51" s="141"/>
      <c r="N51" s="100">
        <v>250000</v>
      </c>
      <c r="O51" s="127"/>
      <c r="P51" s="141"/>
      <c r="Q51" s="17"/>
      <c r="R51" s="17"/>
    </row>
    <row r="52" spans="1:18" s="3" customFormat="1" ht="10.5" customHeight="1">
      <c r="A52" s="272">
        <v>18</v>
      </c>
      <c r="B52" s="272">
        <v>92109</v>
      </c>
      <c r="C52" s="35">
        <v>6058</v>
      </c>
      <c r="D52" s="267" t="s">
        <v>37</v>
      </c>
      <c r="E52" s="248" t="s">
        <v>31</v>
      </c>
      <c r="F52" s="92">
        <f>M52</f>
        <v>500000</v>
      </c>
      <c r="G52" s="131"/>
      <c r="H52" s="75"/>
      <c r="I52" s="132"/>
      <c r="J52" s="103"/>
      <c r="K52" s="75"/>
      <c r="L52" s="131"/>
      <c r="M52" s="132">
        <v>500000</v>
      </c>
      <c r="N52" s="103"/>
      <c r="O52" s="131"/>
      <c r="P52" s="132"/>
      <c r="Q52" s="17"/>
      <c r="R52" s="17"/>
    </row>
    <row r="53" spans="1:18" s="3" customFormat="1" ht="11.25" customHeight="1">
      <c r="A53" s="298"/>
      <c r="B53" s="298"/>
      <c r="C53" s="34">
        <v>6059</v>
      </c>
      <c r="D53" s="275"/>
      <c r="E53" s="274"/>
      <c r="F53" s="41">
        <f>SUM(G53:N53)+4880</f>
        <v>1409350</v>
      </c>
      <c r="G53" s="43">
        <v>4470</v>
      </c>
      <c r="H53" s="44"/>
      <c r="I53" s="42"/>
      <c r="J53" s="43">
        <v>150000</v>
      </c>
      <c r="K53" s="45"/>
      <c r="L53" s="127">
        <v>1000000</v>
      </c>
      <c r="M53" s="141"/>
      <c r="N53" s="100">
        <v>250000</v>
      </c>
      <c r="O53" s="127"/>
      <c r="P53" s="141"/>
      <c r="Q53" s="17"/>
      <c r="R53" s="17"/>
    </row>
    <row r="54" spans="1:18" s="3" customFormat="1" ht="26.25" customHeight="1">
      <c r="A54" s="37"/>
      <c r="B54" s="63"/>
      <c r="C54" s="39"/>
      <c r="D54" s="57" t="s">
        <v>11</v>
      </c>
      <c r="E54" s="63" t="s">
        <v>29</v>
      </c>
      <c r="F54" s="143">
        <f>SUM(F55:F63)</f>
        <v>95649737</v>
      </c>
      <c r="G54" s="163">
        <f>SUM(G55:G63)</f>
        <v>6631515</v>
      </c>
      <c r="H54" s="64">
        <f aca="true" t="shared" si="2" ref="H54:M54">SUM(H56:H63)</f>
        <v>0</v>
      </c>
      <c r="I54" s="164">
        <f t="shared" si="2"/>
        <v>0</v>
      </c>
      <c r="J54" s="149">
        <f>SUM(J55:J63)</f>
        <v>17687000</v>
      </c>
      <c r="K54" s="64">
        <f t="shared" si="2"/>
        <v>10000000</v>
      </c>
      <c r="L54" s="163">
        <f>SUM(L56:L63)</f>
        <v>18560000</v>
      </c>
      <c r="M54" s="164">
        <f t="shared" si="2"/>
        <v>0</v>
      </c>
      <c r="N54" s="155">
        <f>SUM(N56:N63)</f>
        <v>11400000</v>
      </c>
      <c r="O54" s="176">
        <f>SUM(O56:O63)</f>
        <v>20000000</v>
      </c>
      <c r="P54" s="164">
        <f>SUM(P56:P63)</f>
        <v>9000000</v>
      </c>
      <c r="Q54" s="17" t="e">
        <f>#REF!-#REF!</f>
        <v>#REF!</v>
      </c>
      <c r="R54" s="17"/>
    </row>
    <row r="55" spans="1:18" s="3" customFormat="1" ht="33" customHeight="1">
      <c r="A55" s="197">
        <v>19</v>
      </c>
      <c r="B55" s="204">
        <v>80101</v>
      </c>
      <c r="C55" s="198">
        <v>6050</v>
      </c>
      <c r="D55" s="205" t="s">
        <v>34</v>
      </c>
      <c r="E55" s="198" t="s">
        <v>18</v>
      </c>
      <c r="F55" s="199">
        <v>25000</v>
      </c>
      <c r="G55" s="200">
        <v>5000</v>
      </c>
      <c r="H55" s="201"/>
      <c r="I55" s="202"/>
      <c r="J55" s="203">
        <v>20000</v>
      </c>
      <c r="K55" s="201"/>
      <c r="L55" s="200"/>
      <c r="M55" s="202"/>
      <c r="N55" s="203"/>
      <c r="O55" s="200"/>
      <c r="P55" s="202"/>
      <c r="Q55" s="17"/>
      <c r="R55" s="17"/>
    </row>
    <row r="56" spans="1:18" s="3" customFormat="1" ht="15.75" customHeight="1">
      <c r="A56" s="272">
        <v>20</v>
      </c>
      <c r="B56" s="272">
        <v>80101</v>
      </c>
      <c r="C56" s="35">
        <v>6050</v>
      </c>
      <c r="D56" s="267" t="s">
        <v>50</v>
      </c>
      <c r="E56" s="248" t="s">
        <v>29</v>
      </c>
      <c r="F56" s="85">
        <v>3707737</v>
      </c>
      <c r="G56" s="165">
        <v>1336515</v>
      </c>
      <c r="H56" s="65"/>
      <c r="I56" s="114"/>
      <c r="J56" s="95"/>
      <c r="K56" s="65"/>
      <c r="L56" s="165"/>
      <c r="M56" s="114"/>
      <c r="N56" s="156"/>
      <c r="O56" s="177"/>
      <c r="P56" s="114"/>
      <c r="Q56" s="17"/>
      <c r="R56" s="17"/>
    </row>
    <row r="57" spans="1:18" s="3" customFormat="1" ht="14.25" customHeight="1">
      <c r="A57" s="273"/>
      <c r="B57" s="273"/>
      <c r="C57" s="46">
        <v>6058</v>
      </c>
      <c r="D57" s="268"/>
      <c r="E57" s="249"/>
      <c r="F57" s="144">
        <v>10000000</v>
      </c>
      <c r="G57" s="166"/>
      <c r="H57" s="66"/>
      <c r="I57" s="167"/>
      <c r="J57" s="150"/>
      <c r="K57" s="66">
        <v>10000000</v>
      </c>
      <c r="L57" s="166"/>
      <c r="M57" s="167"/>
      <c r="N57" s="157"/>
      <c r="O57" s="178"/>
      <c r="P57" s="167"/>
      <c r="Q57" s="17"/>
      <c r="R57" s="17"/>
    </row>
    <row r="58" spans="1:18" s="3" customFormat="1" ht="14.25" customHeight="1" thickBot="1">
      <c r="A58" s="273"/>
      <c r="B58" s="273"/>
      <c r="C58" s="47">
        <v>6059</v>
      </c>
      <c r="D58" s="48" t="s">
        <v>49</v>
      </c>
      <c r="E58" s="249"/>
      <c r="F58" s="145">
        <v>39420000</v>
      </c>
      <c r="G58" s="168">
        <v>5100000</v>
      </c>
      <c r="H58" s="67"/>
      <c r="I58" s="169"/>
      <c r="J58" s="151">
        <v>16760000</v>
      </c>
      <c r="K58" s="67"/>
      <c r="L58" s="168">
        <v>17560000</v>
      </c>
      <c r="M58" s="169"/>
      <c r="N58" s="158"/>
      <c r="O58" s="179"/>
      <c r="P58" s="169"/>
      <c r="Q58" s="17"/>
      <c r="R58" s="17"/>
    </row>
    <row r="59" spans="1:18" s="3" customFormat="1" ht="13.5" customHeight="1">
      <c r="A59" s="273"/>
      <c r="B59" s="273"/>
      <c r="C59" s="61">
        <v>6058</v>
      </c>
      <c r="D59" s="60" t="s">
        <v>27</v>
      </c>
      <c r="E59" s="249"/>
      <c r="F59" s="146">
        <v>4000000</v>
      </c>
      <c r="G59" s="170"/>
      <c r="H59" s="68"/>
      <c r="I59" s="171"/>
      <c r="J59" s="152"/>
      <c r="K59" s="68"/>
      <c r="L59" s="170"/>
      <c r="M59" s="171"/>
      <c r="N59" s="159"/>
      <c r="O59" s="180"/>
      <c r="P59" s="171">
        <v>4000000</v>
      </c>
      <c r="Q59" s="17">
        <f>F56+F57+F58+F59+F60+F61+F62</f>
        <v>93527737</v>
      </c>
      <c r="R59" s="17"/>
    </row>
    <row r="60" spans="1:18" s="3" customFormat="1" ht="15" customHeight="1" thickBot="1">
      <c r="A60" s="273"/>
      <c r="B60" s="273"/>
      <c r="C60" s="62">
        <v>6059</v>
      </c>
      <c r="D60" s="48"/>
      <c r="E60" s="249"/>
      <c r="F60" s="147">
        <v>16400000</v>
      </c>
      <c r="G60" s="172"/>
      <c r="H60" s="69"/>
      <c r="I60" s="173"/>
      <c r="J60" s="153"/>
      <c r="K60" s="69"/>
      <c r="L60" s="172"/>
      <c r="M60" s="173"/>
      <c r="N60" s="160">
        <v>6400000</v>
      </c>
      <c r="O60" s="181">
        <v>10000000</v>
      </c>
      <c r="P60" s="173"/>
      <c r="Q60" s="17"/>
      <c r="R60" s="17"/>
    </row>
    <row r="61" spans="1:18" s="3" customFormat="1" ht="14.25" customHeight="1">
      <c r="A61" s="273"/>
      <c r="B61" s="273"/>
      <c r="C61" s="61">
        <v>6058</v>
      </c>
      <c r="D61" s="60" t="s">
        <v>28</v>
      </c>
      <c r="E61" s="249"/>
      <c r="F61" s="146">
        <v>5000000</v>
      </c>
      <c r="G61" s="170"/>
      <c r="H61" s="68"/>
      <c r="I61" s="171"/>
      <c r="J61" s="152"/>
      <c r="K61" s="68"/>
      <c r="L61" s="170"/>
      <c r="M61" s="171"/>
      <c r="N61" s="159"/>
      <c r="O61" s="180"/>
      <c r="P61" s="171">
        <v>5000000</v>
      </c>
      <c r="Q61" s="17"/>
      <c r="R61" s="17"/>
    </row>
    <row r="62" spans="1:18" s="3" customFormat="1" ht="13.5" customHeight="1" thickBot="1">
      <c r="A62" s="55"/>
      <c r="B62" s="55"/>
      <c r="C62" s="62">
        <v>6059</v>
      </c>
      <c r="D62" s="56"/>
      <c r="E62" s="54"/>
      <c r="F62" s="148">
        <v>15000000</v>
      </c>
      <c r="G62" s="174"/>
      <c r="H62" s="70"/>
      <c r="I62" s="175"/>
      <c r="J62" s="154"/>
      <c r="K62" s="70"/>
      <c r="L62" s="174"/>
      <c r="M62" s="175"/>
      <c r="N62" s="161">
        <v>5000000</v>
      </c>
      <c r="O62" s="182">
        <v>10000000</v>
      </c>
      <c r="P62" s="175"/>
      <c r="Q62" s="17"/>
      <c r="R62" s="17"/>
    </row>
    <row r="63" spans="1:18" s="3" customFormat="1" ht="21.75" customHeight="1" thickBot="1">
      <c r="A63" s="79">
        <v>20</v>
      </c>
      <c r="B63" s="79">
        <v>80104</v>
      </c>
      <c r="C63" s="79">
        <v>6050</v>
      </c>
      <c r="D63" s="78" t="s">
        <v>9</v>
      </c>
      <c r="E63" s="77" t="s">
        <v>25</v>
      </c>
      <c r="F63" s="85">
        <v>2097000</v>
      </c>
      <c r="G63" s="113">
        <v>190000</v>
      </c>
      <c r="H63" s="183"/>
      <c r="I63" s="184"/>
      <c r="J63" s="185">
        <v>907000</v>
      </c>
      <c r="K63" s="183"/>
      <c r="L63" s="113">
        <v>1000000</v>
      </c>
      <c r="M63" s="184"/>
      <c r="N63" s="186"/>
      <c r="O63" s="187"/>
      <c r="P63" s="184"/>
      <c r="Q63" s="17"/>
      <c r="R63" s="17"/>
    </row>
    <row r="64" spans="1:18" ht="17.25" customHeight="1" thickBot="1">
      <c r="A64" s="269" t="s">
        <v>0</v>
      </c>
      <c r="B64" s="270"/>
      <c r="C64" s="270"/>
      <c r="D64" s="271"/>
      <c r="E64" s="188"/>
      <c r="F64" s="189">
        <f aca="true" t="shared" si="3" ref="F64:P64">F54+F30+F13+F24</f>
        <v>186761969</v>
      </c>
      <c r="G64" s="190">
        <f t="shared" si="3"/>
        <v>13621018</v>
      </c>
      <c r="H64" s="191">
        <f t="shared" si="3"/>
        <v>0</v>
      </c>
      <c r="I64" s="192">
        <f t="shared" si="3"/>
        <v>2100000</v>
      </c>
      <c r="J64" s="193">
        <f t="shared" si="3"/>
        <v>33311782</v>
      </c>
      <c r="K64" s="191">
        <f t="shared" si="3"/>
        <v>44599489</v>
      </c>
      <c r="L64" s="190">
        <f t="shared" si="3"/>
        <v>29323760</v>
      </c>
      <c r="M64" s="192">
        <f t="shared" si="3"/>
        <v>14467501</v>
      </c>
      <c r="N64" s="194">
        <f t="shared" si="3"/>
        <v>13540000</v>
      </c>
      <c r="O64" s="195">
        <f t="shared" si="3"/>
        <v>20000000</v>
      </c>
      <c r="P64" s="192">
        <f t="shared" si="3"/>
        <v>9000000</v>
      </c>
      <c r="Q64" s="162"/>
      <c r="R64" s="17"/>
    </row>
    <row r="65" spans="1:18" ht="5.25" customHeight="1">
      <c r="A65" s="9"/>
      <c r="B65" s="9"/>
      <c r="C65" s="9"/>
      <c r="D65" s="9"/>
      <c r="E65" s="9"/>
      <c r="F65" s="10"/>
      <c r="R65" s="18"/>
    </row>
    <row r="66" ht="3" customHeight="1"/>
    <row r="67" spans="4:12" ht="11.25">
      <c r="D67" s="50"/>
      <c r="E67" s="277"/>
      <c r="F67" s="278"/>
      <c r="G67" s="278"/>
      <c r="H67" s="278"/>
      <c r="I67" s="278"/>
      <c r="J67" s="23"/>
      <c r="K67" s="53"/>
      <c r="L67" s="53"/>
    </row>
    <row r="68" spans="4:12" ht="11.25">
      <c r="D68" s="50"/>
      <c r="E68" s="24"/>
      <c r="F68" s="23"/>
      <c r="G68" s="24"/>
      <c r="H68" s="24"/>
      <c r="J68" s="23"/>
      <c r="K68" s="24"/>
      <c r="L68" s="24"/>
    </row>
    <row r="69" spans="5:8" ht="11.25">
      <c r="E69" s="24"/>
      <c r="F69" s="23"/>
      <c r="G69" s="24"/>
      <c r="H69" s="24"/>
    </row>
    <row r="70" spans="4:12" ht="11.25">
      <c r="D70" s="11"/>
      <c r="E70" s="11"/>
      <c r="F70" s="12"/>
      <c r="I70" s="276"/>
      <c r="J70" s="276"/>
      <c r="K70" s="276"/>
      <c r="L70" s="276"/>
    </row>
    <row r="71" spans="4:12" ht="11.25">
      <c r="D71" s="11"/>
      <c r="E71" s="11"/>
      <c r="F71" s="12"/>
      <c r="I71" s="24"/>
      <c r="J71" s="23"/>
      <c r="K71" s="24"/>
      <c r="L71" s="24"/>
    </row>
    <row r="72" spans="4:12" ht="11.25">
      <c r="D72" s="11"/>
      <c r="E72" s="11"/>
      <c r="F72" s="12"/>
      <c r="I72" s="24"/>
      <c r="J72" s="23"/>
      <c r="K72" s="24"/>
      <c r="L72" s="24"/>
    </row>
    <row r="73" spans="4:6" ht="9.75">
      <c r="D73" s="11"/>
      <c r="E73" s="11"/>
      <c r="F73" s="12"/>
    </row>
    <row r="74" spans="4:6" ht="9.75">
      <c r="D74" s="11"/>
      <c r="E74" s="11"/>
      <c r="F74" s="12"/>
    </row>
    <row r="75" spans="4:6" ht="9.75">
      <c r="D75" s="11"/>
      <c r="E75" s="11"/>
      <c r="F75" s="12"/>
    </row>
    <row r="76" spans="4:6" ht="9.75">
      <c r="D76" s="11"/>
      <c r="E76" s="11"/>
      <c r="F76" s="12"/>
    </row>
    <row r="77" spans="4:6" ht="9.75">
      <c r="D77" s="11"/>
      <c r="E77" s="11"/>
      <c r="F77" s="12"/>
    </row>
    <row r="78" spans="4:6" ht="9.75">
      <c r="D78" s="11"/>
      <c r="E78" s="11"/>
      <c r="F78" s="12"/>
    </row>
  </sheetData>
  <sheetProtection/>
  <mergeCells count="91">
    <mergeCell ref="B16:B18"/>
    <mergeCell ref="D16:D18"/>
    <mergeCell ref="B19:B21"/>
    <mergeCell ref="B52:B53"/>
    <mergeCell ref="A52:A53"/>
    <mergeCell ref="A39:A42"/>
    <mergeCell ref="B39:B42"/>
    <mergeCell ref="C39:C42"/>
    <mergeCell ref="D39:D41"/>
    <mergeCell ref="D49:D51"/>
    <mergeCell ref="A49:A51"/>
    <mergeCell ref="B49:B51"/>
    <mergeCell ref="A47:A48"/>
    <mergeCell ref="B47:B48"/>
    <mergeCell ref="A45:A46"/>
    <mergeCell ref="B45:B46"/>
    <mergeCell ref="K11:K12"/>
    <mergeCell ref="L11:L12"/>
    <mergeCell ref="M11:M12"/>
    <mergeCell ref="N11:N12"/>
    <mergeCell ref="A32:A33"/>
    <mergeCell ref="B32:B33"/>
    <mergeCell ref="D32:D33"/>
    <mergeCell ref="K13:K15"/>
    <mergeCell ref="F13:F15"/>
    <mergeCell ref="E13:E15"/>
    <mergeCell ref="J13:J15"/>
    <mergeCell ref="A16:A18"/>
    <mergeCell ref="A19:A21"/>
    <mergeCell ref="E32:E33"/>
    <mergeCell ref="E16:E18"/>
    <mergeCell ref="D13:D15"/>
    <mergeCell ref="H13:H15"/>
    <mergeCell ref="G13:G15"/>
    <mergeCell ref="O11:O12"/>
    <mergeCell ref="P11:P12"/>
    <mergeCell ref="A7:P7"/>
    <mergeCell ref="A9:A12"/>
    <mergeCell ref="B9:B12"/>
    <mergeCell ref="C9:C12"/>
    <mergeCell ref="O10:P10"/>
    <mergeCell ref="J10:K10"/>
    <mergeCell ref="G10:I10"/>
    <mergeCell ref="G11:G12"/>
    <mergeCell ref="H11:H12"/>
    <mergeCell ref="I11:I12"/>
    <mergeCell ref="D9:D11"/>
    <mergeCell ref="J11:J12"/>
    <mergeCell ref="I70:L70"/>
    <mergeCell ref="E67:I67"/>
    <mergeCell ref="D52:D53"/>
    <mergeCell ref="E52:E53"/>
    <mergeCell ref="L10:M10"/>
    <mergeCell ref="L13:L15"/>
    <mergeCell ref="M13:M15"/>
    <mergeCell ref="D19:D21"/>
    <mergeCell ref="E9:E12"/>
    <mergeCell ref="E19:E21"/>
    <mergeCell ref="F9:F12"/>
    <mergeCell ref="G9:P9"/>
    <mergeCell ref="P13:P15"/>
    <mergeCell ref="N13:N15"/>
    <mergeCell ref="O13:O15"/>
    <mergeCell ref="I13:I15"/>
    <mergeCell ref="O41:O42"/>
    <mergeCell ref="E56:E61"/>
    <mergeCell ref="D56:D57"/>
    <mergeCell ref="A64:D64"/>
    <mergeCell ref="A56:A61"/>
    <mergeCell ref="B56:B61"/>
    <mergeCell ref="E49:E51"/>
    <mergeCell ref="E47:E48"/>
    <mergeCell ref="E45:E46"/>
    <mergeCell ref="D47:D48"/>
    <mergeCell ref="D45:D46"/>
    <mergeCell ref="P41:P42"/>
    <mergeCell ref="E39:E42"/>
    <mergeCell ref="F39:F42"/>
    <mergeCell ref="G39:P39"/>
    <mergeCell ref="G40:I40"/>
    <mergeCell ref="J40:K40"/>
    <mergeCell ref="L40:M40"/>
    <mergeCell ref="O40:P40"/>
    <mergeCell ref="G41:G42"/>
    <mergeCell ref="H41:H42"/>
    <mergeCell ref="I41:I42"/>
    <mergeCell ref="J41:J42"/>
    <mergeCell ref="K41:K42"/>
    <mergeCell ref="L41:L42"/>
    <mergeCell ref="M41:M42"/>
    <mergeCell ref="N41:N42"/>
  </mergeCells>
  <printOptions horizontalCentered="1"/>
  <pageMargins left="0.36" right="0.45" top="0.59" bottom="0.61" header="0.32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6" sqref="B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lesznowola1</cp:lastModifiedBy>
  <cp:lastPrinted>2011-08-23T14:46:13Z</cp:lastPrinted>
  <dcterms:created xsi:type="dcterms:W3CDTF">2002-08-13T10:14:59Z</dcterms:created>
  <dcterms:modified xsi:type="dcterms:W3CDTF">2011-08-26T12:09:04Z</dcterms:modified>
  <cp:category/>
  <cp:version/>
  <cp:contentType/>
  <cp:contentStatus/>
</cp:coreProperties>
</file>