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<sst xmlns="http://schemas.openxmlformats.org/spreadsheetml/2006/main" count="218" uniqueCount="128">
  <si>
    <t>OGÓŁEM</t>
  </si>
  <si>
    <t>01010</t>
  </si>
  <si>
    <t xml:space="preserve">Lp. </t>
  </si>
  <si>
    <t xml:space="preserve">§ </t>
  </si>
  <si>
    <t>Nazwa programu inwestycyjnego</t>
  </si>
  <si>
    <t>Okres  realizacji programu</t>
  </si>
  <si>
    <t>w tym zadania:</t>
  </si>
  <si>
    <t>Budownictwo komunalne</t>
  </si>
  <si>
    <t>WYSOKOŚĆ NAKŁADÓW</t>
  </si>
  <si>
    <t>Wólka Kosowska -Projekt i budowa przedszkola</t>
  </si>
  <si>
    <t>Rady Gminy Lesznowola</t>
  </si>
  <si>
    <t>Program rozwoju oświaty i sportu</t>
  </si>
  <si>
    <t>Dochody własne</t>
  </si>
  <si>
    <t>Środki pomocowe, 
 dotacje i inne</t>
  </si>
  <si>
    <t>2004-2013</t>
  </si>
  <si>
    <t>Rozdz.</t>
  </si>
  <si>
    <t xml:space="preserve">Program rozwoju  infrastruktury </t>
  </si>
  <si>
    <t>2011-2012</t>
  </si>
  <si>
    <t xml:space="preserve">Łączne nakłady inwestycyjne               </t>
  </si>
  <si>
    <t>Załącznik Nr 3a</t>
  </si>
  <si>
    <t>Mysiadło i Nowa Iwiczna - Budowa odwodnienia</t>
  </si>
  <si>
    <t>2011-2013</t>
  </si>
  <si>
    <t xml:space="preserve">                    II etap 20.400.000,-zł </t>
  </si>
  <si>
    <t xml:space="preserve">                    III etap 20.000.000,-zł </t>
  </si>
  <si>
    <t>2006-2015</t>
  </si>
  <si>
    <t>2010-2014</t>
  </si>
  <si>
    <t>2009-2014</t>
  </si>
  <si>
    <t xml:space="preserve">Program rozwoju gospod wodno - ściekowej </t>
  </si>
  <si>
    <t>Wólka Kosowska - Proj i budowa budynków socj  wraz z urzadzeniem terenów rekreacyjno-sportowych</t>
  </si>
  <si>
    <t>2009-2013</t>
  </si>
  <si>
    <t>Warszawianka - Budowa ciągu pieszo-jezdnego od ul. Rejonowej (vis a vis ul. Brzozowej) - ul. Sielankowa</t>
  </si>
  <si>
    <t xml:space="preserve">Mysiadło - Projekt budowy oświetlenia ulic: Aronii, Porzeczkowej i Agrestowej    </t>
  </si>
  <si>
    <t>Łazy II - Projekt budowy oświetlenia na drodze gminnej dz. nr. 44/72 i 46 (przy ul. Przyszłości-pkt świetlne)</t>
  </si>
  <si>
    <t>Warszawianka - Budowa wodociagu z przyłączami i kanalizacji grawitacyjnej z przyłączami na działkach nr ewid 23, 9/10, 9/11, 9/12, 9/13, 9/15, 9/16, 9/17, 9/19</t>
  </si>
  <si>
    <t>Łoziska - Budowa kanalizacji z przyłączami działki nr ew. 2/1, 2/2, 2/3, 56/11, 56/18, 56/23, 56/24, 56/26, 56/27, 224</t>
  </si>
  <si>
    <t>Lesznowola - Projekt i  budowa  ul. Sportowej wraz z wytyczeniem geodezyjnym przebiegu drogi</t>
  </si>
  <si>
    <t>2009-2012</t>
  </si>
  <si>
    <t>Wilcza Góra-Projekt  budowy ul. Jasnej z odwodnieniem</t>
  </si>
  <si>
    <t>1.1</t>
  </si>
  <si>
    <t>1.2</t>
  </si>
  <si>
    <t>1.3</t>
  </si>
  <si>
    <t>1.4</t>
  </si>
  <si>
    <t>1.5</t>
  </si>
  <si>
    <t>1.6</t>
  </si>
  <si>
    <t>1.7</t>
  </si>
  <si>
    <t>1.</t>
  </si>
  <si>
    <t>2.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</si>
  <si>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</si>
  <si>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</si>
  <si>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</si>
  <si>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</si>
  <si>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</si>
  <si>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</si>
  <si>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</si>
  <si>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</si>
  <si>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</si>
  <si>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</si>
  <si>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</t>
  </si>
  <si>
    <t>3.1</t>
  </si>
  <si>
    <t>3.2</t>
  </si>
  <si>
    <t>3.3</t>
  </si>
  <si>
    <t>4.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</si>
  <si>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</si>
  <si>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</si>
  <si>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</si>
  <si>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</si>
  <si>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</si>
  <si>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</si>
  <si>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</si>
  <si>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</si>
  <si>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</si>
  <si>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 xml:space="preserve">Nowa Wola-Moderniz, remont ul. Plonowej I etap </t>
  </si>
  <si>
    <t>1.8</t>
  </si>
  <si>
    <t>Lesznowola - Projekt i budowa oświetlenia ul. Dworkowej  i Słonecznej (pkt świetlne)</t>
  </si>
  <si>
    <t>2012-2014</t>
  </si>
  <si>
    <t>Łazy - Projekt budowy ul. Spokojnej</t>
  </si>
  <si>
    <t>2012-2013</t>
  </si>
  <si>
    <t>4.11</t>
  </si>
  <si>
    <t>4.12</t>
  </si>
  <si>
    <t>4.13</t>
  </si>
  <si>
    <t>4.14</t>
  </si>
  <si>
    <t>4.15</t>
  </si>
  <si>
    <t>4.16</t>
  </si>
  <si>
    <t xml:space="preserve">Mysiadło - Projekt i adaptacja budynku przy ul. Osiedlowej - filia GOPS    </t>
  </si>
  <si>
    <t xml:space="preserve">Łazy - Aktualizacja projektu i budowa świetlicy    </t>
  </si>
  <si>
    <t xml:space="preserve">Nowa Iwiczna - Projekt i budowa obiektu integracji społecznej wraz z zagospodarowaniem terenu                          </t>
  </si>
  <si>
    <t xml:space="preserve">Podolszyn - Budowa świetlicy                    </t>
  </si>
  <si>
    <t>Mysiadło - Projekt budowy oświetlenia ulicy nr ewid. dz. 20/17, 31/6 i 22     (pkt świetlne)</t>
  </si>
  <si>
    <t>Mysiadło- Projekt i przebudowa ul. Polnej wraz z odwodnieniem</t>
  </si>
  <si>
    <t>2009-2015</t>
  </si>
  <si>
    <t>Lesznowola- Projekt i  budowa parkingu wraz z odwodnieniem przy Zespole Szkół Publicznych</t>
  </si>
  <si>
    <t xml:space="preserve">Magdalenka -Budowa ul. Okrężnej </t>
  </si>
  <si>
    <t>Magdalenka -Budowa ul. Modrzewiowej</t>
  </si>
  <si>
    <t>Magdalenka -Budowa ul. Jałowcowej</t>
  </si>
  <si>
    <t>Magdalenka -Projekt i budowa ciągu pieszo-rowerowego - III etap</t>
  </si>
  <si>
    <t xml:space="preserve"> Nowa Iwiczna i Stara Iwiczna - Projekt kanalizacji deszczowej ul. Kielecka, ul. Cisowa, ul. Krasickiego i Al. Zgoda</t>
  </si>
  <si>
    <t>Mysiadło- Projekt budowy zbiorników retencyjnych (sztuczne zbiorniki wód opadowych)</t>
  </si>
  <si>
    <t>2010-2013</t>
  </si>
  <si>
    <t>4.1</t>
  </si>
  <si>
    <t>Mysiadło- Budowa ul. Aronii i Porzeczkowej</t>
  </si>
  <si>
    <t>4.17</t>
  </si>
  <si>
    <t>Nowa Iwiczna - Projekt kanalizacji deszczowej ul. Wiosenna, Spacerowa, Zimowa i Graniczna  na odcinku od ul. Kwiatowej do ul. Mleczarskiej</t>
  </si>
  <si>
    <t>2004-2016</t>
  </si>
  <si>
    <t>WYKAZ PRZEDSIĘWZIEĆ MAJĄTKOWYCH GMINY LESZNOWOLA NA LATA 2012-2016 - wg źródeł finansowania - w 2012r.- po zmianach</t>
  </si>
  <si>
    <t>Lesznowola - Projekt rozbudowy ul. Okrężnej na odcinku od ul. Słonecznej do dz. nr. 279</t>
  </si>
  <si>
    <t>Janczewice-Lesznowola - Projekt budowy ul. Żytniej wraz z kanalizacją deszczową</t>
  </si>
  <si>
    <t>Nowa Iwiczna - Projekt budowy ul. Willowej oraz kanalizacji deszczowej w ulicach: Willowej, Cichej , Krasickiego i działki nr. 31/40</t>
  </si>
  <si>
    <t>4.18</t>
  </si>
  <si>
    <t>4.19</t>
  </si>
  <si>
    <t xml:space="preserve">Lesznowola - Projekt i budowa  ul. Okrężnej </t>
  </si>
  <si>
    <t xml:space="preserve">Lesznowola - Projekt i  rozbudowa  ul. GRN  </t>
  </si>
  <si>
    <t xml:space="preserve">Do Uchwały Nr </t>
  </si>
  <si>
    <t xml:space="preserve">z dnia </t>
  </si>
  <si>
    <r>
      <t xml:space="preserve">Kompleksowy program gospodarki  ściekowej gminy Lesznowola </t>
    </r>
    <r>
      <rPr>
        <vertAlign val="superscript"/>
        <sz val="7"/>
        <rFont val="Cambria"/>
        <family val="1"/>
      </rPr>
      <t xml:space="preserve">1)                                                                                                               </t>
    </r>
    <r>
      <rPr>
        <sz val="7"/>
        <rFont val="Cambria"/>
        <family val="1"/>
      </rPr>
      <t>( Razem 48.644.433,-zł)</t>
    </r>
  </si>
  <si>
    <r>
      <t xml:space="preserve">Kompleksowy program gospodarki wodnej gminy Lesznowola </t>
    </r>
    <r>
      <rPr>
        <vertAlign val="superscript"/>
        <sz val="7"/>
        <rFont val="Cambria"/>
        <family val="1"/>
      </rPr>
      <t xml:space="preserve">1)                                                                                                                               </t>
    </r>
    <r>
      <rPr>
        <sz val="7"/>
        <rFont val="Cambria"/>
        <family val="1"/>
      </rPr>
      <t>( Razem 29.475.896,-zł)</t>
    </r>
  </si>
  <si>
    <t xml:space="preserve">                     I etap 55.371.024,-zł </t>
  </si>
  <si>
    <r>
      <t>Mysiadło - Projekt i budowa                                         "Cenrtrum Edukacji i Sportu"</t>
    </r>
    <r>
      <rPr>
        <vertAlign val="superscript"/>
        <sz val="7"/>
        <rFont val="Cambria"/>
        <family val="1"/>
      </rPr>
      <t xml:space="preserve">                                                                                                                                    </t>
    </r>
    <r>
      <rPr>
        <sz val="7"/>
        <rFont val="Cambria"/>
        <family val="1"/>
      </rPr>
      <t xml:space="preserve">(Razem 95.771.024,-zł) </t>
    </r>
    <r>
      <rPr>
        <vertAlign val="superscript"/>
        <sz val="7"/>
        <rFont val="Cambria"/>
        <family val="1"/>
      </rPr>
      <t xml:space="preserve">1)                   </t>
    </r>
  </si>
  <si>
    <t>4.20</t>
  </si>
  <si>
    <t>2.11</t>
  </si>
  <si>
    <t>2012-2016</t>
  </si>
  <si>
    <t>2012-2015</t>
  </si>
  <si>
    <t>Kolonia Lesznowola - Proj i  budowa ul. Krótkiej</t>
  </si>
  <si>
    <t xml:space="preserve">Zgorzała - Budowa świetlicy  II etap                 </t>
  </si>
  <si>
    <t xml:space="preserve">Nowa Iwiczna - Projekt i rozbudowa ul. Torowej </t>
  </si>
  <si>
    <t>Stachowo, Wólka Kosowska, PAN Kosów i Mroków  - Projekt i budowa ul. Karasia z odwodnieniem</t>
  </si>
  <si>
    <t>Przeciwdziałanie wykluczeniu cyfrowemu w Gminie Lesznowola</t>
  </si>
  <si>
    <t xml:space="preserve">Magdalenka - Projekt świetlicy       </t>
  </si>
  <si>
    <t>2010-2012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</si>
</sst>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0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7"/>
      <color indexed="9"/>
      <name val="Arial CE"/>
      <family val="2"/>
    </font>
    <font>
      <b/>
      <sz val="7"/>
      <name val="Arial CE"/>
      <family val="0"/>
    </font>
    <font>
      <sz val="7"/>
      <name val="Cambria"/>
      <family val="1"/>
    </font>
    <font>
      <vertAlign val="superscript"/>
      <sz val="7"/>
      <name val="Cambria"/>
      <family val="1"/>
    </font>
    <font>
      <sz val="5"/>
      <name val="Arial CE"/>
      <family val="0"/>
    </font>
    <font>
      <sz val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mbria"/>
      <family val="1"/>
    </font>
    <font>
      <b/>
      <sz val="7"/>
      <name val="Cambria"/>
      <family val="1"/>
    </font>
    <font>
      <b/>
      <sz val="8"/>
      <name val="Cambria"/>
      <family val="1"/>
    </font>
    <font>
      <b/>
      <sz val="12"/>
      <name val="Cambria"/>
      <family val="1"/>
    </font>
    <font>
      <b/>
      <u val="single"/>
      <sz val="12"/>
      <name val="Cambria"/>
      <family val="1"/>
    </font>
    <font>
      <sz val="6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5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ashDot"/>
    </border>
    <border>
      <left style="thin"/>
      <right style="thin"/>
      <top style="dashDot"/>
      <bottom style="dashDot"/>
    </border>
    <border>
      <left style="thin"/>
      <right/>
      <top style="dashDot"/>
      <bottom style="dashDot"/>
    </border>
    <border>
      <left style="thin"/>
      <right style="thin"/>
      <top style="dashDot"/>
      <bottom style="thin"/>
    </border>
    <border>
      <left style="thin"/>
      <right/>
      <top style="dashDot"/>
      <bottom style="thin"/>
    </border>
    <border>
      <left style="thin"/>
      <right style="thin"/>
      <top style="dashDot"/>
      <bottom/>
    </border>
    <border>
      <left style="thin"/>
      <right/>
      <top style="dashDot"/>
      <bottom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dashDot"/>
    </border>
    <border>
      <left style="medium"/>
      <right style="thin"/>
      <top style="thin"/>
      <bottom style="dashDot"/>
    </border>
    <border>
      <left style="thin"/>
      <right style="thin"/>
      <top style="dashDot"/>
      <bottom style="mediumDashed"/>
    </border>
    <border>
      <left style="thin"/>
      <right style="thin"/>
      <top/>
      <bottom style="mediumDashed"/>
    </border>
    <border>
      <left style="thin"/>
      <right/>
      <top style="dashDot"/>
      <bottom style="mediumDashed"/>
    </border>
    <border>
      <left style="thin"/>
      <right style="thin"/>
      <top style="mediumDashed"/>
      <bottom style="hair"/>
    </border>
    <border>
      <left style="thin"/>
      <right style="thin"/>
      <top style="mediumDashed"/>
      <bottom/>
    </border>
    <border>
      <left style="thin"/>
      <right/>
      <top style="mediumDashed"/>
      <bottom style="hair"/>
    </border>
    <border>
      <left style="thin"/>
      <right style="thin"/>
      <top style="hair"/>
      <bottom style="mediumDashed"/>
    </border>
    <border>
      <left style="thin"/>
      <right/>
      <top style="hair"/>
      <bottom style="mediumDashed"/>
    </border>
    <border>
      <left style="thin"/>
      <right/>
      <top style="hair"/>
      <bottom style="thin"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/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ashDot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/>
      <bottom/>
    </border>
    <border>
      <left style="thin"/>
      <right/>
      <top style="double"/>
      <bottom style="thin"/>
    </border>
    <border>
      <left style="medium"/>
      <right style="thin"/>
      <top style="dashDot"/>
      <bottom/>
    </border>
    <border>
      <left style="thin"/>
      <right style="medium"/>
      <top style="dashDot"/>
      <bottom/>
    </border>
    <border>
      <left style="medium"/>
      <right style="thin"/>
      <top style="dashDot"/>
      <bottom style="mediumDashed"/>
    </border>
    <border>
      <left style="thin"/>
      <right style="medium"/>
      <top style="dashDot"/>
      <bottom style="mediumDashed"/>
    </border>
    <border>
      <left style="medium"/>
      <right style="thin"/>
      <top style="mediumDashed"/>
      <bottom style="hair"/>
    </border>
    <border>
      <left style="thin"/>
      <right style="medium"/>
      <top style="mediumDashed"/>
      <bottom style="hair"/>
    </border>
    <border>
      <left style="medium"/>
      <right style="thin"/>
      <top style="hair"/>
      <bottom style="mediumDashed"/>
    </border>
    <border>
      <left style="thin"/>
      <right style="medium"/>
      <top style="hair"/>
      <bottom style="mediumDashed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/>
      <bottom/>
    </border>
    <border>
      <left style="medium"/>
      <right style="thin"/>
      <top style="dashDot"/>
      <bottom style="dashDot"/>
    </border>
    <border>
      <left style="thin"/>
      <right style="medium"/>
      <top style="dashDot"/>
      <bottom style="dashDot"/>
    </border>
    <border>
      <left style="medium"/>
      <right style="thin"/>
      <top style="dashDot"/>
      <bottom style="thin"/>
    </border>
    <border>
      <left style="thin"/>
      <right style="medium"/>
      <top style="dashDot"/>
      <bottom style="thin"/>
    </border>
    <border>
      <left style="thin"/>
      <right style="thin"/>
      <top style="double"/>
      <bottom style="thin"/>
    </border>
    <border>
      <left/>
      <right/>
      <top style="thin">
        <color indexed="8"/>
      </top>
      <bottom style="thin">
        <color indexed="8"/>
      </bottom>
    </border>
    <border>
      <left style="medium"/>
      <right/>
      <top style="double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>
        <color indexed="8"/>
      </right>
      <top>
        <color indexed="63"/>
      </top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>
        <color indexed="8"/>
      </top>
      <bottom>
        <color indexed="63"/>
      </bottom>
    </border>
    <border>
      <left/>
      <right style="thin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/>
      <top/>
      <bottom style="double"/>
    </border>
    <border>
      <left style="thin"/>
      <right/>
      <top style="double"/>
      <bottom/>
    </border>
    <border>
      <left/>
      <right style="thin"/>
      <top style="medium"/>
      <bottom style="medium"/>
    </border>
    <border>
      <left/>
      <right style="thin"/>
      <top style="double"/>
      <bottom/>
    </border>
    <border>
      <left style="medium"/>
      <right style="thin"/>
      <top style="double"/>
      <bottom/>
    </border>
    <border>
      <left style="thin"/>
      <right style="medium"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3" fontId="7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vertical="center" wrapText="1"/>
    </xf>
    <xf numFmtId="0" fontId="8" fillId="34" borderId="14" xfId="0" applyFont="1" applyFill="1" applyBorder="1" applyAlignment="1">
      <alignment horizontal="center" vertical="center"/>
    </xf>
    <xf numFmtId="0" fontId="30" fillId="34" borderId="14" xfId="0" applyFont="1" applyFill="1" applyBorder="1" applyAlignment="1">
      <alignment horizontal="center" vertical="center"/>
    </xf>
    <xf numFmtId="0" fontId="31" fillId="34" borderId="14" xfId="0" applyFont="1" applyFill="1" applyBorder="1" applyAlignment="1">
      <alignment horizontal="center" vertical="center"/>
    </xf>
    <xf numFmtId="3" fontId="32" fillId="34" borderId="15" xfId="0" applyNumberFormat="1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vertical="center" wrapText="1"/>
    </xf>
    <xf numFmtId="0" fontId="33" fillId="34" borderId="17" xfId="0" applyFont="1" applyFill="1" applyBorder="1" applyAlignment="1">
      <alignment vertical="center" wrapText="1"/>
    </xf>
    <xf numFmtId="0" fontId="33" fillId="34" borderId="18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30" fillId="0" borderId="0" xfId="0" applyFont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 quotePrefix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27" xfId="0" applyFont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center" vertical="center"/>
    </xf>
    <xf numFmtId="3" fontId="11" fillId="0" borderId="29" xfId="0" applyNumberFormat="1" applyFont="1" applyFill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3" fontId="11" fillId="0" borderId="30" xfId="0" applyNumberFormat="1" applyFont="1" applyFill="1" applyBorder="1" applyAlignment="1">
      <alignment horizontal="center" vertical="center"/>
    </xf>
    <xf numFmtId="0" fontId="35" fillId="0" borderId="31" xfId="0" applyFont="1" applyBorder="1" applyAlignment="1">
      <alignment vertical="center"/>
    </xf>
    <xf numFmtId="0" fontId="8" fillId="0" borderId="27" xfId="0" applyFont="1" applyBorder="1" applyAlignment="1">
      <alignment vertical="center" wrapText="1"/>
    </xf>
    <xf numFmtId="3" fontId="11" fillId="0" borderId="15" xfId="0" applyNumberFormat="1" applyFont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3" fontId="11" fillId="0" borderId="32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vertical="center" wrapText="1"/>
    </xf>
    <xf numFmtId="0" fontId="8" fillId="0" borderId="31" xfId="0" applyFont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center" vertical="center"/>
    </xf>
    <xf numFmtId="3" fontId="11" fillId="0" borderId="3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29" xfId="0" applyFont="1" applyFill="1" applyBorder="1" applyAlignment="1">
      <alignment horizontal="center" vertical="center"/>
    </xf>
    <xf numFmtId="3" fontId="11" fillId="0" borderId="33" xfId="0" applyNumberFormat="1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3" fontId="31" fillId="34" borderId="26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3" fontId="8" fillId="0" borderId="15" xfId="0" applyNumberFormat="1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vertical="center" wrapText="1"/>
    </xf>
    <xf numFmtId="3" fontId="8" fillId="0" borderId="37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vertical="center" wrapText="1"/>
    </xf>
    <xf numFmtId="3" fontId="8" fillId="0" borderId="40" xfId="0" applyNumberFormat="1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3" fontId="8" fillId="0" borderId="42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3" fontId="8" fillId="0" borderId="4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3" fontId="11" fillId="0" borderId="44" xfId="0" applyNumberFormat="1" applyFont="1" applyFill="1" applyBorder="1" applyAlignment="1">
      <alignment horizontal="center" vertical="center"/>
    </xf>
    <xf numFmtId="0" fontId="33" fillId="35" borderId="45" xfId="0" applyFont="1" applyFill="1" applyBorder="1" applyAlignment="1">
      <alignment horizontal="center" vertical="center" wrapText="1"/>
    </xf>
    <xf numFmtId="3" fontId="31" fillId="35" borderId="46" xfId="0" applyNumberFormat="1" applyFont="1" applyFill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left" vertical="center" wrapText="1"/>
    </xf>
    <xf numFmtId="0" fontId="36" fillId="34" borderId="14" xfId="0" applyFont="1" applyFill="1" applyBorder="1" applyAlignment="1">
      <alignment horizontal="left" vertical="center"/>
    </xf>
    <xf numFmtId="0" fontId="36" fillId="34" borderId="14" xfId="0" applyFont="1" applyFill="1" applyBorder="1" applyAlignment="1">
      <alignment horizontal="center" vertical="center"/>
    </xf>
    <xf numFmtId="0" fontId="36" fillId="34" borderId="26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3" fontId="32" fillId="34" borderId="47" xfId="0" applyNumberFormat="1" applyFont="1" applyFill="1" applyBorder="1" applyAlignment="1">
      <alignment horizontal="center" vertical="center"/>
    </xf>
    <xf numFmtId="3" fontId="32" fillId="34" borderId="44" xfId="0" applyNumberFormat="1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3" fontId="11" fillId="0" borderId="49" xfId="0" applyNumberFormat="1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3" fontId="31" fillId="35" borderId="45" xfId="0" applyNumberFormat="1" applyFont="1" applyFill="1" applyBorder="1" applyAlignment="1">
      <alignment horizontal="center" vertical="center"/>
    </xf>
    <xf numFmtId="3" fontId="31" fillId="35" borderId="51" xfId="0" applyNumberFormat="1" applyFont="1" applyFill="1" applyBorder="1" applyAlignment="1">
      <alignment horizontal="center" vertical="center"/>
    </xf>
    <xf numFmtId="3" fontId="31" fillId="35" borderId="52" xfId="0" applyNumberFormat="1" applyFont="1" applyFill="1" applyBorder="1" applyAlignment="1">
      <alignment horizontal="center" vertical="center"/>
    </xf>
    <xf numFmtId="3" fontId="31" fillId="35" borderId="53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3" fontId="11" fillId="0" borderId="54" xfId="0" applyNumberFormat="1" applyFont="1" applyFill="1" applyBorder="1" applyAlignment="1">
      <alignment horizontal="center" vertical="center"/>
    </xf>
    <xf numFmtId="3" fontId="11" fillId="0" borderId="55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3" fontId="8" fillId="0" borderId="29" xfId="0" applyNumberFormat="1" applyFont="1" applyFill="1" applyBorder="1" applyAlignment="1">
      <alignment horizontal="center" vertical="center"/>
    </xf>
    <xf numFmtId="3" fontId="11" fillId="0" borderId="34" xfId="0" applyNumberFormat="1" applyFont="1" applyFill="1" applyBorder="1" applyAlignment="1">
      <alignment horizontal="center" vertical="center"/>
    </xf>
    <xf numFmtId="3" fontId="11" fillId="0" borderId="56" xfId="0" applyNumberFormat="1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3" fontId="8" fillId="0" borderId="49" xfId="0" applyNumberFormat="1" applyFont="1" applyBorder="1" applyAlignment="1">
      <alignment horizontal="center" vertical="center"/>
    </xf>
    <xf numFmtId="3" fontId="11" fillId="0" borderId="49" xfId="0" applyNumberFormat="1" applyFont="1" applyBorder="1" applyAlignment="1">
      <alignment horizontal="center" vertical="center"/>
    </xf>
    <xf numFmtId="3" fontId="8" fillId="0" borderId="44" xfId="0" applyNumberFormat="1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3" fontId="8" fillId="0" borderId="59" xfId="0" applyNumberFormat="1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5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3" fontId="11" fillId="0" borderId="50" xfId="0" applyNumberFormat="1" applyFont="1" applyBorder="1" applyAlignment="1">
      <alignment horizontal="center" vertical="center"/>
    </xf>
    <xf numFmtId="3" fontId="31" fillId="34" borderId="30" xfId="0" applyNumberFormat="1" applyFont="1" applyFill="1" applyBorder="1" applyAlignment="1">
      <alignment horizontal="center" vertical="center"/>
    </xf>
    <xf numFmtId="3" fontId="31" fillId="34" borderId="49" xfId="0" applyNumberFormat="1" applyFont="1" applyFill="1" applyBorder="1" applyAlignment="1">
      <alignment horizontal="center" vertical="center"/>
    </xf>
    <xf numFmtId="3" fontId="8" fillId="0" borderId="56" xfId="0" applyNumberFormat="1" applyFont="1" applyBorder="1" applyAlignment="1">
      <alignment horizontal="center" vertical="center"/>
    </xf>
    <xf numFmtId="3" fontId="35" fillId="0" borderId="29" xfId="0" applyNumberFormat="1" applyFont="1" applyFill="1" applyBorder="1" applyAlignment="1">
      <alignment horizontal="center" vertical="center"/>
    </xf>
    <xf numFmtId="3" fontId="35" fillId="0" borderId="48" xfId="0" applyNumberFormat="1" applyFont="1" applyFill="1" applyBorder="1" applyAlignment="1">
      <alignment horizontal="center" vertical="center"/>
    </xf>
    <xf numFmtId="3" fontId="8" fillId="0" borderId="61" xfId="0" applyNumberFormat="1" applyFont="1" applyFill="1" applyBorder="1" applyAlignment="1">
      <alignment horizontal="center" vertical="center"/>
    </xf>
    <xf numFmtId="3" fontId="8" fillId="0" borderId="62" xfId="0" applyNumberFormat="1" applyFont="1" applyBorder="1" applyAlignment="1">
      <alignment horizontal="center" vertical="center"/>
    </xf>
    <xf numFmtId="3" fontId="35" fillId="0" borderId="61" xfId="0" applyNumberFormat="1" applyFont="1" applyFill="1" applyBorder="1" applyAlignment="1">
      <alignment horizontal="center" vertical="center"/>
    </xf>
    <xf numFmtId="3" fontId="35" fillId="0" borderId="62" xfId="0" applyNumberFormat="1" applyFont="1" applyFill="1" applyBorder="1" applyAlignment="1">
      <alignment horizontal="center" vertical="center"/>
    </xf>
    <xf numFmtId="3" fontId="8" fillId="0" borderId="63" xfId="0" applyNumberFormat="1" applyFont="1" applyFill="1" applyBorder="1" applyAlignment="1">
      <alignment horizontal="center" vertical="center"/>
    </xf>
    <xf numFmtId="3" fontId="8" fillId="0" borderId="64" xfId="0" applyNumberFormat="1" applyFont="1" applyBorder="1" applyAlignment="1">
      <alignment horizontal="center" vertical="center"/>
    </xf>
    <xf numFmtId="3" fontId="35" fillId="0" borderId="63" xfId="0" applyNumberFormat="1" applyFont="1" applyFill="1" applyBorder="1" applyAlignment="1">
      <alignment horizontal="center" vertical="center"/>
    </xf>
    <xf numFmtId="3" fontId="35" fillId="0" borderId="64" xfId="0" applyNumberFormat="1" applyFont="1" applyFill="1" applyBorder="1" applyAlignment="1">
      <alignment horizontal="center" vertical="center"/>
    </xf>
    <xf numFmtId="3" fontId="8" fillId="0" borderId="65" xfId="0" applyNumberFormat="1" applyFont="1" applyFill="1" applyBorder="1" applyAlignment="1">
      <alignment horizontal="center" vertical="center"/>
    </xf>
    <xf numFmtId="3" fontId="8" fillId="0" borderId="66" xfId="0" applyNumberFormat="1" applyFont="1" applyBorder="1" applyAlignment="1">
      <alignment horizontal="center" vertical="center"/>
    </xf>
    <xf numFmtId="3" fontId="35" fillId="0" borderId="65" xfId="0" applyNumberFormat="1" applyFont="1" applyFill="1" applyBorder="1" applyAlignment="1">
      <alignment horizontal="center" vertical="center"/>
    </xf>
    <xf numFmtId="3" fontId="35" fillId="0" borderId="66" xfId="0" applyNumberFormat="1" applyFont="1" applyFill="1" applyBorder="1" applyAlignment="1">
      <alignment horizontal="center" vertical="center"/>
    </xf>
    <xf numFmtId="3" fontId="8" fillId="0" borderId="67" xfId="0" applyNumberFormat="1" applyFont="1" applyFill="1" applyBorder="1" applyAlignment="1">
      <alignment horizontal="center" vertical="center"/>
    </xf>
    <xf numFmtId="3" fontId="8" fillId="0" borderId="68" xfId="0" applyNumberFormat="1" applyFont="1" applyBorder="1" applyAlignment="1">
      <alignment horizontal="center" vertical="center"/>
    </xf>
    <xf numFmtId="3" fontId="8" fillId="0" borderId="68" xfId="0" applyNumberFormat="1" applyFont="1" applyFill="1" applyBorder="1" applyAlignment="1">
      <alignment horizontal="center" vertical="center"/>
    </xf>
    <xf numFmtId="3" fontId="8" fillId="0" borderId="66" xfId="0" applyNumberFormat="1" applyFont="1" applyFill="1" applyBorder="1" applyAlignment="1">
      <alignment horizontal="center" vertical="center"/>
    </xf>
    <xf numFmtId="3" fontId="8" fillId="0" borderId="69" xfId="0" applyNumberFormat="1" applyFont="1" applyFill="1" applyBorder="1" applyAlignment="1">
      <alignment horizontal="center" vertical="center"/>
    </xf>
    <xf numFmtId="3" fontId="8" fillId="0" borderId="70" xfId="0" applyNumberFormat="1" applyFont="1" applyBorder="1" applyAlignment="1">
      <alignment horizontal="center" vertical="center"/>
    </xf>
    <xf numFmtId="3" fontId="8" fillId="0" borderId="70" xfId="0" applyNumberFormat="1" applyFont="1" applyFill="1" applyBorder="1" applyAlignment="1">
      <alignment horizontal="center" vertical="center"/>
    </xf>
    <xf numFmtId="3" fontId="8" fillId="0" borderId="44" xfId="0" applyNumberFormat="1" applyFont="1" applyFill="1" applyBorder="1" applyAlignment="1">
      <alignment horizontal="center" vertical="center"/>
    </xf>
    <xf numFmtId="3" fontId="8" fillId="0" borderId="71" xfId="0" applyNumberFormat="1" applyFont="1" applyFill="1" applyBorder="1" applyAlignment="1">
      <alignment horizontal="center" vertical="center"/>
    </xf>
    <xf numFmtId="3" fontId="35" fillId="0" borderId="71" xfId="0" applyNumberFormat="1" applyFont="1" applyFill="1" applyBorder="1" applyAlignment="1">
      <alignment horizontal="center" vertical="center"/>
    </xf>
    <xf numFmtId="3" fontId="35" fillId="0" borderId="59" xfId="0" applyNumberFormat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3" fontId="8" fillId="0" borderId="72" xfId="0" applyNumberFormat="1" applyFont="1" applyFill="1" applyBorder="1" applyAlignment="1">
      <alignment horizontal="center" vertical="center"/>
    </xf>
    <xf numFmtId="3" fontId="11" fillId="0" borderId="73" xfId="0" applyNumberFormat="1" applyFont="1" applyBorder="1" applyAlignment="1">
      <alignment horizontal="center" vertical="center"/>
    </xf>
    <xf numFmtId="3" fontId="8" fillId="0" borderId="74" xfId="0" applyNumberFormat="1" applyFont="1" applyFill="1" applyBorder="1" applyAlignment="1">
      <alignment horizontal="center" vertical="center"/>
    </xf>
    <xf numFmtId="3" fontId="11" fillId="0" borderId="75" xfId="0" applyNumberFormat="1" applyFont="1" applyBorder="1" applyAlignment="1">
      <alignment horizontal="center" vertical="center"/>
    </xf>
    <xf numFmtId="3" fontId="11" fillId="0" borderId="62" xfId="0" applyNumberFormat="1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56" xfId="0" applyFont="1" applyBorder="1" applyAlignment="1">
      <alignment horizontal="center" vertical="center"/>
    </xf>
    <xf numFmtId="3" fontId="32" fillId="34" borderId="48" xfId="0" applyNumberFormat="1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36" fillId="34" borderId="76" xfId="0" applyFont="1" applyFill="1" applyBorder="1" applyAlignment="1">
      <alignment horizontal="center" vertical="center"/>
    </xf>
    <xf numFmtId="0" fontId="30" fillId="34" borderId="76" xfId="0" applyFont="1" applyFill="1" applyBorder="1" applyAlignment="1">
      <alignment horizontal="center" vertical="center"/>
    </xf>
    <xf numFmtId="0" fontId="8" fillId="34" borderId="76" xfId="0" applyFont="1" applyFill="1" applyBorder="1" applyAlignment="1">
      <alignment horizontal="center" vertical="center"/>
    </xf>
    <xf numFmtId="0" fontId="36" fillId="34" borderId="76" xfId="0" applyFont="1" applyFill="1" applyBorder="1" applyAlignment="1">
      <alignment horizontal="left" vertical="center" wrapText="1"/>
    </xf>
    <xf numFmtId="0" fontId="31" fillId="34" borderId="76" xfId="0" applyFont="1" applyFill="1" applyBorder="1" applyAlignment="1">
      <alignment horizontal="center" vertical="center"/>
    </xf>
    <xf numFmtId="3" fontId="32" fillId="34" borderId="60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8" fillId="0" borderId="76" xfId="0" applyFont="1" applyBorder="1" applyAlignment="1">
      <alignment vertical="center" wrapText="1"/>
    </xf>
    <xf numFmtId="3" fontId="11" fillId="0" borderId="60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3" fontId="8" fillId="0" borderId="28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3" fontId="11" fillId="0" borderId="28" xfId="0" applyNumberFormat="1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3" fontId="11" fillId="0" borderId="26" xfId="0" applyNumberFormat="1" applyFont="1" applyFill="1" applyBorder="1" applyAlignment="1">
      <alignment horizontal="center" vertical="center"/>
    </xf>
    <xf numFmtId="0" fontId="11" fillId="0" borderId="77" xfId="0" applyFont="1" applyBorder="1" applyAlignment="1">
      <alignment vertical="center" wrapText="1"/>
    </xf>
    <xf numFmtId="0" fontId="8" fillId="0" borderId="0" xfId="0" applyFont="1" applyAlignment="1" quotePrefix="1">
      <alignment horizontal="center" vertical="center"/>
    </xf>
    <xf numFmtId="3" fontId="8" fillId="0" borderId="29" xfId="0" applyNumberFormat="1" applyFont="1" applyFill="1" applyBorder="1" applyAlignment="1" quotePrefix="1">
      <alignment horizontal="center" vertical="center"/>
    </xf>
    <xf numFmtId="3" fontId="8" fillId="0" borderId="50" xfId="0" applyNumberFormat="1" applyFont="1" applyBorder="1" applyAlignment="1">
      <alignment horizontal="center" vertical="center"/>
    </xf>
    <xf numFmtId="3" fontId="8" fillId="0" borderId="73" xfId="0" applyNumberFormat="1" applyFont="1" applyBorder="1" applyAlignment="1">
      <alignment horizontal="center" vertical="center"/>
    </xf>
    <xf numFmtId="3" fontId="8" fillId="0" borderId="75" xfId="0" applyNumberFormat="1" applyFont="1" applyBorder="1" applyAlignment="1">
      <alignment horizontal="center" vertical="center"/>
    </xf>
    <xf numFmtId="3" fontId="31" fillId="34" borderId="78" xfId="0" applyNumberFormat="1" applyFont="1" applyFill="1" applyBorder="1" applyAlignment="1">
      <alignment horizontal="center" vertical="center"/>
    </xf>
    <xf numFmtId="3" fontId="31" fillId="34" borderId="79" xfId="0" applyNumberFormat="1" applyFont="1" applyFill="1" applyBorder="1" applyAlignment="1">
      <alignment horizontal="center" vertical="center"/>
    </xf>
    <xf numFmtId="3" fontId="31" fillId="34" borderId="80" xfId="0" applyNumberFormat="1" applyFont="1" applyFill="1" applyBorder="1" applyAlignment="1">
      <alignment horizontal="center" vertical="center"/>
    </xf>
    <xf numFmtId="3" fontId="8" fillId="0" borderId="30" xfId="0" applyNumberFormat="1" applyFont="1" applyBorder="1" applyAlignment="1">
      <alignment horizontal="center" vertical="center"/>
    </xf>
    <xf numFmtId="3" fontId="31" fillId="35" borderId="81" xfId="0" applyNumberFormat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3" fontId="32" fillId="34" borderId="56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8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/>
    </xf>
    <xf numFmtId="3" fontId="8" fillId="0" borderId="48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3" fontId="11" fillId="0" borderId="84" xfId="0" applyNumberFormat="1" applyFont="1" applyBorder="1" applyAlignment="1">
      <alignment horizontal="center" vertical="center"/>
    </xf>
    <xf numFmtId="3" fontId="11" fillId="0" borderId="85" xfId="0" applyNumberFormat="1" applyFont="1" applyFill="1" applyBorder="1" applyAlignment="1">
      <alignment horizontal="center" vertical="center"/>
    </xf>
    <xf numFmtId="3" fontId="8" fillId="0" borderId="85" xfId="0" applyNumberFormat="1" applyFont="1" applyBorder="1" applyAlignment="1">
      <alignment horizontal="center" vertical="center"/>
    </xf>
    <xf numFmtId="3" fontId="8" fillId="0" borderId="86" xfId="0" applyNumberFormat="1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3" fontId="8" fillId="0" borderId="84" xfId="0" applyNumberFormat="1" applyFont="1" applyBorder="1" applyAlignment="1">
      <alignment horizontal="center" vertical="center"/>
    </xf>
    <xf numFmtId="3" fontId="11" fillId="0" borderId="48" xfId="0" applyNumberFormat="1" applyFont="1" applyBorder="1" applyAlignment="1">
      <alignment horizontal="center" vertical="center"/>
    </xf>
    <xf numFmtId="3" fontId="11" fillId="0" borderId="86" xfId="0" applyNumberFormat="1" applyFont="1" applyBorder="1" applyAlignment="1">
      <alignment horizontal="center" vertical="center"/>
    </xf>
    <xf numFmtId="3" fontId="8" fillId="0" borderId="87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left" vertical="center"/>
    </xf>
    <xf numFmtId="3" fontId="8" fillId="0" borderId="57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3" fontId="8" fillId="0" borderId="88" xfId="0" applyNumberFormat="1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3" fontId="8" fillId="0" borderId="89" xfId="0" applyNumberFormat="1" applyFont="1" applyBorder="1" applyAlignment="1">
      <alignment horizontal="center" vertical="center"/>
    </xf>
    <xf numFmtId="3" fontId="8" fillId="0" borderId="90" xfId="0" applyNumberFormat="1" applyFont="1" applyFill="1" applyBorder="1" applyAlignment="1">
      <alignment horizontal="center" vertical="center"/>
    </xf>
    <xf numFmtId="3" fontId="35" fillId="0" borderId="90" xfId="0" applyNumberFormat="1" applyFont="1" applyFill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37" fillId="0" borderId="92" xfId="0" applyFont="1" applyBorder="1" applyAlignment="1">
      <alignment vertical="center" wrapText="1"/>
    </xf>
    <xf numFmtId="3" fontId="11" fillId="0" borderId="93" xfId="0" applyNumberFormat="1" applyFont="1" applyFill="1" applyBorder="1" applyAlignment="1">
      <alignment horizontal="center" vertical="center"/>
    </xf>
    <xf numFmtId="3" fontId="11" fillId="0" borderId="89" xfId="0" applyNumberFormat="1" applyFont="1" applyBorder="1" applyAlignment="1">
      <alignment horizontal="center" vertical="center"/>
    </xf>
    <xf numFmtId="3" fontId="8" fillId="0" borderId="93" xfId="0" applyNumberFormat="1" applyFont="1" applyBorder="1" applyAlignment="1">
      <alignment horizontal="center" vertical="center"/>
    </xf>
    <xf numFmtId="3" fontId="8" fillId="0" borderId="71" xfId="0" applyNumberFormat="1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37" fillId="0" borderId="9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3" fontId="35" fillId="0" borderId="44" xfId="0" applyNumberFormat="1" applyFont="1" applyFill="1" applyBorder="1" applyAlignment="1">
      <alignment horizontal="center" vertical="center"/>
    </xf>
    <xf numFmtId="3" fontId="35" fillId="0" borderId="56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 vertical="center"/>
    </xf>
    <xf numFmtId="3" fontId="35" fillId="0" borderId="31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8" fillId="0" borderId="90" xfId="0" applyFont="1" applyBorder="1" applyAlignment="1">
      <alignment vertical="center" wrapText="1"/>
    </xf>
    <xf numFmtId="0" fontId="8" fillId="0" borderId="90" xfId="0" applyFont="1" applyBorder="1" applyAlignment="1">
      <alignment horizontal="center" vertical="center" wrapText="1"/>
    </xf>
    <xf numFmtId="3" fontId="8" fillId="0" borderId="90" xfId="0" applyNumberFormat="1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11" fillId="0" borderId="96" xfId="0" applyFont="1" applyBorder="1" applyAlignment="1">
      <alignment vertical="center" wrapText="1"/>
    </xf>
    <xf numFmtId="0" fontId="11" fillId="0" borderId="90" xfId="0" applyFont="1" applyBorder="1" applyAlignment="1">
      <alignment vertical="center" wrapText="1"/>
    </xf>
    <xf numFmtId="3" fontId="11" fillId="0" borderId="90" xfId="0" applyNumberFormat="1" applyFont="1" applyBorder="1" applyAlignment="1">
      <alignment horizontal="center" vertical="center"/>
    </xf>
    <xf numFmtId="3" fontId="11" fillId="0" borderId="90" xfId="0" applyNumberFormat="1" applyFont="1" applyFill="1" applyBorder="1" applyAlignment="1">
      <alignment horizontal="center" vertical="center"/>
    </xf>
    <xf numFmtId="0" fontId="38" fillId="0" borderId="56" xfId="0" applyFont="1" applyBorder="1" applyAlignment="1">
      <alignment horizontal="center" vertical="center" wrapText="1"/>
    </xf>
    <xf numFmtId="0" fontId="38" fillId="0" borderId="88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39" fillId="0" borderId="97" xfId="0" applyFont="1" applyBorder="1" applyAlignment="1">
      <alignment horizontal="center" vertical="center" wrapText="1"/>
    </xf>
    <xf numFmtId="0" fontId="38" fillId="0" borderId="59" xfId="0" applyFont="1" applyBorder="1" applyAlignment="1">
      <alignment horizontal="center" vertical="center" wrapText="1"/>
    </xf>
    <xf numFmtId="0" fontId="11" fillId="34" borderId="98" xfId="0" applyFont="1" applyFill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11" fillId="34" borderId="58" xfId="0" applyFont="1" applyFill="1" applyBorder="1" applyAlignment="1">
      <alignment horizontal="center" vertical="center" wrapText="1"/>
    </xf>
    <xf numFmtId="0" fontId="11" fillId="34" borderId="49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39" fillId="0" borderId="71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5" fillId="0" borderId="56" xfId="0" applyFont="1" applyBorder="1" applyAlignment="1">
      <alignment horizontal="center" vertical="center" wrapText="1"/>
    </xf>
    <xf numFmtId="0" fontId="39" fillId="0" borderId="88" xfId="0" applyFont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0" fontId="39" fillId="0" borderId="9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 wrapText="1"/>
    </xf>
    <xf numFmtId="0" fontId="36" fillId="34" borderId="17" xfId="0" applyFont="1" applyFill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98" xfId="0" applyFont="1" applyBorder="1" applyAlignment="1">
      <alignment horizontal="center" vertical="center" wrapText="1"/>
    </xf>
    <xf numFmtId="0" fontId="8" fillId="0" borderId="100" xfId="0" applyFont="1" applyBorder="1" applyAlignment="1">
      <alignment horizontal="center" vertical="center" wrapText="1"/>
    </xf>
    <xf numFmtId="0" fontId="8" fillId="0" borderId="99" xfId="0" applyFont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2" fillId="0" borderId="83" xfId="0" applyFont="1" applyBorder="1" applyAlignment="1">
      <alignment vertical="center"/>
    </xf>
    <xf numFmtId="0" fontId="0" fillId="0" borderId="83" xfId="0" applyBorder="1" applyAlignment="1">
      <alignment vertical="center"/>
    </xf>
    <xf numFmtId="0" fontId="11" fillId="0" borderId="27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 wrapText="1"/>
    </xf>
    <xf numFmtId="0" fontId="10" fillId="0" borderId="101" xfId="0" applyFont="1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3" fontId="31" fillId="34" borderId="103" xfId="0" applyNumberFormat="1" applyFont="1" applyFill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39" fillId="0" borderId="59" xfId="0" applyFont="1" applyBorder="1" applyAlignment="1">
      <alignment horizontal="center" vertical="center" wrapText="1"/>
    </xf>
    <xf numFmtId="0" fontId="39" fillId="0" borderId="101" xfId="0" applyFont="1" applyBorder="1" applyAlignment="1">
      <alignment horizontal="center" vertical="center" wrapText="1"/>
    </xf>
    <xf numFmtId="0" fontId="39" fillId="0" borderId="102" xfId="0" applyFont="1" applyBorder="1" applyAlignment="1">
      <alignment horizontal="center" vertical="center" wrapText="1"/>
    </xf>
    <xf numFmtId="0" fontId="38" fillId="0" borderId="10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top" wrapText="1"/>
    </xf>
    <xf numFmtId="0" fontId="39" fillId="0" borderId="10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3" fontId="31" fillId="34" borderId="107" xfId="0" applyNumberFormat="1" applyFont="1" applyFill="1" applyBorder="1" applyAlignment="1">
      <alignment horizontal="center" vertical="center"/>
    </xf>
    <xf numFmtId="3" fontId="31" fillId="34" borderId="32" xfId="0" applyNumberFormat="1" applyFont="1" applyFill="1" applyBorder="1" applyAlignment="1">
      <alignment horizontal="center" vertical="center"/>
    </xf>
    <xf numFmtId="3" fontId="31" fillId="34" borderId="89" xfId="0" applyNumberFormat="1" applyFont="1" applyFill="1" applyBorder="1" applyAlignment="1">
      <alignment horizontal="center" vertical="center"/>
    </xf>
    <xf numFmtId="0" fontId="31" fillId="34" borderId="32" xfId="0" applyFont="1" applyFill="1" applyBorder="1" applyAlignment="1">
      <alignment horizontal="center" vertical="center"/>
    </xf>
    <xf numFmtId="0" fontId="33" fillId="35" borderId="46" xfId="0" applyFont="1" applyFill="1" applyBorder="1" applyAlignment="1">
      <alignment horizontal="center" vertical="center" wrapText="1"/>
    </xf>
    <xf numFmtId="0" fontId="33" fillId="35" borderId="45" xfId="0" applyFont="1" applyFill="1" applyBorder="1" applyAlignment="1">
      <alignment horizontal="center" vertical="center" wrapText="1"/>
    </xf>
    <xf numFmtId="0" fontId="33" fillId="35" borderId="108" xfId="0" applyFont="1" applyFill="1" applyBorder="1" applyAlignment="1">
      <alignment horizontal="center" vertical="center" wrapText="1"/>
    </xf>
    <xf numFmtId="0" fontId="36" fillId="34" borderId="109" xfId="0" applyFont="1" applyFill="1" applyBorder="1" applyAlignment="1">
      <alignment vertical="center" wrapText="1"/>
    </xf>
    <xf numFmtId="0" fontId="36" fillId="34" borderId="97" xfId="0" applyFont="1" applyFill="1" applyBorder="1" applyAlignment="1">
      <alignment vertical="center" wrapText="1"/>
    </xf>
    <xf numFmtId="0" fontId="36" fillId="34" borderId="94" xfId="0" applyFont="1" applyFill="1" applyBorder="1" applyAlignment="1">
      <alignment vertical="center" wrapText="1"/>
    </xf>
    <xf numFmtId="0" fontId="11" fillId="0" borderId="14" xfId="0" applyFont="1" applyBorder="1" applyAlignment="1" quotePrefix="1">
      <alignment horizontal="center" vertical="center"/>
    </xf>
    <xf numFmtId="0" fontId="11" fillId="0" borderId="17" xfId="0" applyFont="1" applyBorder="1" applyAlignment="1" quotePrefix="1">
      <alignment horizontal="center" vertical="center"/>
    </xf>
    <xf numFmtId="0" fontId="36" fillId="34" borderId="16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3" fontId="31" fillId="34" borderId="110" xfId="0" applyNumberFormat="1" applyFont="1" applyFill="1" applyBorder="1" applyAlignment="1">
      <alignment horizontal="center" vertical="center"/>
    </xf>
    <xf numFmtId="3" fontId="31" fillId="34" borderId="71" xfId="0" applyNumberFormat="1" applyFont="1" applyFill="1" applyBorder="1" applyAlignment="1">
      <alignment horizontal="center" vertical="center"/>
    </xf>
    <xf numFmtId="3" fontId="31" fillId="34" borderId="9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3" fontId="31" fillId="34" borderId="111" xfId="0" applyNumberFormat="1" applyFont="1" applyFill="1" applyBorder="1" applyAlignment="1">
      <alignment horizontal="center" vertical="center"/>
    </xf>
    <xf numFmtId="3" fontId="31" fillId="34" borderId="59" xfId="0" applyNumberFormat="1" applyFont="1" applyFill="1" applyBorder="1" applyAlignment="1">
      <alignment horizontal="center" vertical="center"/>
    </xf>
    <xf numFmtId="3" fontId="31" fillId="34" borderId="88" xfId="0" applyNumberFormat="1" applyFont="1" applyFill="1" applyBorder="1" applyAlignment="1">
      <alignment horizontal="center" vertical="center"/>
    </xf>
    <xf numFmtId="0" fontId="31" fillId="34" borderId="16" xfId="0" applyFont="1" applyFill="1" applyBorder="1" applyAlignment="1">
      <alignment vertical="center"/>
    </xf>
    <xf numFmtId="0" fontId="31" fillId="34" borderId="17" xfId="0" applyFont="1" applyFill="1" applyBorder="1" applyAlignment="1">
      <alignment vertical="center"/>
    </xf>
    <xf numFmtId="0" fontId="31" fillId="34" borderId="18" xfId="0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"/>
  <sheetViews>
    <sheetView showZeros="0" tabSelected="1" zoomScalePageLayoutView="0" workbookViewId="0" topLeftCell="A39">
      <selection activeCell="G45" sqref="G45"/>
    </sheetView>
  </sheetViews>
  <sheetFormatPr defaultColWidth="9.00390625" defaultRowHeight="12.75"/>
  <cols>
    <col min="1" max="1" width="3.00390625" style="1" customWidth="1"/>
    <col min="2" max="2" width="5.625" style="1" customWidth="1"/>
    <col min="3" max="3" width="6.00390625" style="1" customWidth="1"/>
    <col min="4" max="4" width="27.625" style="1" customWidth="1"/>
    <col min="5" max="5" width="7.00390625" style="1" customWidth="1"/>
    <col min="6" max="6" width="9.75390625" style="2" customWidth="1"/>
    <col min="7" max="8" width="8.75390625" style="1" customWidth="1"/>
    <col min="9" max="9" width="9.25390625" style="1" customWidth="1"/>
    <col min="10" max="10" width="8.25390625" style="1" customWidth="1"/>
    <col min="11" max="11" width="10.00390625" style="1" customWidth="1"/>
    <col min="12" max="12" width="7.00390625" style="1" customWidth="1"/>
    <col min="13" max="13" width="8.375" style="1" customWidth="1"/>
    <col min="14" max="14" width="7.00390625" style="1" customWidth="1"/>
    <col min="15" max="15" width="8.375" style="1" customWidth="1"/>
    <col min="16" max="16" width="6.625" style="1" customWidth="1"/>
    <col min="17" max="16384" width="9.125" style="1" customWidth="1"/>
  </cols>
  <sheetData>
    <row r="1" spans="1:16" ht="15.75">
      <c r="A1" s="25"/>
      <c r="B1" s="25"/>
      <c r="C1" s="25"/>
      <c r="D1" s="25"/>
      <c r="E1" s="25"/>
      <c r="F1" s="26"/>
      <c r="G1" s="27"/>
      <c r="H1" s="27"/>
      <c r="I1" s="27"/>
      <c r="J1" s="27" t="s">
        <v>19</v>
      </c>
      <c r="K1" s="27"/>
      <c r="L1" s="27"/>
      <c r="M1" s="25"/>
      <c r="N1" s="25"/>
      <c r="O1" s="25"/>
      <c r="P1" s="25"/>
    </row>
    <row r="2" spans="1:16" ht="3" customHeight="1">
      <c r="A2" s="25"/>
      <c r="B2" s="25"/>
      <c r="C2" s="25"/>
      <c r="D2" s="25"/>
      <c r="E2" s="25"/>
      <c r="F2" s="26"/>
      <c r="G2" s="25"/>
      <c r="H2" s="28"/>
      <c r="I2" s="28"/>
      <c r="J2" s="25"/>
      <c r="K2" s="25"/>
      <c r="L2" s="25"/>
      <c r="M2" s="25"/>
      <c r="N2" s="25"/>
      <c r="O2" s="25"/>
      <c r="P2" s="25"/>
    </row>
    <row r="3" spans="1:16" ht="12" customHeight="1">
      <c r="A3" s="25"/>
      <c r="B3" s="25"/>
      <c r="C3" s="25"/>
      <c r="D3" s="25"/>
      <c r="E3" s="25"/>
      <c r="F3" s="26"/>
      <c r="G3" s="28"/>
      <c r="H3" s="28"/>
      <c r="I3" s="28"/>
      <c r="J3" s="28" t="s">
        <v>111</v>
      </c>
      <c r="K3" s="28"/>
      <c r="L3" s="28"/>
      <c r="M3" s="28"/>
      <c r="N3" s="28"/>
      <c r="O3" s="28"/>
      <c r="P3" s="28"/>
    </row>
    <row r="4" spans="1:16" ht="12" customHeight="1">
      <c r="A4" s="25"/>
      <c r="B4" s="25"/>
      <c r="C4" s="25"/>
      <c r="D4" s="29"/>
      <c r="E4" s="25"/>
      <c r="F4" s="26"/>
      <c r="G4" s="28"/>
      <c r="H4" s="28"/>
      <c r="I4" s="28"/>
      <c r="J4" s="28" t="s">
        <v>10</v>
      </c>
      <c r="K4" s="28"/>
      <c r="L4" s="28"/>
      <c r="M4" s="28"/>
      <c r="N4" s="28"/>
      <c r="O4" s="28"/>
      <c r="P4" s="28"/>
    </row>
    <row r="5" spans="1:16" ht="11.25" customHeight="1">
      <c r="A5" s="25"/>
      <c r="B5" s="25"/>
      <c r="C5" s="25"/>
      <c r="D5" s="29"/>
      <c r="E5" s="25"/>
      <c r="F5" s="203"/>
      <c r="G5" s="28"/>
      <c r="H5" s="28"/>
      <c r="I5" s="28"/>
      <c r="J5" s="28" t="s">
        <v>112</v>
      </c>
      <c r="K5" s="28"/>
      <c r="L5" s="28"/>
      <c r="M5" s="28"/>
      <c r="N5" s="28"/>
      <c r="O5" s="28"/>
      <c r="P5" s="28"/>
    </row>
    <row r="6" spans="1:16" ht="4.5" customHeight="1">
      <c r="A6" s="25"/>
      <c r="B6" s="25"/>
      <c r="C6" s="25"/>
      <c r="D6" s="25"/>
      <c r="E6" s="25"/>
      <c r="F6" s="26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2.75" customHeight="1">
      <c r="A7" s="333" t="s">
        <v>103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</row>
    <row r="8" spans="1:16" ht="2.25" customHeight="1">
      <c r="A8" s="30"/>
      <c r="B8" s="30"/>
      <c r="C8" s="30"/>
      <c r="D8" s="30"/>
      <c r="E8" s="30"/>
      <c r="F8" s="30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8" ht="9" customHeight="1">
      <c r="A9" s="302" t="s">
        <v>2</v>
      </c>
      <c r="B9" s="304" t="s">
        <v>15</v>
      </c>
      <c r="C9" s="306" t="s">
        <v>3</v>
      </c>
      <c r="D9" s="308" t="s">
        <v>4</v>
      </c>
      <c r="E9" s="305" t="s">
        <v>5</v>
      </c>
      <c r="F9" s="312" t="s">
        <v>18</v>
      </c>
      <c r="G9" s="314" t="s">
        <v>8</v>
      </c>
      <c r="H9" s="315"/>
      <c r="I9" s="315"/>
      <c r="J9" s="315"/>
      <c r="K9" s="315"/>
      <c r="L9" s="315"/>
      <c r="M9" s="315"/>
      <c r="N9" s="315"/>
      <c r="O9" s="315"/>
      <c r="P9" s="316"/>
      <c r="Q9" s="1">
        <v>2012</v>
      </c>
      <c r="R9" s="247">
        <f>G13+H13</f>
        <v>24345446</v>
      </c>
    </row>
    <row r="10" spans="1:18" ht="11.25" customHeight="1">
      <c r="A10" s="302"/>
      <c r="B10" s="304"/>
      <c r="C10" s="307"/>
      <c r="D10" s="309"/>
      <c r="E10" s="311"/>
      <c r="F10" s="312"/>
      <c r="G10" s="317">
        <v>2012</v>
      </c>
      <c r="H10" s="318"/>
      <c r="I10" s="317">
        <v>2013</v>
      </c>
      <c r="J10" s="292"/>
      <c r="K10" s="289">
        <v>2014</v>
      </c>
      <c r="L10" s="290"/>
      <c r="M10" s="317">
        <v>2015</v>
      </c>
      <c r="N10" s="292"/>
      <c r="O10" s="317">
        <v>2016</v>
      </c>
      <c r="P10" s="292"/>
      <c r="Q10" s="1">
        <v>2013</v>
      </c>
      <c r="R10" s="247">
        <f>I13+J13</f>
        <v>35771261</v>
      </c>
    </row>
    <row r="11" spans="1:17" ht="8.25" customHeight="1">
      <c r="A11" s="302"/>
      <c r="B11" s="304"/>
      <c r="C11" s="307"/>
      <c r="D11" s="310"/>
      <c r="E11" s="311"/>
      <c r="F11" s="312"/>
      <c r="G11" s="293" t="s">
        <v>12</v>
      </c>
      <c r="H11" s="295" t="s">
        <v>13</v>
      </c>
      <c r="I11" s="293" t="s">
        <v>12</v>
      </c>
      <c r="J11" s="297" t="s">
        <v>13</v>
      </c>
      <c r="K11" s="293" t="s">
        <v>12</v>
      </c>
      <c r="L11" s="284" t="s">
        <v>13</v>
      </c>
      <c r="M11" s="293" t="s">
        <v>12</v>
      </c>
      <c r="N11" s="284" t="s">
        <v>13</v>
      </c>
      <c r="O11" s="293" t="s">
        <v>12</v>
      </c>
      <c r="P11" s="284" t="s">
        <v>13</v>
      </c>
      <c r="Q11" s="3">
        <v>2014</v>
      </c>
    </row>
    <row r="12" spans="1:17" ht="18.75" customHeight="1" thickBot="1">
      <c r="A12" s="302"/>
      <c r="B12" s="304"/>
      <c r="C12" s="307"/>
      <c r="D12" s="31" t="s">
        <v>6</v>
      </c>
      <c r="E12" s="311"/>
      <c r="F12" s="312"/>
      <c r="G12" s="331"/>
      <c r="H12" s="334"/>
      <c r="I12" s="331"/>
      <c r="J12" s="330"/>
      <c r="K12" s="325"/>
      <c r="L12" s="324"/>
      <c r="M12" s="331"/>
      <c r="N12" s="332"/>
      <c r="O12" s="331"/>
      <c r="P12" s="332"/>
      <c r="Q12" s="1">
        <v>2016</v>
      </c>
    </row>
    <row r="13" spans="1:17" s="3" customFormat="1" ht="8.25" customHeight="1" thickTop="1">
      <c r="A13" s="351" t="s">
        <v>45</v>
      </c>
      <c r="B13" s="22"/>
      <c r="C13" s="22"/>
      <c r="D13" s="346" t="s">
        <v>27</v>
      </c>
      <c r="E13" s="363" t="s">
        <v>102</v>
      </c>
      <c r="F13" s="339">
        <f>SUM(F16:F27)</f>
        <v>81870418</v>
      </c>
      <c r="G13" s="354">
        <f>SUM(G16:G27)</f>
        <v>15662447</v>
      </c>
      <c r="H13" s="339">
        <f>SUM(H16:H27)</f>
        <v>8682999</v>
      </c>
      <c r="I13" s="354">
        <f>SUM(I16:I21)</f>
        <v>4658760</v>
      </c>
      <c r="J13" s="360">
        <f>J17+J20</f>
        <v>31112501</v>
      </c>
      <c r="K13" s="326">
        <f>SUM(K16:K21)</f>
        <v>4500000</v>
      </c>
      <c r="L13" s="208">
        <f>SUM(L16:L21)</f>
        <v>0</v>
      </c>
      <c r="M13" s="354">
        <f>SUM(M16:M27)</f>
        <v>6590000</v>
      </c>
      <c r="N13" s="360">
        <f>N17+N20</f>
        <v>0</v>
      </c>
      <c r="O13" s="354">
        <f>SUM(O16:O27)</f>
        <v>1710000</v>
      </c>
      <c r="P13" s="360">
        <f>P17+P20</f>
        <v>0</v>
      </c>
      <c r="Q13" s="3">
        <v>2016</v>
      </c>
    </row>
    <row r="14" spans="1:16" s="3" customFormat="1" ht="6.75" customHeight="1">
      <c r="A14" s="352"/>
      <c r="B14" s="23"/>
      <c r="C14" s="23"/>
      <c r="D14" s="347"/>
      <c r="E14" s="364"/>
      <c r="F14" s="340"/>
      <c r="G14" s="355"/>
      <c r="H14" s="340"/>
      <c r="I14" s="355"/>
      <c r="J14" s="361"/>
      <c r="K14" s="327"/>
      <c r="L14" s="209"/>
      <c r="M14" s="355"/>
      <c r="N14" s="361"/>
      <c r="O14" s="355"/>
      <c r="P14" s="361"/>
    </row>
    <row r="15" spans="1:16" s="3" customFormat="1" ht="12.75" customHeight="1">
      <c r="A15" s="353"/>
      <c r="B15" s="24"/>
      <c r="C15" s="24"/>
      <c r="D15" s="348"/>
      <c r="E15" s="365"/>
      <c r="F15" s="342"/>
      <c r="G15" s="356"/>
      <c r="H15" s="341"/>
      <c r="I15" s="356"/>
      <c r="J15" s="362"/>
      <c r="K15" s="328"/>
      <c r="L15" s="210"/>
      <c r="M15" s="356"/>
      <c r="N15" s="362"/>
      <c r="O15" s="356"/>
      <c r="P15" s="362"/>
    </row>
    <row r="16" spans="1:17" ht="11.25" customHeight="1">
      <c r="A16" s="335" t="s">
        <v>38</v>
      </c>
      <c r="B16" s="349" t="s">
        <v>1</v>
      </c>
      <c r="C16" s="32">
        <v>6050</v>
      </c>
      <c r="D16" s="337" t="s">
        <v>113</v>
      </c>
      <c r="E16" s="305" t="s">
        <v>102</v>
      </c>
      <c r="F16" s="205">
        <f>SUM(G16:P16)+1903935</f>
        <v>20681645</v>
      </c>
      <c r="G16" s="204">
        <v>6292710</v>
      </c>
      <c r="H16" s="33"/>
      <c r="I16" s="121">
        <v>485000</v>
      </c>
      <c r="J16" s="140"/>
      <c r="K16" s="121">
        <v>4500000</v>
      </c>
      <c r="L16" s="193"/>
      <c r="M16" s="121">
        <v>6500000</v>
      </c>
      <c r="N16" s="123"/>
      <c r="O16" s="121">
        <v>1000000</v>
      </c>
      <c r="P16" s="123"/>
      <c r="Q16" s="12">
        <f>F16+F17+F18</f>
        <v>48644433</v>
      </c>
    </row>
    <row r="17" spans="1:16" ht="11.25" customHeight="1">
      <c r="A17" s="336"/>
      <c r="B17" s="350"/>
      <c r="C17" s="34">
        <v>6058</v>
      </c>
      <c r="D17" s="338"/>
      <c r="E17" s="311"/>
      <c r="F17" s="206">
        <f>SUM(G17:P17)</f>
        <v>19960500</v>
      </c>
      <c r="G17" s="168"/>
      <c r="H17" s="35">
        <v>5082999</v>
      </c>
      <c r="I17" s="168"/>
      <c r="J17" s="206">
        <v>14877501</v>
      </c>
      <c r="K17" s="168"/>
      <c r="L17" s="194"/>
      <c r="M17" s="168"/>
      <c r="N17" s="169"/>
      <c r="O17" s="168"/>
      <c r="P17" s="169"/>
    </row>
    <row r="18" spans="1:16" ht="11.25" customHeight="1">
      <c r="A18" s="336"/>
      <c r="B18" s="350"/>
      <c r="C18" s="36">
        <v>6059</v>
      </c>
      <c r="D18" s="338"/>
      <c r="E18" s="311"/>
      <c r="F18" s="207">
        <f>SUM(G18:P18)+3768987</f>
        <v>8002288</v>
      </c>
      <c r="G18" s="170">
        <v>2079541</v>
      </c>
      <c r="H18" s="37"/>
      <c r="I18" s="170">
        <v>2153760</v>
      </c>
      <c r="J18" s="207"/>
      <c r="K18" s="170"/>
      <c r="L18" s="195"/>
      <c r="M18" s="170"/>
      <c r="N18" s="171"/>
      <c r="O18" s="170"/>
      <c r="P18" s="171"/>
    </row>
    <row r="19" spans="1:17" ht="11.25" customHeight="1">
      <c r="A19" s="335" t="s">
        <v>39</v>
      </c>
      <c r="B19" s="349" t="s">
        <v>1</v>
      </c>
      <c r="C19" s="32">
        <v>6050</v>
      </c>
      <c r="D19" s="337" t="s">
        <v>114</v>
      </c>
      <c r="E19" s="305" t="s">
        <v>14</v>
      </c>
      <c r="F19" s="33">
        <v>5720896</v>
      </c>
      <c r="G19" s="121">
        <v>1948196</v>
      </c>
      <c r="H19" s="33"/>
      <c r="I19" s="121">
        <v>500000</v>
      </c>
      <c r="J19" s="140"/>
      <c r="K19" s="121"/>
      <c r="L19" s="193"/>
      <c r="M19" s="121"/>
      <c r="N19" s="123"/>
      <c r="O19" s="121"/>
      <c r="P19" s="123"/>
      <c r="Q19" s="12">
        <f>F19+F20+F21</f>
        <v>29475896</v>
      </c>
    </row>
    <row r="20" spans="1:16" ht="10.5" customHeight="1">
      <c r="A20" s="336"/>
      <c r="B20" s="350"/>
      <c r="C20" s="34">
        <v>6058</v>
      </c>
      <c r="D20" s="338"/>
      <c r="E20" s="311"/>
      <c r="F20" s="35">
        <v>19835000</v>
      </c>
      <c r="G20" s="168"/>
      <c r="H20" s="35">
        <v>3600000</v>
      </c>
      <c r="I20" s="168"/>
      <c r="J20" s="206">
        <v>16235000</v>
      </c>
      <c r="K20" s="168"/>
      <c r="L20" s="194"/>
      <c r="M20" s="168"/>
      <c r="N20" s="169"/>
      <c r="O20" s="168"/>
      <c r="P20" s="169"/>
    </row>
    <row r="21" spans="1:16" ht="10.5" customHeight="1">
      <c r="A21" s="336"/>
      <c r="B21" s="350"/>
      <c r="C21" s="38">
        <v>6059</v>
      </c>
      <c r="D21" s="338"/>
      <c r="E21" s="311"/>
      <c r="F21" s="39">
        <v>3920000</v>
      </c>
      <c r="G21" s="143">
        <v>2400000</v>
      </c>
      <c r="H21" s="39"/>
      <c r="I21" s="143">
        <v>1520000</v>
      </c>
      <c r="J21" s="144"/>
      <c r="K21" s="143"/>
      <c r="L21" s="196"/>
      <c r="M21" s="143"/>
      <c r="N21" s="172"/>
      <c r="O21" s="143"/>
      <c r="P21" s="172"/>
    </row>
    <row r="22" spans="1:16" ht="29.25" customHeight="1">
      <c r="A22" s="40" t="s">
        <v>40</v>
      </c>
      <c r="B22" s="41" t="s">
        <v>1</v>
      </c>
      <c r="C22" s="40">
        <v>6050</v>
      </c>
      <c r="D22" s="42" t="s">
        <v>34</v>
      </c>
      <c r="E22" s="43" t="s">
        <v>17</v>
      </c>
      <c r="F22" s="44">
        <f>G22+3641</f>
        <v>139641</v>
      </c>
      <c r="G22" s="166">
        <v>136000</v>
      </c>
      <c r="H22" s="44"/>
      <c r="I22" s="166"/>
      <c r="J22" s="127"/>
      <c r="K22" s="166"/>
      <c r="L22" s="197"/>
      <c r="M22" s="166"/>
      <c r="N22" s="128"/>
      <c r="O22" s="166"/>
      <c r="P22" s="128"/>
    </row>
    <row r="23" spans="1:16" ht="40.5" customHeight="1">
      <c r="A23" s="40" t="s">
        <v>41</v>
      </c>
      <c r="B23" s="41" t="s">
        <v>1</v>
      </c>
      <c r="C23" s="40">
        <v>6050</v>
      </c>
      <c r="D23" s="42" t="s">
        <v>33</v>
      </c>
      <c r="E23" s="43" t="s">
        <v>17</v>
      </c>
      <c r="F23" s="44">
        <f>G23+3604</f>
        <v>271604</v>
      </c>
      <c r="G23" s="166">
        <v>268000</v>
      </c>
      <c r="H23" s="44"/>
      <c r="I23" s="166"/>
      <c r="J23" s="127"/>
      <c r="K23" s="166"/>
      <c r="L23" s="197"/>
      <c r="M23" s="166"/>
      <c r="N23" s="128"/>
      <c r="O23" s="166"/>
      <c r="P23" s="128"/>
    </row>
    <row r="24" spans="1:16" ht="28.5" customHeight="1">
      <c r="A24" s="40" t="s">
        <v>42</v>
      </c>
      <c r="B24" s="45">
        <v>90001</v>
      </c>
      <c r="C24" s="46">
        <v>6050</v>
      </c>
      <c r="D24" s="178" t="s">
        <v>96</v>
      </c>
      <c r="E24" s="48">
        <v>2012</v>
      </c>
      <c r="F24" s="49">
        <f>G24+M24+O24</f>
        <v>298000</v>
      </c>
      <c r="G24" s="50">
        <v>98000</v>
      </c>
      <c r="H24" s="33"/>
      <c r="I24" s="162"/>
      <c r="J24" s="127"/>
      <c r="K24" s="162"/>
      <c r="L24" s="80"/>
      <c r="M24" s="162">
        <v>50000</v>
      </c>
      <c r="N24" s="128"/>
      <c r="O24" s="162">
        <v>150000</v>
      </c>
      <c r="P24" s="128"/>
    </row>
    <row r="25" spans="1:16" ht="21" customHeight="1">
      <c r="A25" s="40" t="s">
        <v>43</v>
      </c>
      <c r="B25" s="40">
        <v>90001</v>
      </c>
      <c r="C25" s="40">
        <v>6050</v>
      </c>
      <c r="D25" s="42" t="s">
        <v>20</v>
      </c>
      <c r="E25" s="43" t="s">
        <v>17</v>
      </c>
      <c r="F25" s="51">
        <v>2340844</v>
      </c>
      <c r="G25" s="50">
        <v>2340000</v>
      </c>
      <c r="H25" s="55"/>
      <c r="I25" s="173"/>
      <c r="J25" s="128"/>
      <c r="K25" s="173"/>
      <c r="L25" s="198"/>
      <c r="M25" s="173"/>
      <c r="N25" s="128"/>
      <c r="O25" s="173"/>
      <c r="P25" s="128"/>
    </row>
    <row r="26" spans="1:16" ht="33" customHeight="1">
      <c r="A26" s="40" t="s">
        <v>44</v>
      </c>
      <c r="B26" s="100">
        <v>90001</v>
      </c>
      <c r="C26" s="46">
        <v>6050</v>
      </c>
      <c r="D26" s="191" t="s">
        <v>101</v>
      </c>
      <c r="E26" s="48">
        <v>2012</v>
      </c>
      <c r="F26" s="49">
        <f>G26+M26+O26</f>
        <v>350000</v>
      </c>
      <c r="G26" s="50">
        <v>50000</v>
      </c>
      <c r="H26" s="55"/>
      <c r="I26" s="173"/>
      <c r="J26" s="128"/>
      <c r="K26" s="173"/>
      <c r="L26" s="198"/>
      <c r="M26" s="129">
        <v>20000</v>
      </c>
      <c r="N26" s="127"/>
      <c r="O26" s="129">
        <v>280000</v>
      </c>
      <c r="P26" s="128"/>
    </row>
    <row r="27" spans="1:16" ht="35.25" customHeight="1">
      <c r="A27" s="40" t="s">
        <v>72</v>
      </c>
      <c r="B27" s="45">
        <v>90001</v>
      </c>
      <c r="C27" s="46">
        <v>6050</v>
      </c>
      <c r="D27" s="14" t="s">
        <v>95</v>
      </c>
      <c r="E27" s="48">
        <v>2012</v>
      </c>
      <c r="F27" s="49">
        <f>G27+M27+O27</f>
        <v>350000</v>
      </c>
      <c r="G27" s="50">
        <v>50000</v>
      </c>
      <c r="H27" s="55">
        <v>0</v>
      </c>
      <c r="I27" s="174"/>
      <c r="J27" s="128"/>
      <c r="K27" s="174"/>
      <c r="L27" s="177"/>
      <c r="M27" s="129">
        <v>20000</v>
      </c>
      <c r="N27" s="127"/>
      <c r="O27" s="129">
        <v>280000</v>
      </c>
      <c r="P27" s="128"/>
    </row>
    <row r="28" spans="1:16" s="3" customFormat="1" ht="13.5" customHeight="1">
      <c r="A28" s="98" t="s">
        <v>46</v>
      </c>
      <c r="B28" s="19"/>
      <c r="C28" s="18"/>
      <c r="D28" s="97" t="s">
        <v>7</v>
      </c>
      <c r="E28" s="20" t="s">
        <v>24</v>
      </c>
      <c r="F28" s="21">
        <f aca="true" t="shared" si="0" ref="F28:K28">SUM(F29:F31,F40:F47)</f>
        <v>14333061</v>
      </c>
      <c r="G28" s="101">
        <f t="shared" si="0"/>
        <v>2499285</v>
      </c>
      <c r="H28" s="21">
        <f t="shared" si="0"/>
        <v>0</v>
      </c>
      <c r="I28" s="101">
        <f t="shared" si="0"/>
        <v>6145000</v>
      </c>
      <c r="J28" s="214">
        <f t="shared" si="0"/>
        <v>0</v>
      </c>
      <c r="K28" s="102">
        <f t="shared" si="0"/>
        <v>2600000</v>
      </c>
      <c r="L28" s="21"/>
      <c r="M28" s="101">
        <f>SUM(M29:M31,M40:M47)</f>
        <v>2800000</v>
      </c>
      <c r="N28" s="176">
        <f>SUM(N29:N44,N45:N47)</f>
        <v>0</v>
      </c>
      <c r="O28" s="101">
        <f>SUM(O29:O31,O40:O47)</f>
        <v>0</v>
      </c>
      <c r="P28" s="176">
        <f>SUM(P29:P44,P45:P47)</f>
        <v>0</v>
      </c>
    </row>
    <row r="29" spans="1:16" s="3" customFormat="1" ht="29.25" customHeight="1">
      <c r="A29" s="46" t="s">
        <v>47</v>
      </c>
      <c r="B29" s="46">
        <v>70005</v>
      </c>
      <c r="C29" s="46">
        <v>6050</v>
      </c>
      <c r="D29" s="54" t="s">
        <v>28</v>
      </c>
      <c r="E29" s="48" t="s">
        <v>74</v>
      </c>
      <c r="F29" s="49">
        <f>G29+I29+K29</f>
        <v>2542000</v>
      </c>
      <c r="G29" s="50">
        <v>97000</v>
      </c>
      <c r="H29" s="55"/>
      <c r="I29" s="50">
        <v>445000</v>
      </c>
      <c r="J29" s="175"/>
      <c r="K29" s="50">
        <v>2000000</v>
      </c>
      <c r="L29" s="199"/>
      <c r="M29" s="50"/>
      <c r="N29" s="175"/>
      <c r="O29" s="50"/>
      <c r="P29" s="175"/>
    </row>
    <row r="30" spans="1:16" s="3" customFormat="1" ht="20.25" customHeight="1">
      <c r="A30" s="116" t="s">
        <v>48</v>
      </c>
      <c r="B30" s="116">
        <v>85219</v>
      </c>
      <c r="C30" s="32">
        <v>6050</v>
      </c>
      <c r="D30" s="118" t="s">
        <v>83</v>
      </c>
      <c r="E30" s="179" t="s">
        <v>97</v>
      </c>
      <c r="F30" s="55">
        <f>G30+I30+70070</f>
        <v>1370070</v>
      </c>
      <c r="G30" s="56">
        <v>800000</v>
      </c>
      <c r="H30" s="55"/>
      <c r="I30" s="56">
        <v>500000</v>
      </c>
      <c r="J30" s="123"/>
      <c r="K30" s="56"/>
      <c r="L30" s="200"/>
      <c r="M30" s="56"/>
      <c r="N30" s="123"/>
      <c r="O30" s="56"/>
      <c r="P30" s="123"/>
    </row>
    <row r="31" spans="1:16" s="3" customFormat="1" ht="22.5" customHeight="1">
      <c r="A31" s="40" t="s">
        <v>49</v>
      </c>
      <c r="B31" s="40">
        <v>90015</v>
      </c>
      <c r="C31" s="40">
        <v>6050</v>
      </c>
      <c r="D31" s="111" t="s">
        <v>73</v>
      </c>
      <c r="E31" s="43" t="s">
        <v>17</v>
      </c>
      <c r="F31" s="51">
        <f>G31+9645</f>
        <v>151645</v>
      </c>
      <c r="G31" s="52">
        <v>142000</v>
      </c>
      <c r="H31" s="135"/>
      <c r="I31" s="52"/>
      <c r="J31" s="136"/>
      <c r="K31" s="52"/>
      <c r="L31" s="201"/>
      <c r="M31" s="52"/>
      <c r="N31" s="136"/>
      <c r="O31" s="52"/>
      <c r="P31" s="136"/>
    </row>
    <row r="32" spans="1:16" s="3" customFormat="1" ht="9.75" customHeight="1" hidden="1">
      <c r="A32" s="66"/>
      <c r="B32" s="66"/>
      <c r="C32" s="66"/>
      <c r="D32" s="67"/>
      <c r="E32" s="68"/>
      <c r="F32" s="69"/>
      <c r="G32" s="60"/>
      <c r="H32" s="70"/>
      <c r="I32" s="60"/>
      <c r="J32" s="70"/>
      <c r="K32" s="70"/>
      <c r="L32" s="70"/>
      <c r="M32" s="60"/>
      <c r="N32" s="60"/>
      <c r="O32" s="60"/>
      <c r="P32" s="70"/>
    </row>
    <row r="33" spans="1:16" s="3" customFormat="1" ht="21.75" customHeight="1">
      <c r="A33" s="61"/>
      <c r="B33" s="61"/>
      <c r="C33" s="61"/>
      <c r="D33" s="62"/>
      <c r="E33" s="63"/>
      <c r="F33" s="64"/>
      <c r="G33" s="65"/>
      <c r="H33" s="53"/>
      <c r="I33" s="65"/>
      <c r="J33" s="53"/>
      <c r="K33" s="53"/>
      <c r="L33" s="53"/>
      <c r="M33" s="65"/>
      <c r="N33" s="65"/>
      <c r="O33" s="65"/>
      <c r="P33" s="53"/>
    </row>
    <row r="34" spans="1:16" s="3" customFormat="1" ht="11.25" customHeight="1">
      <c r="A34" s="66"/>
      <c r="B34" s="66"/>
      <c r="C34" s="66"/>
      <c r="D34" s="67"/>
      <c r="E34" s="68"/>
      <c r="F34" s="69"/>
      <c r="G34" s="60"/>
      <c r="H34" s="70"/>
      <c r="I34" s="60"/>
      <c r="J34" s="70"/>
      <c r="K34" s="70"/>
      <c r="L34" s="70"/>
      <c r="M34" s="60"/>
      <c r="N34" s="60"/>
      <c r="O34" s="60"/>
      <c r="P34" s="70"/>
    </row>
    <row r="35" spans="1:16" s="3" customFormat="1" ht="8.25" customHeight="1">
      <c r="A35" s="66"/>
      <c r="B35" s="66"/>
      <c r="C35" s="66"/>
      <c r="D35" s="67"/>
      <c r="E35" s="68"/>
      <c r="F35" s="69"/>
      <c r="G35" s="60"/>
      <c r="H35" s="70"/>
      <c r="I35" s="60"/>
      <c r="J35" s="70"/>
      <c r="K35" s="70"/>
      <c r="L35" s="70"/>
      <c r="M35" s="60"/>
      <c r="N35" s="60"/>
      <c r="O35" s="60"/>
      <c r="P35" s="70"/>
    </row>
    <row r="36" spans="1:16" s="3" customFormat="1" ht="12.75" customHeight="1">
      <c r="A36" s="302" t="s">
        <v>2</v>
      </c>
      <c r="B36" s="304" t="s">
        <v>15</v>
      </c>
      <c r="C36" s="306" t="s">
        <v>3</v>
      </c>
      <c r="D36" s="308" t="s">
        <v>4</v>
      </c>
      <c r="E36" s="305" t="s">
        <v>5</v>
      </c>
      <c r="F36" s="312" t="s">
        <v>18</v>
      </c>
      <c r="G36" s="314" t="s">
        <v>8</v>
      </c>
      <c r="H36" s="315"/>
      <c r="I36" s="315"/>
      <c r="J36" s="315"/>
      <c r="K36" s="315"/>
      <c r="L36" s="315"/>
      <c r="M36" s="315"/>
      <c r="N36" s="315"/>
      <c r="O36" s="315"/>
      <c r="P36" s="316"/>
    </row>
    <row r="37" spans="1:16" s="3" customFormat="1" ht="12.75" customHeight="1">
      <c r="A37" s="302"/>
      <c r="B37" s="304"/>
      <c r="C37" s="307"/>
      <c r="D37" s="309"/>
      <c r="E37" s="311"/>
      <c r="F37" s="312"/>
      <c r="G37" s="317">
        <v>2012</v>
      </c>
      <c r="H37" s="318"/>
      <c r="I37" s="317">
        <v>2013</v>
      </c>
      <c r="J37" s="292"/>
      <c r="K37" s="289">
        <v>2014</v>
      </c>
      <c r="L37" s="290"/>
      <c r="M37" s="291">
        <v>2015</v>
      </c>
      <c r="N37" s="292"/>
      <c r="O37" s="291">
        <v>2016</v>
      </c>
      <c r="P37" s="292"/>
    </row>
    <row r="38" spans="1:16" s="3" customFormat="1" ht="11.25" customHeight="1">
      <c r="A38" s="302"/>
      <c r="B38" s="304"/>
      <c r="C38" s="307"/>
      <c r="D38" s="310"/>
      <c r="E38" s="311"/>
      <c r="F38" s="312"/>
      <c r="G38" s="293" t="s">
        <v>12</v>
      </c>
      <c r="H38" s="295" t="s">
        <v>13</v>
      </c>
      <c r="I38" s="293" t="s">
        <v>12</v>
      </c>
      <c r="J38" s="297" t="s">
        <v>13</v>
      </c>
      <c r="K38" s="293" t="s">
        <v>12</v>
      </c>
      <c r="L38" s="284" t="s">
        <v>13</v>
      </c>
      <c r="M38" s="286" t="s">
        <v>12</v>
      </c>
      <c r="N38" s="284" t="s">
        <v>13</v>
      </c>
      <c r="O38" s="286" t="s">
        <v>12</v>
      </c>
      <c r="P38" s="284" t="s">
        <v>13</v>
      </c>
    </row>
    <row r="39" spans="1:16" s="3" customFormat="1" ht="16.5" customHeight="1" thickBot="1">
      <c r="A39" s="303"/>
      <c r="B39" s="305"/>
      <c r="C39" s="307"/>
      <c r="D39" s="31" t="s">
        <v>6</v>
      </c>
      <c r="E39" s="311"/>
      <c r="F39" s="313"/>
      <c r="G39" s="294"/>
      <c r="H39" s="296"/>
      <c r="I39" s="294"/>
      <c r="J39" s="329"/>
      <c r="K39" s="325"/>
      <c r="L39" s="324"/>
      <c r="M39" s="287"/>
      <c r="N39" s="288"/>
      <c r="O39" s="287"/>
      <c r="P39" s="288"/>
    </row>
    <row r="40" spans="1:16" s="3" customFormat="1" ht="30.75" customHeight="1" thickTop="1">
      <c r="A40" s="186" t="s">
        <v>50</v>
      </c>
      <c r="B40" s="187">
        <v>90015</v>
      </c>
      <c r="C40" s="187">
        <v>6050</v>
      </c>
      <c r="D40" s="188" t="s">
        <v>32</v>
      </c>
      <c r="E40" s="249" t="s">
        <v>76</v>
      </c>
      <c r="F40" s="189">
        <f>G40+I40</f>
        <v>79000</v>
      </c>
      <c r="G40" s="114">
        <v>9000</v>
      </c>
      <c r="H40" s="133"/>
      <c r="I40" s="114">
        <v>70000</v>
      </c>
      <c r="J40" s="134"/>
      <c r="K40" s="114"/>
      <c r="L40" s="115"/>
      <c r="M40" s="114"/>
      <c r="N40" s="134"/>
      <c r="O40" s="114"/>
      <c r="P40" s="134"/>
    </row>
    <row r="41" spans="1:16" s="3" customFormat="1" ht="22.5" customHeight="1">
      <c r="A41" s="57" t="s">
        <v>51</v>
      </c>
      <c r="B41" s="57">
        <v>90015</v>
      </c>
      <c r="C41" s="57">
        <v>6050</v>
      </c>
      <c r="D41" s="47" t="s">
        <v>31</v>
      </c>
      <c r="E41" s="222" t="s">
        <v>76</v>
      </c>
      <c r="F41" s="59">
        <f>G41+I41</f>
        <v>90000</v>
      </c>
      <c r="G41" s="52">
        <v>10000</v>
      </c>
      <c r="H41" s="135"/>
      <c r="I41" s="52">
        <v>80000</v>
      </c>
      <c r="J41" s="136"/>
      <c r="K41" s="52"/>
      <c r="L41" s="104"/>
      <c r="M41" s="52"/>
      <c r="N41" s="136"/>
      <c r="O41" s="52"/>
      <c r="P41" s="136"/>
    </row>
    <row r="42" spans="1:16" s="3" customFormat="1" ht="29.25" customHeight="1">
      <c r="A42" s="40" t="s">
        <v>52</v>
      </c>
      <c r="B42" s="40">
        <v>90015</v>
      </c>
      <c r="C42" s="40">
        <v>6050</v>
      </c>
      <c r="D42" s="42" t="s">
        <v>87</v>
      </c>
      <c r="E42" s="250" t="s">
        <v>76</v>
      </c>
      <c r="F42" s="51">
        <f>G42+I42</f>
        <v>55000</v>
      </c>
      <c r="G42" s="52">
        <v>5000</v>
      </c>
      <c r="H42" s="135"/>
      <c r="I42" s="52">
        <v>50000</v>
      </c>
      <c r="J42" s="136"/>
      <c r="K42" s="52"/>
      <c r="L42" s="104"/>
      <c r="M42" s="52"/>
      <c r="N42" s="136"/>
      <c r="O42" s="52"/>
      <c r="P42" s="136"/>
    </row>
    <row r="43" spans="1:16" s="3" customFormat="1" ht="17.25" customHeight="1">
      <c r="A43" s="116" t="s">
        <v>53</v>
      </c>
      <c r="B43" s="116">
        <v>92109</v>
      </c>
      <c r="C43" s="32">
        <v>6050</v>
      </c>
      <c r="D43" s="118" t="s">
        <v>84</v>
      </c>
      <c r="E43" s="117" t="s">
        <v>25</v>
      </c>
      <c r="F43" s="55">
        <f>K43+I43+G43+4880</f>
        <v>1504880</v>
      </c>
      <c r="G43" s="50">
        <v>150000</v>
      </c>
      <c r="H43" s="55"/>
      <c r="I43" s="50">
        <v>1000000</v>
      </c>
      <c r="J43" s="123"/>
      <c r="K43" s="50">
        <v>350000</v>
      </c>
      <c r="L43" s="103"/>
      <c r="M43" s="56"/>
      <c r="N43" s="123"/>
      <c r="O43" s="56"/>
      <c r="P43" s="123"/>
    </row>
    <row r="44" spans="1:16" s="3" customFormat="1" ht="18" customHeight="1">
      <c r="A44" s="116" t="s">
        <v>54</v>
      </c>
      <c r="B44" s="116">
        <v>92109</v>
      </c>
      <c r="C44" s="32">
        <v>6050</v>
      </c>
      <c r="D44" s="230" t="s">
        <v>126</v>
      </c>
      <c r="E44" s="229" t="s">
        <v>127</v>
      </c>
      <c r="F44" s="55">
        <f>K44+I44+G44+6541</f>
        <v>42826</v>
      </c>
      <c r="G44" s="56">
        <v>36285</v>
      </c>
      <c r="H44" s="55"/>
      <c r="I44" s="50"/>
      <c r="J44" s="123"/>
      <c r="K44" s="50"/>
      <c r="L44" s="103"/>
      <c r="M44" s="56"/>
      <c r="N44" s="123"/>
      <c r="O44" s="56"/>
      <c r="P44" s="123"/>
    </row>
    <row r="45" spans="1:16" s="3" customFormat="1" ht="27" customHeight="1">
      <c r="A45" s="116" t="s">
        <v>55</v>
      </c>
      <c r="B45" s="116">
        <v>92109</v>
      </c>
      <c r="C45" s="32">
        <v>6050</v>
      </c>
      <c r="D45" s="118" t="s">
        <v>85</v>
      </c>
      <c r="E45" s="120" t="s">
        <v>89</v>
      </c>
      <c r="F45" s="55">
        <f>M45+132980</f>
        <v>2932980</v>
      </c>
      <c r="G45" s="71"/>
      <c r="H45" s="55"/>
      <c r="I45" s="71"/>
      <c r="J45" s="123"/>
      <c r="K45" s="71"/>
      <c r="L45" s="105"/>
      <c r="M45" s="121">
        <v>2800000</v>
      </c>
      <c r="N45" s="123"/>
      <c r="O45" s="121"/>
      <c r="P45" s="123"/>
    </row>
    <row r="46" spans="1:16" s="3" customFormat="1" ht="17.25" customHeight="1">
      <c r="A46" s="224" t="s">
        <v>56</v>
      </c>
      <c r="B46" s="224">
        <v>92109</v>
      </c>
      <c r="C46" s="32">
        <v>6050</v>
      </c>
      <c r="D46" s="226" t="s">
        <v>86</v>
      </c>
      <c r="E46" s="223" t="s">
        <v>25</v>
      </c>
      <c r="F46" s="72">
        <f>K46+I46+G46+64660</f>
        <v>1964660</v>
      </c>
      <c r="G46" s="122">
        <v>150000</v>
      </c>
      <c r="H46" s="72"/>
      <c r="I46" s="122">
        <v>1500000</v>
      </c>
      <c r="J46" s="137"/>
      <c r="K46" s="122">
        <v>250000</v>
      </c>
      <c r="L46" s="106"/>
      <c r="M46" s="73"/>
      <c r="N46" s="137"/>
      <c r="O46" s="73"/>
      <c r="P46" s="137"/>
    </row>
    <row r="47" spans="1:16" s="3" customFormat="1" ht="18" customHeight="1">
      <c r="A47" s="224" t="s">
        <v>118</v>
      </c>
      <c r="B47" s="116">
        <v>92109</v>
      </c>
      <c r="C47" s="32">
        <v>6050</v>
      </c>
      <c r="D47" s="226" t="s">
        <v>122</v>
      </c>
      <c r="E47" s="223" t="s">
        <v>76</v>
      </c>
      <c r="F47" s="72">
        <f>K47+I47+G47</f>
        <v>3600000</v>
      </c>
      <c r="G47" s="122">
        <v>1100000</v>
      </c>
      <c r="H47" s="72"/>
      <c r="I47" s="122">
        <v>2500000</v>
      </c>
      <c r="J47" s="137"/>
      <c r="K47" s="122"/>
      <c r="L47" s="106"/>
      <c r="M47" s="73"/>
      <c r="N47" s="137"/>
      <c r="O47" s="73"/>
      <c r="P47" s="137"/>
    </row>
    <row r="48" spans="1:16" s="3" customFormat="1" ht="26.25" customHeight="1">
      <c r="A48" s="99" t="s">
        <v>57</v>
      </c>
      <c r="B48" s="74"/>
      <c r="C48" s="75"/>
      <c r="D48" s="96" t="s">
        <v>11</v>
      </c>
      <c r="E48" s="74" t="s">
        <v>24</v>
      </c>
      <c r="F48" s="76">
        <f aca="true" t="shared" si="1" ref="F48:K48">SUM(F49:F57)</f>
        <v>98061085</v>
      </c>
      <c r="G48" s="138">
        <f t="shared" si="1"/>
        <v>17287000</v>
      </c>
      <c r="H48" s="76">
        <f t="shared" si="1"/>
        <v>10000000</v>
      </c>
      <c r="I48" s="138">
        <f t="shared" si="1"/>
        <v>26700000</v>
      </c>
      <c r="J48" s="139">
        <f t="shared" si="1"/>
        <v>0</v>
      </c>
      <c r="K48" s="138">
        <f t="shared" si="1"/>
        <v>11400000</v>
      </c>
      <c r="L48" s="139"/>
      <c r="M48" s="138">
        <f>SUM(M49:M57)</f>
        <v>20000000</v>
      </c>
      <c r="N48" s="139">
        <f>SUM(N49:N57)</f>
        <v>9000000</v>
      </c>
      <c r="O48" s="138">
        <f>SUM(O49:O57)</f>
        <v>0</v>
      </c>
      <c r="P48" s="139">
        <f>SUM(P49:P57)</f>
        <v>0</v>
      </c>
    </row>
    <row r="49" spans="1:17" s="3" customFormat="1" ht="15.75" customHeight="1">
      <c r="A49" s="335" t="s">
        <v>58</v>
      </c>
      <c r="B49" s="335">
        <v>80101</v>
      </c>
      <c r="C49" s="32">
        <v>6050</v>
      </c>
      <c r="D49" s="337" t="s">
        <v>116</v>
      </c>
      <c r="E49" s="305" t="s">
        <v>24</v>
      </c>
      <c r="F49" s="33">
        <f>I49+G49+3611024</f>
        <v>24811024</v>
      </c>
      <c r="G49" s="121">
        <v>13760000</v>
      </c>
      <c r="H49" s="33"/>
      <c r="I49" s="121">
        <v>7440000</v>
      </c>
      <c r="J49" s="140"/>
      <c r="K49" s="141"/>
      <c r="L49" s="142"/>
      <c r="M49" s="141"/>
      <c r="N49" s="140"/>
      <c r="O49" s="141"/>
      <c r="P49" s="140"/>
      <c r="Q49" s="220">
        <f>F49+F50+F51</f>
        <v>55371024</v>
      </c>
    </row>
    <row r="50" spans="1:16" s="3" customFormat="1" ht="14.25" customHeight="1">
      <c r="A50" s="336"/>
      <c r="B50" s="336"/>
      <c r="C50" s="34">
        <v>6058</v>
      </c>
      <c r="D50" s="338"/>
      <c r="E50" s="311"/>
      <c r="F50" s="39">
        <v>10000000</v>
      </c>
      <c r="G50" s="143"/>
      <c r="H50" s="39">
        <v>10000000</v>
      </c>
      <c r="I50" s="143"/>
      <c r="J50" s="144"/>
      <c r="K50" s="145"/>
      <c r="L50" s="146"/>
      <c r="M50" s="145"/>
      <c r="N50" s="144"/>
      <c r="O50" s="145"/>
      <c r="P50" s="144"/>
    </row>
    <row r="51" spans="1:16" s="3" customFormat="1" ht="14.25" customHeight="1" thickBot="1">
      <c r="A51" s="336"/>
      <c r="B51" s="336"/>
      <c r="C51" s="81">
        <v>6059</v>
      </c>
      <c r="D51" s="82" t="s">
        <v>115</v>
      </c>
      <c r="E51" s="311"/>
      <c r="F51" s="83">
        <v>20560000</v>
      </c>
      <c r="G51" s="147">
        <v>3000000</v>
      </c>
      <c r="H51" s="83"/>
      <c r="I51" s="147">
        <v>17560000</v>
      </c>
      <c r="J51" s="148"/>
      <c r="K51" s="149"/>
      <c r="L51" s="150"/>
      <c r="M51" s="149"/>
      <c r="N51" s="148"/>
      <c r="O51" s="149"/>
      <c r="P51" s="148"/>
    </row>
    <row r="52" spans="1:16" s="3" customFormat="1" ht="13.5" customHeight="1">
      <c r="A52" s="336"/>
      <c r="B52" s="336"/>
      <c r="C52" s="84">
        <v>6058</v>
      </c>
      <c r="D52" s="85" t="s">
        <v>22</v>
      </c>
      <c r="E52" s="311"/>
      <c r="F52" s="86">
        <v>4000000</v>
      </c>
      <c r="G52" s="151"/>
      <c r="H52" s="86"/>
      <c r="I52" s="151"/>
      <c r="J52" s="152"/>
      <c r="K52" s="153"/>
      <c r="L52" s="154"/>
      <c r="M52" s="153"/>
      <c r="N52" s="152">
        <v>4000000</v>
      </c>
      <c r="O52" s="153"/>
      <c r="P52" s="152"/>
    </row>
    <row r="53" spans="1:16" s="3" customFormat="1" ht="15" customHeight="1" thickBot="1">
      <c r="A53" s="336"/>
      <c r="B53" s="336"/>
      <c r="C53" s="87">
        <v>6059</v>
      </c>
      <c r="D53" s="82"/>
      <c r="E53" s="311"/>
      <c r="F53" s="88">
        <v>16400000</v>
      </c>
      <c r="G53" s="155"/>
      <c r="H53" s="88"/>
      <c r="I53" s="155"/>
      <c r="J53" s="156"/>
      <c r="K53" s="155">
        <v>6400000</v>
      </c>
      <c r="L53" s="157"/>
      <c r="M53" s="155">
        <v>10000000</v>
      </c>
      <c r="N53" s="156"/>
      <c r="O53" s="155"/>
      <c r="P53" s="156"/>
    </row>
    <row r="54" spans="1:16" s="3" customFormat="1" ht="14.25" customHeight="1">
      <c r="A54" s="336"/>
      <c r="B54" s="336"/>
      <c r="C54" s="84">
        <v>6058</v>
      </c>
      <c r="D54" s="85" t="s">
        <v>23</v>
      </c>
      <c r="E54" s="311"/>
      <c r="F54" s="86">
        <v>5000000</v>
      </c>
      <c r="G54" s="151"/>
      <c r="H54" s="86"/>
      <c r="I54" s="151"/>
      <c r="J54" s="152"/>
      <c r="K54" s="151"/>
      <c r="L54" s="158"/>
      <c r="M54" s="151"/>
      <c r="N54" s="152">
        <v>5000000</v>
      </c>
      <c r="O54" s="151"/>
      <c r="P54" s="152"/>
    </row>
    <row r="55" spans="1:16" s="3" customFormat="1" ht="13.5" customHeight="1" thickBot="1">
      <c r="A55" s="57"/>
      <c r="B55" s="57"/>
      <c r="C55" s="87">
        <v>6059</v>
      </c>
      <c r="D55" s="89"/>
      <c r="E55" s="58"/>
      <c r="F55" s="90">
        <v>15000000</v>
      </c>
      <c r="G55" s="159"/>
      <c r="H55" s="90"/>
      <c r="I55" s="159"/>
      <c r="J55" s="160"/>
      <c r="K55" s="159">
        <v>5000000</v>
      </c>
      <c r="L55" s="161"/>
      <c r="M55" s="159">
        <v>10000000</v>
      </c>
      <c r="N55" s="160"/>
      <c r="O55" s="159"/>
      <c r="P55" s="160"/>
    </row>
    <row r="56" spans="1:16" s="3" customFormat="1" ht="35.25" customHeight="1">
      <c r="A56" s="77" t="s">
        <v>59</v>
      </c>
      <c r="B56" s="77">
        <v>80101</v>
      </c>
      <c r="C56" s="78">
        <v>6050</v>
      </c>
      <c r="D56" s="79" t="s">
        <v>90</v>
      </c>
      <c r="E56" s="78" t="s">
        <v>17</v>
      </c>
      <c r="F56" s="80">
        <f>G56+861</f>
        <v>220861</v>
      </c>
      <c r="G56" s="162">
        <v>220000</v>
      </c>
      <c r="H56" s="131"/>
      <c r="I56" s="163"/>
      <c r="J56" s="132"/>
      <c r="K56" s="164"/>
      <c r="L56" s="165"/>
      <c r="M56" s="164"/>
      <c r="N56" s="132"/>
      <c r="O56" s="164"/>
      <c r="P56" s="132"/>
    </row>
    <row r="57" spans="1:16" s="3" customFormat="1" ht="22.5" customHeight="1">
      <c r="A57" s="45" t="s">
        <v>60</v>
      </c>
      <c r="B57" s="45">
        <v>80104</v>
      </c>
      <c r="C57" s="45">
        <v>6050</v>
      </c>
      <c r="D57" s="47" t="s">
        <v>9</v>
      </c>
      <c r="E57" s="91" t="s">
        <v>21</v>
      </c>
      <c r="F57" s="33">
        <f>I57+G57+62200</f>
        <v>2069200</v>
      </c>
      <c r="G57" s="162">
        <v>307000</v>
      </c>
      <c r="H57" s="266"/>
      <c r="I57" s="162">
        <v>1700000</v>
      </c>
      <c r="J57" s="126"/>
      <c r="K57" s="267"/>
      <c r="L57" s="268"/>
      <c r="M57" s="267"/>
      <c r="N57" s="126"/>
      <c r="O57" s="267"/>
      <c r="P57" s="126"/>
    </row>
    <row r="58" spans="1:16" s="3" customFormat="1" ht="33.75" customHeight="1">
      <c r="A58" s="61"/>
      <c r="B58" s="61"/>
      <c r="C58" s="61"/>
      <c r="D58" s="62"/>
      <c r="E58" s="63"/>
      <c r="F58" s="95"/>
      <c r="G58" s="269"/>
      <c r="H58" s="218"/>
      <c r="I58" s="269"/>
      <c r="J58" s="218"/>
      <c r="K58" s="270"/>
      <c r="L58" s="270"/>
      <c r="M58" s="270"/>
      <c r="N58" s="218"/>
      <c r="O58" s="270"/>
      <c r="P58" s="218"/>
    </row>
    <row r="59" spans="1:16" s="3" customFormat="1" ht="42.75" customHeight="1">
      <c r="A59" s="66"/>
      <c r="B59" s="66"/>
      <c r="C59" s="66"/>
      <c r="D59" s="67"/>
      <c r="E59" s="68"/>
      <c r="F59" s="271"/>
      <c r="G59" s="272"/>
      <c r="H59" s="273"/>
      <c r="I59" s="272"/>
      <c r="J59" s="273"/>
      <c r="K59" s="274"/>
      <c r="L59" s="274"/>
      <c r="M59" s="274"/>
      <c r="N59" s="273"/>
      <c r="O59" s="274"/>
      <c r="P59" s="273"/>
    </row>
    <row r="60" spans="1:16" s="3" customFormat="1" ht="15" customHeight="1">
      <c r="A60" s="66"/>
      <c r="B60" s="66"/>
      <c r="C60" s="66"/>
      <c r="D60" s="67"/>
      <c r="E60" s="68"/>
      <c r="F60" s="271"/>
      <c r="G60" s="272"/>
      <c r="H60" s="273"/>
      <c r="I60" s="272"/>
      <c r="J60" s="273"/>
      <c r="K60" s="274"/>
      <c r="L60" s="274"/>
      <c r="M60" s="274"/>
      <c r="N60" s="273"/>
      <c r="O60" s="274"/>
      <c r="P60" s="273"/>
    </row>
    <row r="61" spans="1:16" s="3" customFormat="1" ht="8.25" customHeight="1">
      <c r="A61" s="275"/>
      <c r="B61" s="275"/>
      <c r="C61" s="275"/>
      <c r="D61" s="276"/>
      <c r="E61" s="277"/>
      <c r="F61" s="278"/>
      <c r="G61" s="255"/>
      <c r="H61" s="279"/>
      <c r="I61" s="255"/>
      <c r="J61" s="279"/>
      <c r="K61" s="256"/>
      <c r="L61" s="256"/>
      <c r="M61" s="256"/>
      <c r="N61" s="279"/>
      <c r="O61" s="256"/>
      <c r="P61" s="279"/>
    </row>
    <row r="62" spans="1:16" s="3" customFormat="1" ht="14.25" customHeight="1">
      <c r="A62" s="302" t="s">
        <v>2</v>
      </c>
      <c r="B62" s="304" t="s">
        <v>15</v>
      </c>
      <c r="C62" s="306" t="s">
        <v>3</v>
      </c>
      <c r="D62" s="308" t="s">
        <v>4</v>
      </c>
      <c r="E62" s="305" t="s">
        <v>5</v>
      </c>
      <c r="F62" s="312" t="s">
        <v>18</v>
      </c>
      <c r="G62" s="314" t="s">
        <v>8</v>
      </c>
      <c r="H62" s="315"/>
      <c r="I62" s="315"/>
      <c r="J62" s="315"/>
      <c r="K62" s="315"/>
      <c r="L62" s="315"/>
      <c r="M62" s="315"/>
      <c r="N62" s="315"/>
      <c r="O62" s="315"/>
      <c r="P62" s="316"/>
    </row>
    <row r="63" spans="1:16" s="3" customFormat="1" ht="14.25" customHeight="1">
      <c r="A63" s="302"/>
      <c r="B63" s="304"/>
      <c r="C63" s="307"/>
      <c r="D63" s="309"/>
      <c r="E63" s="311"/>
      <c r="F63" s="312"/>
      <c r="G63" s="317">
        <v>2012</v>
      </c>
      <c r="H63" s="318"/>
      <c r="I63" s="317">
        <v>2013</v>
      </c>
      <c r="J63" s="292"/>
      <c r="K63" s="289">
        <v>2014</v>
      </c>
      <c r="L63" s="290"/>
      <c r="M63" s="291">
        <v>2015</v>
      </c>
      <c r="N63" s="292"/>
      <c r="O63" s="291">
        <v>2016</v>
      </c>
      <c r="P63" s="292"/>
    </row>
    <row r="64" spans="1:16" s="3" customFormat="1" ht="22.5" customHeight="1">
      <c r="A64" s="302"/>
      <c r="B64" s="304"/>
      <c r="C64" s="307"/>
      <c r="D64" s="310"/>
      <c r="E64" s="311"/>
      <c r="F64" s="312"/>
      <c r="G64" s="293" t="s">
        <v>12</v>
      </c>
      <c r="H64" s="295" t="s">
        <v>13</v>
      </c>
      <c r="I64" s="293" t="s">
        <v>12</v>
      </c>
      <c r="J64" s="297" t="s">
        <v>13</v>
      </c>
      <c r="K64" s="293" t="s">
        <v>12</v>
      </c>
      <c r="L64" s="284" t="s">
        <v>13</v>
      </c>
      <c r="M64" s="286" t="s">
        <v>12</v>
      </c>
      <c r="N64" s="284" t="s">
        <v>13</v>
      </c>
      <c r="O64" s="286" t="s">
        <v>12</v>
      </c>
      <c r="P64" s="284" t="s">
        <v>13</v>
      </c>
    </row>
    <row r="65" spans="1:16" s="3" customFormat="1" ht="13.5" customHeight="1" thickBot="1">
      <c r="A65" s="303"/>
      <c r="B65" s="305"/>
      <c r="C65" s="307"/>
      <c r="D65" s="31" t="s">
        <v>6</v>
      </c>
      <c r="E65" s="311"/>
      <c r="F65" s="313"/>
      <c r="G65" s="294"/>
      <c r="H65" s="296"/>
      <c r="I65" s="294"/>
      <c r="J65" s="298"/>
      <c r="K65" s="299"/>
      <c r="L65" s="300"/>
      <c r="M65" s="301"/>
      <c r="N65" s="285"/>
      <c r="O65" s="287"/>
      <c r="P65" s="288"/>
    </row>
    <row r="66" spans="1:16" s="3" customFormat="1" ht="18" customHeight="1" thickTop="1">
      <c r="A66" s="180" t="s">
        <v>61</v>
      </c>
      <c r="B66" s="181"/>
      <c r="C66" s="182"/>
      <c r="D66" s="183" t="s">
        <v>16</v>
      </c>
      <c r="E66" s="184" t="s">
        <v>26</v>
      </c>
      <c r="F66" s="185">
        <f>SUM(F67:F68,F69:F95)</f>
        <v>22619525</v>
      </c>
      <c r="G66" s="185">
        <f>SUM(G67:G81,G90:G95)</f>
        <v>8802129</v>
      </c>
      <c r="H66" s="185">
        <f aca="true" t="shared" si="2" ref="H66:O66">SUM(H67:H81,H90:H95)</f>
        <v>7318</v>
      </c>
      <c r="I66" s="185">
        <f t="shared" si="2"/>
        <v>8033651</v>
      </c>
      <c r="J66" s="185">
        <f t="shared" si="2"/>
        <v>880889</v>
      </c>
      <c r="K66" s="185">
        <f t="shared" si="2"/>
        <v>1724900</v>
      </c>
      <c r="L66" s="185">
        <f t="shared" si="2"/>
        <v>141100</v>
      </c>
      <c r="M66" s="185">
        <f t="shared" si="2"/>
        <v>46900</v>
      </c>
      <c r="N66" s="185">
        <f t="shared" si="2"/>
        <v>39100</v>
      </c>
      <c r="O66" s="185">
        <f t="shared" si="2"/>
        <v>650000</v>
      </c>
      <c r="P66" s="185">
        <f>SUM(P67:P68,P69:P95)</f>
        <v>0</v>
      </c>
    </row>
    <row r="67" spans="1:16" s="3" customFormat="1" ht="39.75" customHeight="1">
      <c r="A67" s="46" t="s">
        <v>98</v>
      </c>
      <c r="B67" s="112">
        <v>60016</v>
      </c>
      <c r="C67" s="46">
        <v>6050</v>
      </c>
      <c r="D67" s="217" t="s">
        <v>105</v>
      </c>
      <c r="E67" s="48" t="s">
        <v>76</v>
      </c>
      <c r="F67" s="49">
        <f>G67+I67</f>
        <v>85000</v>
      </c>
      <c r="G67" s="50">
        <v>10000</v>
      </c>
      <c r="H67" s="55">
        <v>0</v>
      </c>
      <c r="I67" s="129">
        <v>75000</v>
      </c>
      <c r="J67" s="127"/>
      <c r="K67" s="125"/>
      <c r="L67" s="126"/>
      <c r="M67" s="124"/>
      <c r="N67" s="44"/>
      <c r="O67" s="125"/>
      <c r="P67" s="127"/>
    </row>
    <row r="68" spans="1:16" s="3" customFormat="1" ht="39.75" customHeight="1">
      <c r="A68" s="215" t="s">
        <v>62</v>
      </c>
      <c r="B68" s="215">
        <v>60016</v>
      </c>
      <c r="C68" s="215">
        <v>6050</v>
      </c>
      <c r="D68" s="13" t="s">
        <v>104</v>
      </c>
      <c r="E68" s="216">
        <v>2012</v>
      </c>
      <c r="F68" s="55">
        <f>G68+I68</f>
        <v>145018</v>
      </c>
      <c r="G68" s="92">
        <v>45018</v>
      </c>
      <c r="H68" s="55">
        <v>0</v>
      </c>
      <c r="I68" s="129">
        <v>100000</v>
      </c>
      <c r="J68" s="140"/>
      <c r="K68" s="125"/>
      <c r="L68" s="126"/>
      <c r="M68" s="124"/>
      <c r="N68" s="33"/>
      <c r="O68" s="125"/>
      <c r="P68" s="140"/>
    </row>
    <row r="69" spans="1:16" s="3" customFormat="1" ht="36.75" customHeight="1">
      <c r="A69" s="40" t="s">
        <v>63</v>
      </c>
      <c r="B69" s="40">
        <v>60016</v>
      </c>
      <c r="C69" s="40">
        <v>6050</v>
      </c>
      <c r="D69" s="265" t="s">
        <v>109</v>
      </c>
      <c r="E69" s="222" t="s">
        <v>29</v>
      </c>
      <c r="F69" s="51">
        <f>G69+I69+541582</f>
        <v>8736782</v>
      </c>
      <c r="G69" s="52">
        <v>3500000</v>
      </c>
      <c r="H69" s="51"/>
      <c r="I69" s="211">
        <v>4695200</v>
      </c>
      <c r="J69" s="127"/>
      <c r="K69" s="213"/>
      <c r="L69" s="167"/>
      <c r="M69" s="130"/>
      <c r="N69" s="44"/>
      <c r="O69" s="213"/>
      <c r="P69" s="127"/>
    </row>
    <row r="70" spans="1:16" s="3" customFormat="1" ht="30.75" customHeight="1">
      <c r="A70" s="257" t="s">
        <v>64</v>
      </c>
      <c r="B70" s="225">
        <v>60016</v>
      </c>
      <c r="C70" s="225">
        <v>6050</v>
      </c>
      <c r="D70" s="258" t="s">
        <v>110</v>
      </c>
      <c r="E70" s="227" t="s">
        <v>26</v>
      </c>
      <c r="F70" s="59">
        <f>G70+I70+K70+150269</f>
        <v>1060269</v>
      </c>
      <c r="G70" s="259">
        <v>10000</v>
      </c>
      <c r="H70" s="260"/>
      <c r="I70" s="261">
        <v>200000</v>
      </c>
      <c r="J70" s="252"/>
      <c r="K70" s="262">
        <v>700000</v>
      </c>
      <c r="L70" s="253"/>
      <c r="M70" s="263"/>
      <c r="N70" s="254"/>
      <c r="O70" s="264"/>
      <c r="P70" s="127"/>
    </row>
    <row r="71" spans="1:16" s="3" customFormat="1" ht="32.25" customHeight="1">
      <c r="A71" s="46" t="s">
        <v>65</v>
      </c>
      <c r="B71" s="45">
        <v>60016</v>
      </c>
      <c r="C71" s="46">
        <v>6050</v>
      </c>
      <c r="D71" s="14" t="s">
        <v>35</v>
      </c>
      <c r="E71" s="48" t="s">
        <v>36</v>
      </c>
      <c r="F71" s="49">
        <f>G71+22814</f>
        <v>397814</v>
      </c>
      <c r="G71" s="50">
        <v>375000</v>
      </c>
      <c r="H71" s="55"/>
      <c r="I71" s="129"/>
      <c r="J71" s="127"/>
      <c r="K71" s="125"/>
      <c r="L71" s="126"/>
      <c r="M71" s="124"/>
      <c r="N71" s="44"/>
      <c r="O71" s="125"/>
      <c r="P71" s="127"/>
    </row>
    <row r="72" spans="1:16" s="3" customFormat="1" ht="18.75" customHeight="1">
      <c r="A72" s="46" t="s">
        <v>66</v>
      </c>
      <c r="B72" s="112">
        <v>60016</v>
      </c>
      <c r="C72" s="46">
        <v>6050</v>
      </c>
      <c r="D72" s="17" t="s">
        <v>75</v>
      </c>
      <c r="E72" s="48" t="s">
        <v>76</v>
      </c>
      <c r="F72" s="49">
        <v>110000</v>
      </c>
      <c r="G72" s="50">
        <v>10000</v>
      </c>
      <c r="H72" s="55"/>
      <c r="I72" s="129">
        <v>100000</v>
      </c>
      <c r="J72" s="127"/>
      <c r="K72" s="125"/>
      <c r="L72" s="126"/>
      <c r="M72" s="124"/>
      <c r="N72" s="44"/>
      <c r="O72" s="125"/>
      <c r="P72" s="127"/>
    </row>
    <row r="73" spans="1:16" s="3" customFormat="1" ht="21.75" customHeight="1">
      <c r="A73" s="46" t="s">
        <v>67</v>
      </c>
      <c r="B73" s="45">
        <v>60016</v>
      </c>
      <c r="C73" s="46">
        <v>6050</v>
      </c>
      <c r="D73" s="17" t="s">
        <v>121</v>
      </c>
      <c r="E73" s="48" t="s">
        <v>119</v>
      </c>
      <c r="F73" s="49">
        <f>G73+M73+O73</f>
        <v>230000</v>
      </c>
      <c r="G73" s="50">
        <v>60000</v>
      </c>
      <c r="H73" s="55"/>
      <c r="I73" s="125"/>
      <c r="J73" s="127"/>
      <c r="K73" s="125"/>
      <c r="L73" s="126"/>
      <c r="M73" s="248">
        <v>20000</v>
      </c>
      <c r="N73" s="44"/>
      <c r="O73" s="129">
        <v>150000</v>
      </c>
      <c r="P73" s="127"/>
    </row>
    <row r="74" spans="1:16" s="3" customFormat="1" ht="21.75" customHeight="1">
      <c r="A74" s="46" t="s">
        <v>68</v>
      </c>
      <c r="B74" s="45">
        <v>60016</v>
      </c>
      <c r="C74" s="46">
        <v>6050</v>
      </c>
      <c r="D74" s="14" t="s">
        <v>94</v>
      </c>
      <c r="E74" s="48" t="s">
        <v>17</v>
      </c>
      <c r="F74" s="49">
        <f>G74+67650+I74</f>
        <v>1237650</v>
      </c>
      <c r="G74" s="50">
        <v>791000</v>
      </c>
      <c r="H74" s="55"/>
      <c r="I74" s="129">
        <v>379000</v>
      </c>
      <c r="J74" s="127"/>
      <c r="K74" s="125"/>
      <c r="L74" s="126"/>
      <c r="M74" s="124"/>
      <c r="N74" s="44"/>
      <c r="O74" s="125"/>
      <c r="P74" s="127"/>
    </row>
    <row r="75" spans="1:16" s="3" customFormat="1" ht="16.5" customHeight="1">
      <c r="A75" s="46" t="s">
        <v>69</v>
      </c>
      <c r="B75" s="112">
        <v>60016</v>
      </c>
      <c r="C75" s="46">
        <v>6050</v>
      </c>
      <c r="D75" s="14" t="s">
        <v>91</v>
      </c>
      <c r="E75" s="48" t="s">
        <v>76</v>
      </c>
      <c r="F75" s="49">
        <f>G75+I75</f>
        <v>905000</v>
      </c>
      <c r="G75" s="50">
        <v>300000</v>
      </c>
      <c r="H75" s="55"/>
      <c r="I75" s="129">
        <v>605000</v>
      </c>
      <c r="J75" s="127"/>
      <c r="K75" s="125"/>
      <c r="L75" s="126"/>
      <c r="M75" s="124"/>
      <c r="N75" s="44"/>
      <c r="O75" s="125"/>
      <c r="P75" s="127"/>
    </row>
    <row r="76" spans="1:16" s="3" customFormat="1" ht="16.5" customHeight="1">
      <c r="A76" s="46" t="s">
        <v>70</v>
      </c>
      <c r="B76" s="112">
        <v>60016</v>
      </c>
      <c r="C76" s="46">
        <v>6050</v>
      </c>
      <c r="D76" s="14" t="s">
        <v>92</v>
      </c>
      <c r="E76" s="48" t="s">
        <v>76</v>
      </c>
      <c r="F76" s="49">
        <v>840000</v>
      </c>
      <c r="G76" s="50">
        <v>300000</v>
      </c>
      <c r="H76" s="55"/>
      <c r="I76" s="129">
        <v>540000</v>
      </c>
      <c r="J76" s="127"/>
      <c r="K76" s="125"/>
      <c r="L76" s="126"/>
      <c r="M76" s="124"/>
      <c r="N76" s="44"/>
      <c r="O76" s="125"/>
      <c r="P76" s="127"/>
    </row>
    <row r="77" spans="1:16" s="3" customFormat="1" ht="16.5" customHeight="1">
      <c r="A77" s="46" t="s">
        <v>77</v>
      </c>
      <c r="B77" s="112">
        <v>60016</v>
      </c>
      <c r="C77" s="46">
        <v>6050</v>
      </c>
      <c r="D77" s="14" t="s">
        <v>93</v>
      </c>
      <c r="E77" s="48" t="s">
        <v>76</v>
      </c>
      <c r="F77" s="49">
        <f>G77+I77</f>
        <v>710000</v>
      </c>
      <c r="G77" s="50">
        <v>196000</v>
      </c>
      <c r="H77" s="55"/>
      <c r="I77" s="129">
        <v>514000</v>
      </c>
      <c r="J77" s="127"/>
      <c r="K77" s="125"/>
      <c r="L77" s="126"/>
      <c r="M77" s="124"/>
      <c r="N77" s="44"/>
      <c r="O77" s="125"/>
      <c r="P77" s="127"/>
    </row>
    <row r="78" spans="1:16" s="3" customFormat="1" ht="24" customHeight="1">
      <c r="A78" s="46" t="s">
        <v>78</v>
      </c>
      <c r="B78" s="112">
        <v>60016</v>
      </c>
      <c r="C78" s="46">
        <v>6050</v>
      </c>
      <c r="D78" s="17" t="s">
        <v>99</v>
      </c>
      <c r="E78" s="113" t="s">
        <v>74</v>
      </c>
      <c r="F78" s="55">
        <f>G78+I78+K78</f>
        <v>1765000</v>
      </c>
      <c r="G78" s="92">
        <v>165000</v>
      </c>
      <c r="H78" s="55"/>
      <c r="I78" s="129">
        <v>600000</v>
      </c>
      <c r="J78" s="127"/>
      <c r="K78" s="129">
        <v>1000000</v>
      </c>
      <c r="L78" s="126"/>
      <c r="M78" s="124"/>
      <c r="N78" s="44"/>
      <c r="O78" s="125"/>
      <c r="P78" s="127"/>
    </row>
    <row r="79" spans="1:16" s="3" customFormat="1" ht="25.5" customHeight="1">
      <c r="A79" s="46" t="s">
        <v>79</v>
      </c>
      <c r="B79" s="116">
        <v>60016</v>
      </c>
      <c r="C79" s="46">
        <v>6050</v>
      </c>
      <c r="D79" s="14" t="s">
        <v>88</v>
      </c>
      <c r="E79" s="119" t="s">
        <v>17</v>
      </c>
      <c r="F79" s="51">
        <f>G79+1070071</f>
        <v>2283971</v>
      </c>
      <c r="G79" s="92">
        <v>1213900</v>
      </c>
      <c r="H79" s="55"/>
      <c r="I79" s="129"/>
      <c r="J79" s="127"/>
      <c r="K79" s="129"/>
      <c r="L79" s="126"/>
      <c r="M79" s="124"/>
      <c r="N79" s="44"/>
      <c r="O79" s="125"/>
      <c r="P79" s="127"/>
    </row>
    <row r="80" spans="1:16" s="3" customFormat="1" ht="25.5" customHeight="1">
      <c r="A80" s="46" t="s">
        <v>80</v>
      </c>
      <c r="B80" s="190">
        <v>60016</v>
      </c>
      <c r="C80" s="46">
        <v>6050</v>
      </c>
      <c r="D80" s="202" t="s">
        <v>123</v>
      </c>
      <c r="E80" s="192">
        <v>2012</v>
      </c>
      <c r="F80" s="51">
        <f>G80+O80+M80</f>
        <v>275000</v>
      </c>
      <c r="G80" s="92">
        <v>65000</v>
      </c>
      <c r="H80" s="55"/>
      <c r="I80" s="129"/>
      <c r="J80" s="127"/>
      <c r="K80" s="129"/>
      <c r="L80" s="126"/>
      <c r="M80" s="248">
        <v>10000</v>
      </c>
      <c r="N80" s="44"/>
      <c r="O80" s="129">
        <v>200000</v>
      </c>
      <c r="P80" s="127"/>
    </row>
    <row r="81" spans="1:16" s="3" customFormat="1" ht="44.25" customHeight="1">
      <c r="A81" s="224" t="s">
        <v>81</v>
      </c>
      <c r="B81" s="215">
        <v>60016</v>
      </c>
      <c r="C81" s="224">
        <v>6050</v>
      </c>
      <c r="D81" s="280" t="s">
        <v>106</v>
      </c>
      <c r="E81" s="223" t="s">
        <v>76</v>
      </c>
      <c r="F81" s="55">
        <v>71000</v>
      </c>
      <c r="G81" s="92">
        <v>1000</v>
      </c>
      <c r="H81" s="55"/>
      <c r="I81" s="129">
        <v>70000</v>
      </c>
      <c r="J81" s="140"/>
      <c r="K81" s="129"/>
      <c r="L81" s="126"/>
      <c r="M81" s="124"/>
      <c r="N81" s="33"/>
      <c r="O81" s="125"/>
      <c r="P81" s="140"/>
    </row>
    <row r="82" spans="1:16" s="3" customFormat="1" ht="10.5" customHeight="1">
      <c r="A82" s="61"/>
      <c r="B82" s="61"/>
      <c r="C82" s="61"/>
      <c r="D82" s="219"/>
      <c r="E82" s="63"/>
      <c r="F82" s="64"/>
      <c r="G82" s="65"/>
      <c r="H82" s="64"/>
      <c r="I82" s="95"/>
      <c r="J82" s="95"/>
      <c r="K82" s="95"/>
      <c r="L82" s="218"/>
      <c r="M82" s="218"/>
      <c r="N82" s="95"/>
      <c r="O82" s="218"/>
      <c r="P82" s="95"/>
    </row>
    <row r="83" spans="1:16" s="3" customFormat="1" ht="9.75" customHeight="1">
      <c r="A83" s="66"/>
      <c r="B83" s="66"/>
      <c r="C83" s="66"/>
      <c r="D83" s="228"/>
      <c r="E83" s="68"/>
      <c r="F83" s="69"/>
      <c r="G83" s="60"/>
      <c r="H83" s="69"/>
      <c r="I83" s="271"/>
      <c r="J83" s="271"/>
      <c r="K83" s="271"/>
      <c r="L83" s="273"/>
      <c r="M83" s="273"/>
      <c r="N83" s="271"/>
      <c r="O83" s="273"/>
      <c r="P83" s="271"/>
    </row>
    <row r="84" spans="1:16" s="3" customFormat="1" ht="8.25" customHeight="1">
      <c r="A84" s="66"/>
      <c r="B84" s="66"/>
      <c r="C84" s="66"/>
      <c r="D84" s="228"/>
      <c r="E84" s="68"/>
      <c r="F84" s="69"/>
      <c r="G84" s="60"/>
      <c r="H84" s="69"/>
      <c r="I84" s="271"/>
      <c r="J84" s="271"/>
      <c r="K84" s="271"/>
      <c r="L84" s="273"/>
      <c r="M84" s="273"/>
      <c r="N84" s="271"/>
      <c r="O84" s="273"/>
      <c r="P84" s="271"/>
    </row>
    <row r="85" spans="1:16" s="3" customFormat="1" ht="7.5" customHeight="1">
      <c r="A85" s="275"/>
      <c r="B85" s="275"/>
      <c r="C85" s="275"/>
      <c r="D85" s="281"/>
      <c r="E85" s="277"/>
      <c r="F85" s="282"/>
      <c r="G85" s="283"/>
      <c r="H85" s="282"/>
      <c r="I85" s="278"/>
      <c r="J85" s="278"/>
      <c r="K85" s="278"/>
      <c r="L85" s="279"/>
      <c r="M85" s="279"/>
      <c r="N85" s="278"/>
      <c r="O85" s="279"/>
      <c r="P85" s="278"/>
    </row>
    <row r="86" spans="1:16" s="3" customFormat="1" ht="12" customHeight="1">
      <c r="A86" s="302" t="s">
        <v>2</v>
      </c>
      <c r="B86" s="304" t="s">
        <v>15</v>
      </c>
      <c r="C86" s="306" t="s">
        <v>3</v>
      </c>
      <c r="D86" s="308" t="s">
        <v>4</v>
      </c>
      <c r="E86" s="305" t="s">
        <v>5</v>
      </c>
      <c r="F86" s="312" t="s">
        <v>18</v>
      </c>
      <c r="G86" s="314" t="s">
        <v>8</v>
      </c>
      <c r="H86" s="315"/>
      <c r="I86" s="315"/>
      <c r="J86" s="315"/>
      <c r="K86" s="315"/>
      <c r="L86" s="315"/>
      <c r="M86" s="315"/>
      <c r="N86" s="315"/>
      <c r="O86" s="315"/>
      <c r="P86" s="316"/>
    </row>
    <row r="87" spans="1:16" s="3" customFormat="1" ht="12" customHeight="1">
      <c r="A87" s="302"/>
      <c r="B87" s="304"/>
      <c r="C87" s="307"/>
      <c r="D87" s="309"/>
      <c r="E87" s="311"/>
      <c r="F87" s="312"/>
      <c r="G87" s="317">
        <v>2012</v>
      </c>
      <c r="H87" s="318"/>
      <c r="I87" s="317">
        <v>2013</v>
      </c>
      <c r="J87" s="292"/>
      <c r="K87" s="289">
        <v>2014</v>
      </c>
      <c r="L87" s="290"/>
      <c r="M87" s="291">
        <v>2015</v>
      </c>
      <c r="N87" s="292"/>
      <c r="O87" s="291">
        <v>2016</v>
      </c>
      <c r="P87" s="292"/>
    </row>
    <row r="88" spans="1:16" s="3" customFormat="1" ht="19.5" customHeight="1">
      <c r="A88" s="302"/>
      <c r="B88" s="304"/>
      <c r="C88" s="307"/>
      <c r="D88" s="310"/>
      <c r="E88" s="311"/>
      <c r="F88" s="312"/>
      <c r="G88" s="293" t="s">
        <v>12</v>
      </c>
      <c r="H88" s="295" t="s">
        <v>13</v>
      </c>
      <c r="I88" s="293" t="s">
        <v>12</v>
      </c>
      <c r="J88" s="297" t="s">
        <v>13</v>
      </c>
      <c r="K88" s="293" t="s">
        <v>12</v>
      </c>
      <c r="L88" s="284" t="s">
        <v>13</v>
      </c>
      <c r="M88" s="286" t="s">
        <v>12</v>
      </c>
      <c r="N88" s="284" t="s">
        <v>13</v>
      </c>
      <c r="O88" s="286" t="s">
        <v>12</v>
      </c>
      <c r="P88" s="284" t="s">
        <v>13</v>
      </c>
    </row>
    <row r="89" spans="1:16" s="3" customFormat="1" ht="12.75" customHeight="1">
      <c r="A89" s="303"/>
      <c r="B89" s="305"/>
      <c r="C89" s="307"/>
      <c r="D89" s="31" t="s">
        <v>6</v>
      </c>
      <c r="E89" s="311"/>
      <c r="F89" s="313"/>
      <c r="G89" s="294"/>
      <c r="H89" s="296"/>
      <c r="I89" s="294"/>
      <c r="J89" s="298"/>
      <c r="K89" s="299"/>
      <c r="L89" s="300"/>
      <c r="M89" s="301"/>
      <c r="N89" s="285"/>
      <c r="O89" s="287"/>
      <c r="P89" s="288"/>
    </row>
    <row r="90" spans="1:16" s="3" customFormat="1" ht="21.75" customHeight="1">
      <c r="A90" s="46" t="s">
        <v>82</v>
      </c>
      <c r="B90" s="45">
        <v>60016</v>
      </c>
      <c r="C90" s="46">
        <v>6050</v>
      </c>
      <c r="D90" s="17" t="s">
        <v>71</v>
      </c>
      <c r="E90" s="43" t="s">
        <v>17</v>
      </c>
      <c r="F90" s="51">
        <f>G90+212845</f>
        <v>914375</v>
      </c>
      <c r="G90" s="92">
        <v>701530</v>
      </c>
      <c r="H90" s="55"/>
      <c r="I90" s="125"/>
      <c r="J90" s="127"/>
      <c r="K90" s="125"/>
      <c r="L90" s="126"/>
      <c r="M90" s="124"/>
      <c r="N90" s="44"/>
      <c r="O90" s="125"/>
      <c r="P90" s="127"/>
    </row>
    <row r="91" spans="1:16" s="3" customFormat="1" ht="36" customHeight="1">
      <c r="A91" s="46" t="s">
        <v>100</v>
      </c>
      <c r="B91" s="45">
        <v>60016</v>
      </c>
      <c r="C91" s="46">
        <v>6050</v>
      </c>
      <c r="D91" s="15" t="s">
        <v>124</v>
      </c>
      <c r="E91" s="223" t="s">
        <v>119</v>
      </c>
      <c r="F91" s="55">
        <f>G91+O91+M91</f>
        <v>410000</v>
      </c>
      <c r="G91" s="92">
        <v>100000</v>
      </c>
      <c r="H91" s="55"/>
      <c r="I91" s="125"/>
      <c r="J91" s="127"/>
      <c r="K91" s="125"/>
      <c r="L91" s="126"/>
      <c r="M91" s="248">
        <v>10000</v>
      </c>
      <c r="N91" s="44"/>
      <c r="O91" s="129">
        <v>300000</v>
      </c>
      <c r="P91" s="127"/>
    </row>
    <row r="92" spans="1:16" s="3" customFormat="1" ht="38.25" customHeight="1">
      <c r="A92" s="46" t="s">
        <v>107</v>
      </c>
      <c r="B92" s="45">
        <v>60016</v>
      </c>
      <c r="C92" s="46">
        <v>6050</v>
      </c>
      <c r="D92" s="14" t="s">
        <v>30</v>
      </c>
      <c r="E92" s="48" t="s">
        <v>17</v>
      </c>
      <c r="F92" s="49">
        <f>G92+218957</f>
        <v>1087171</v>
      </c>
      <c r="G92" s="50">
        <v>868214</v>
      </c>
      <c r="H92" s="55"/>
      <c r="I92" s="125"/>
      <c r="J92" s="127"/>
      <c r="K92" s="125"/>
      <c r="L92" s="126"/>
      <c r="M92" s="124"/>
      <c r="N92" s="44"/>
      <c r="O92" s="125"/>
      <c r="P92" s="127"/>
    </row>
    <row r="93" spans="1:16" s="3" customFormat="1" ht="33" customHeight="1">
      <c r="A93" s="224" t="s">
        <v>108</v>
      </c>
      <c r="B93" s="221">
        <v>60016</v>
      </c>
      <c r="C93" s="224">
        <v>6050</v>
      </c>
      <c r="D93" s="16" t="s">
        <v>37</v>
      </c>
      <c r="E93" s="223" t="s">
        <v>17</v>
      </c>
      <c r="F93" s="55">
        <f>G93+9350</f>
        <v>98525</v>
      </c>
      <c r="G93" s="92">
        <v>89175</v>
      </c>
      <c r="H93" s="55"/>
      <c r="I93" s="129"/>
      <c r="J93" s="132"/>
      <c r="K93" s="125"/>
      <c r="L93" s="126"/>
      <c r="M93" s="124"/>
      <c r="N93" s="131"/>
      <c r="O93" s="125"/>
      <c r="P93" s="132"/>
    </row>
    <row r="94" spans="1:16" s="3" customFormat="1" ht="20.25" customHeight="1">
      <c r="A94" s="319" t="s">
        <v>117</v>
      </c>
      <c r="B94" s="319">
        <v>72095</v>
      </c>
      <c r="C94" s="46">
        <v>6057</v>
      </c>
      <c r="D94" s="322" t="s">
        <v>125</v>
      </c>
      <c r="E94" s="323" t="s">
        <v>120</v>
      </c>
      <c r="F94" s="244">
        <f>SUM(G94:P94)</f>
        <v>1068407</v>
      </c>
      <c r="G94" s="50"/>
      <c r="H94" s="49">
        <v>7318</v>
      </c>
      <c r="I94" s="231"/>
      <c r="J94" s="232">
        <v>880889</v>
      </c>
      <c r="K94" s="231"/>
      <c r="L94" s="233">
        <v>141100</v>
      </c>
      <c r="M94" s="234"/>
      <c r="N94" s="235">
        <v>39100</v>
      </c>
      <c r="O94" s="231"/>
      <c r="P94" s="232"/>
    </row>
    <row r="95" spans="1:16" s="3" customFormat="1" ht="21.75" customHeight="1" thickBot="1">
      <c r="A95" s="320"/>
      <c r="B95" s="321"/>
      <c r="C95" s="236">
        <v>6059</v>
      </c>
      <c r="D95" s="321"/>
      <c r="E95" s="321"/>
      <c r="F95" s="245">
        <f>SUM(G95:P95)</f>
        <v>188543</v>
      </c>
      <c r="G95" s="238">
        <v>1292</v>
      </c>
      <c r="H95" s="237"/>
      <c r="I95" s="239">
        <v>155451</v>
      </c>
      <c r="J95" s="240"/>
      <c r="K95" s="241">
        <v>24900</v>
      </c>
      <c r="L95" s="242"/>
      <c r="M95" s="246">
        <v>6900</v>
      </c>
      <c r="N95" s="243"/>
      <c r="O95" s="241"/>
      <c r="P95" s="240"/>
    </row>
    <row r="96" spans="1:16" ht="17.25" customHeight="1" thickBot="1">
      <c r="A96" s="343" t="s">
        <v>0</v>
      </c>
      <c r="B96" s="344"/>
      <c r="C96" s="344"/>
      <c r="D96" s="345"/>
      <c r="E96" s="93"/>
      <c r="F96" s="110">
        <f aca="true" t="shared" si="3" ref="F96:P96">F48+F28+F13+F66</f>
        <v>216884089</v>
      </c>
      <c r="G96" s="107">
        <f t="shared" si="3"/>
        <v>44250861</v>
      </c>
      <c r="H96" s="94">
        <f t="shared" si="3"/>
        <v>18690317</v>
      </c>
      <c r="I96" s="212">
        <f t="shared" si="3"/>
        <v>45537411</v>
      </c>
      <c r="J96" s="212">
        <f t="shared" si="3"/>
        <v>31993390</v>
      </c>
      <c r="K96" s="108">
        <f t="shared" si="3"/>
        <v>20224900</v>
      </c>
      <c r="L96" s="108">
        <f t="shared" si="3"/>
        <v>141100</v>
      </c>
      <c r="M96" s="107">
        <f t="shared" si="3"/>
        <v>29436900</v>
      </c>
      <c r="N96" s="94">
        <f t="shared" si="3"/>
        <v>9039100</v>
      </c>
      <c r="O96" s="212">
        <f t="shared" si="3"/>
        <v>2360000</v>
      </c>
      <c r="P96" s="109">
        <f t="shared" si="3"/>
        <v>0</v>
      </c>
    </row>
    <row r="97" spans="1:13" ht="12" customHeight="1">
      <c r="A97" s="4"/>
      <c r="B97" s="4"/>
      <c r="C97" s="4"/>
      <c r="D97" s="4"/>
      <c r="E97" s="4"/>
      <c r="F97" s="5"/>
      <c r="G97" s="12"/>
      <c r="I97" s="12"/>
      <c r="K97" s="12"/>
      <c r="M97" s="12"/>
    </row>
    <row r="98" ht="11.25" customHeight="1">
      <c r="I98" s="12"/>
    </row>
    <row r="99" spans="4:9" ht="11.25">
      <c r="D99" s="251"/>
      <c r="E99" s="358"/>
      <c r="F99" s="359"/>
      <c r="G99" s="366"/>
      <c r="H99" s="11"/>
      <c r="I99" s="11"/>
    </row>
    <row r="100" spans="4:9" ht="11.25">
      <c r="D100" s="10"/>
      <c r="E100" s="9"/>
      <c r="F100" s="8"/>
      <c r="G100" s="8"/>
      <c r="H100" s="9"/>
      <c r="I100" s="9"/>
    </row>
    <row r="101" spans="5:6" ht="11.25">
      <c r="E101" s="9"/>
      <c r="F101" s="8"/>
    </row>
    <row r="102" spans="4:9" ht="11.25">
      <c r="D102" s="6"/>
      <c r="E102" s="6"/>
      <c r="F102" s="7"/>
      <c r="G102" s="357"/>
      <c r="H102" s="357"/>
      <c r="I102" s="357"/>
    </row>
    <row r="103" spans="4:9" ht="11.25">
      <c r="D103" s="6"/>
      <c r="E103" s="6"/>
      <c r="F103" s="7"/>
      <c r="G103" s="8"/>
      <c r="H103" s="9"/>
      <c r="I103" s="9"/>
    </row>
    <row r="104" spans="4:9" ht="11.25">
      <c r="D104" s="6"/>
      <c r="E104" s="6"/>
      <c r="F104" s="7"/>
      <c r="G104" s="8"/>
      <c r="H104" s="9"/>
      <c r="I104" s="9"/>
    </row>
    <row r="105" spans="4:6" ht="9.75">
      <c r="D105" s="6"/>
      <c r="E105" s="6"/>
      <c r="F105" s="7"/>
    </row>
    <row r="106" spans="4:6" ht="9.75">
      <c r="D106" s="6"/>
      <c r="E106" s="6"/>
      <c r="F106" s="7"/>
    </row>
    <row r="107" spans="4:6" ht="9.75">
      <c r="D107" s="6"/>
      <c r="E107" s="6"/>
      <c r="F107" s="7"/>
    </row>
    <row r="108" spans="4:6" ht="9.75">
      <c r="D108" s="6"/>
      <c r="E108" s="6"/>
      <c r="F108" s="7"/>
    </row>
    <row r="109" spans="4:6" ht="9.75">
      <c r="D109" s="6"/>
      <c r="E109" s="6"/>
      <c r="F109" s="7"/>
    </row>
    <row r="110" spans="4:6" ht="9.75">
      <c r="D110" s="6"/>
      <c r="E110" s="6"/>
      <c r="F110" s="7"/>
    </row>
  </sheetData>
  <sheetProtection/>
  <mergeCells count="121">
    <mergeCell ref="E49:E54"/>
    <mergeCell ref="M13:M15"/>
    <mergeCell ref="O13:O15"/>
    <mergeCell ref="O37:P37"/>
    <mergeCell ref="G38:G39"/>
    <mergeCell ref="N13:N15"/>
    <mergeCell ref="C36:C39"/>
    <mergeCell ref="D36:D38"/>
    <mergeCell ref="E36:E39"/>
    <mergeCell ref="D19:D21"/>
    <mergeCell ref="E13:E15"/>
    <mergeCell ref="G102:I102"/>
    <mergeCell ref="E99:F99"/>
    <mergeCell ref="I10:J10"/>
    <mergeCell ref="I13:I15"/>
    <mergeCell ref="J13:J15"/>
    <mergeCell ref="E9:E12"/>
    <mergeCell ref="E19:E21"/>
    <mergeCell ref="F9:F12"/>
    <mergeCell ref="G9:P9"/>
    <mergeCell ref="P13:P15"/>
    <mergeCell ref="P11:P12"/>
    <mergeCell ref="H13:H15"/>
    <mergeCell ref="F13:F15"/>
    <mergeCell ref="A96:D96"/>
    <mergeCell ref="D13:D15"/>
    <mergeCell ref="B16:B18"/>
    <mergeCell ref="D16:D18"/>
    <mergeCell ref="B19:B21"/>
    <mergeCell ref="A13:A15"/>
    <mergeCell ref="G13:G15"/>
    <mergeCell ref="A19:A21"/>
    <mergeCell ref="D49:D50"/>
    <mergeCell ref="A36:A39"/>
    <mergeCell ref="A49:A54"/>
    <mergeCell ref="B49:B54"/>
    <mergeCell ref="O11:O12"/>
    <mergeCell ref="E16:E18"/>
    <mergeCell ref="F36:F39"/>
    <mergeCell ref="G36:P36"/>
    <mergeCell ref="G37:H37"/>
    <mergeCell ref="G10:H10"/>
    <mergeCell ref="D9:D11"/>
    <mergeCell ref="G11:G12"/>
    <mergeCell ref="H11:H12"/>
    <mergeCell ref="I11:I12"/>
    <mergeCell ref="A16:A18"/>
    <mergeCell ref="M11:M12"/>
    <mergeCell ref="M10:N10"/>
    <mergeCell ref="N11:N12"/>
    <mergeCell ref="K10:L10"/>
    <mergeCell ref="K11:K12"/>
    <mergeCell ref="A7:P7"/>
    <mergeCell ref="A9:A12"/>
    <mergeCell ref="B9:B12"/>
    <mergeCell ref="C9:C12"/>
    <mergeCell ref="O10:P10"/>
    <mergeCell ref="B36:B39"/>
    <mergeCell ref="L11:L12"/>
    <mergeCell ref="K37:L37"/>
    <mergeCell ref="K38:K39"/>
    <mergeCell ref="L38:L39"/>
    <mergeCell ref="K13:K15"/>
    <mergeCell ref="H38:H39"/>
    <mergeCell ref="I38:I39"/>
    <mergeCell ref="J38:J39"/>
    <mergeCell ref="J11:J12"/>
    <mergeCell ref="M37:N37"/>
    <mergeCell ref="N38:N39"/>
    <mergeCell ref="I37:J37"/>
    <mergeCell ref="M38:M39"/>
    <mergeCell ref="O38:O39"/>
    <mergeCell ref="P38:P39"/>
    <mergeCell ref="A94:A95"/>
    <mergeCell ref="B94:B95"/>
    <mergeCell ref="D94:D95"/>
    <mergeCell ref="E94:E95"/>
    <mergeCell ref="A62:A65"/>
    <mergeCell ref="B62:B65"/>
    <mergeCell ref="C62:C65"/>
    <mergeCell ref="D62:D64"/>
    <mergeCell ref="E62:E65"/>
    <mergeCell ref="F62:F65"/>
    <mergeCell ref="G62:P62"/>
    <mergeCell ref="G63:H63"/>
    <mergeCell ref="I63:J63"/>
    <mergeCell ref="K63:L63"/>
    <mergeCell ref="M63:N63"/>
    <mergeCell ref="O63:P63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A86:A89"/>
    <mergeCell ref="B86:B89"/>
    <mergeCell ref="C86:C89"/>
    <mergeCell ref="D86:D88"/>
    <mergeCell ref="E86:E89"/>
    <mergeCell ref="F86:F89"/>
    <mergeCell ref="G86:P86"/>
    <mergeCell ref="G87:H87"/>
    <mergeCell ref="I87:J87"/>
    <mergeCell ref="G88:G89"/>
    <mergeCell ref="H88:H89"/>
    <mergeCell ref="I88:I89"/>
    <mergeCell ref="J88:J89"/>
    <mergeCell ref="K88:K89"/>
    <mergeCell ref="L88:L89"/>
    <mergeCell ref="N88:N89"/>
    <mergeCell ref="O88:O89"/>
    <mergeCell ref="P88:P89"/>
    <mergeCell ref="K87:L87"/>
    <mergeCell ref="M87:N87"/>
    <mergeCell ref="O87:P87"/>
    <mergeCell ref="M88:M89"/>
  </mergeCells>
  <printOptions horizontalCentered="1"/>
  <pageMargins left="0.36" right="0.45" top="0.59" bottom="0.61" header="0.32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2012-04-13T12:51:53Z</cp:lastPrinted>
  <dcterms:created xsi:type="dcterms:W3CDTF">2002-08-13T10:14:59Z</dcterms:created>
  <dcterms:modified xsi:type="dcterms:W3CDTF">2012-04-13T14:03:31Z</dcterms:modified>
  <cp:category/>
  <cp:version/>
  <cp:contentType/>
  <cp:contentStatus/>
</cp:coreProperties>
</file>