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<sst xmlns="http://schemas.openxmlformats.org/spreadsheetml/2006/main" count="172" uniqueCount="101">
  <si>
    <t>OGÓŁEM</t>
  </si>
  <si>
    <t>01010</t>
  </si>
  <si>
    <t xml:space="preserve">Lp. </t>
  </si>
  <si>
    <t xml:space="preserve">§ </t>
  </si>
  <si>
    <t>Nazwa programu inwestycyjnego</t>
  </si>
  <si>
    <t>Okres  realizacji programu</t>
  </si>
  <si>
    <t>w tym zadania:</t>
  </si>
  <si>
    <t>Budownictwo komunalne</t>
  </si>
  <si>
    <t>WYSOKOŚĆ NAKŁADÓW</t>
  </si>
  <si>
    <t>Wólka Kosowska -Projekt i budowa przedszkola</t>
  </si>
  <si>
    <t>Rady Gminy Lesznowola</t>
  </si>
  <si>
    <t>Program rozwoju oświaty i sportu</t>
  </si>
  <si>
    <t>Dochody własne</t>
  </si>
  <si>
    <t>Środki pomocowe, 
 dotacje i inne</t>
  </si>
  <si>
    <t>2010-2012</t>
  </si>
  <si>
    <t>2004-2013</t>
  </si>
  <si>
    <t>Rozdz.</t>
  </si>
  <si>
    <t xml:space="preserve">Program rozwoju  infrastruktury </t>
  </si>
  <si>
    <t>2011-2012</t>
  </si>
  <si>
    <t>Łazy - Aktualizacja projektu i budowa świetlicy    (Razem - 1.500.000,-zł)</t>
  </si>
  <si>
    <t xml:space="preserve">Łączne nakłady inwestycyjne               </t>
  </si>
  <si>
    <t>Załącznik Nr 3a</t>
  </si>
  <si>
    <t>Mysiadło i Nowa Iwiczna - Budowa odwodnienia</t>
  </si>
  <si>
    <t>Pożyczki i kredyty</t>
  </si>
  <si>
    <t>2011-2013</t>
  </si>
  <si>
    <t xml:space="preserve">                    II etap 20.400.000,-zł </t>
  </si>
  <si>
    <t xml:space="preserve">                    III etap 20.000.000,-zł </t>
  </si>
  <si>
    <t>2006-2015</t>
  </si>
  <si>
    <t>WYKAZ PRZEDSIĘWZIEĆ MAJĄTKOWYCH GMINY LESZNOWOLA NA LATA 2011-2015 - wg źródeł finansowania - po zmianach</t>
  </si>
  <si>
    <t>2010-2014</t>
  </si>
  <si>
    <t>2009-2014</t>
  </si>
  <si>
    <t xml:space="preserve">Program rozwoju gospod wodno - ściekowej </t>
  </si>
  <si>
    <t>Lesznowola- Projekt budowy i odwodnienia parkingu przy Zespole Szkół Publicznych</t>
  </si>
  <si>
    <t>Magdalenka - Projekt i budowa świetlicy        (Razem - 3.170.000,-zł)</t>
  </si>
  <si>
    <t>Nowa Iwiczna - Projekt i budowa obiektu integracji społecznej wraz z zagospodarowaniem terenu                          (Razem- 2.933.220,-zł)</t>
  </si>
  <si>
    <t>Podolszyn - Budowa świetlicy                     (Razem 1.909.350,-zł)</t>
  </si>
  <si>
    <t>Mysiadło - Projekt i adaptacja budynku przy ul. Osiedlowej - filia GOPS    (Razem - 1.370.070,-zł)</t>
  </si>
  <si>
    <t>Kolonia Lesznowola - Proj budowy ul. Krótkiej</t>
  </si>
  <si>
    <t>2006-2014</t>
  </si>
  <si>
    <t>Wólka Kosowska - Proj i budowa budynków socj  wraz z urzadzeniem terenów rekreacyjno-sportowych</t>
  </si>
  <si>
    <t>2009-2013</t>
  </si>
  <si>
    <t>Warszawianka - Budowa ciągu pieszo-jezdnego od ul. Rejonowej (vis a vis ul. Brzozowej) - ul. Sielankowa</t>
  </si>
  <si>
    <t>Mysiadło- Projekt budowy zbiornika retencyjnego (sztuczny zbiornik wód opadowych)</t>
  </si>
  <si>
    <t>Mysiadło - Projekt budowy oświetlenia ulicy nr ewid. dz. 20/17, 31/6 i 22                             (pkt świetlne)</t>
  </si>
  <si>
    <t xml:space="preserve">Mysiadło - Projekt budowy oświetlenia ulic: Aronii, Porzeczkowej i Agrestowej    </t>
  </si>
  <si>
    <t>Łazy II - Projekt budowy oświetlenia na drodze gminnej dz. nr. 44/72 i 46 (przy ul. Przyszłości-pkt świetlne)</t>
  </si>
  <si>
    <t xml:space="preserve">Lesznowola - Projekt i budowa  ul. Okrężnej oraz projekty branżowe wraz z wytyczeniem geodezyjnym </t>
  </si>
  <si>
    <t xml:space="preserve">Do Uchwały Nr </t>
  </si>
  <si>
    <t xml:space="preserve">z dnia </t>
  </si>
  <si>
    <t>Warszawianka - Budowa wodociagu z przyłączami i kanalizacji grawitacyjnej z przyłączami na działkach nr ewid 23, 9/10, 9/11, 9/12, 9/13, 9/15, 9/16, 9/17, 9/19</t>
  </si>
  <si>
    <t>Łoziska - Budowa kanalizacji z przyłączami działki nr ew. 2/1, 2/2, 2/3, 56/11, 56/18, 56/23, 56/24, 56/26, 56/27, 224</t>
  </si>
  <si>
    <t>Lesznowola - Projekt  przebudowy  ul. GRN  wraz z aktualizacją geodezyjną</t>
  </si>
  <si>
    <t>Lesznowola - Projekt i  budowa  ul. Sportowej wraz z wytyczeniem geodezyjnym przebiegu drogi</t>
  </si>
  <si>
    <t>2009-2012</t>
  </si>
  <si>
    <t>Stachowo, Wólka Kosowska, PAN Kosów  - Projekt ul. Karasia z odwodnieniem</t>
  </si>
  <si>
    <t>Lesznowola - Projekt oświetlenia ul. Dworkowej  i Słonecznej (pkt świetlne)</t>
  </si>
  <si>
    <t>Nowa Iwiczna i Stara Iwiczna- Projekt kanalizacji deszczowej ul. Kielecka</t>
  </si>
  <si>
    <t>Wilcza Góra-Projekt  budowy ul. Jasnej z odwodnieniem</t>
  </si>
  <si>
    <t>1.1</t>
  </si>
  <si>
    <t>1.2</t>
  </si>
  <si>
    <t>1.3</t>
  </si>
  <si>
    <t>1.4</t>
  </si>
  <si>
    <t>1.5</t>
  </si>
  <si>
    <t>1.6</t>
  </si>
  <si>
    <t>1.7</t>
  </si>
  <si>
    <t>1.</t>
  </si>
  <si>
    <t>2.</t>
  </si>
  <si>
    <t>2.1</t>
  </si>
  <si>
    <t>2.2</t>
  </si>
  <si>
    <t>2.3</t>
  </si>
  <si>
    <r>
      <t xml:space="preserve">Kompleksowy program gospodarki  ściekowej gminy Lesznowola </t>
    </r>
    <r>
      <rPr>
        <vertAlign val="superscript"/>
        <sz val="7"/>
        <rFont val="Cambria"/>
        <family val="1"/>
      </rPr>
      <t xml:space="preserve">1)                                                                </t>
    </r>
    <r>
      <rPr>
        <sz val="7"/>
        <rFont val="Cambria"/>
        <family val="1"/>
      </rPr>
      <t>( Razem 38.303.951,-zł)</t>
    </r>
  </si>
  <si>
    <r>
      <t xml:space="preserve">Kompleksowy program gospodarki wodnej gminy Lesznowola </t>
    </r>
    <r>
      <rPr>
        <vertAlign val="superscript"/>
        <sz val="7"/>
        <rFont val="Cambria"/>
        <family val="1"/>
      </rPr>
      <t xml:space="preserve">1)                                                                                </t>
    </r>
    <r>
      <rPr>
        <sz val="7"/>
        <rFont val="Cambria"/>
        <family val="1"/>
      </rPr>
      <t>( Razem 29.671.509,-zł)</t>
    </r>
  </si>
  <si>
    <t>2.4</t>
  </si>
  <si>
    <t>2.5</t>
  </si>
  <si>
    <t>2.6</t>
  </si>
  <si>
    <t>2.7</t>
  </si>
  <si>
    <t>2.8</t>
  </si>
  <si>
    <t>2.9</t>
  </si>
  <si>
    <t>2.10</t>
  </si>
  <si>
    <t>3.</t>
  </si>
  <si>
    <t>3.1</t>
  </si>
  <si>
    <t>3.2</t>
  </si>
  <si>
    <t>3.3</t>
  </si>
  <si>
    <t>4.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</si>
  <si>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</si>
  <si>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</si>
  <si>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</si>
  <si>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</si>
  <si>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</si>
  <si>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</si>
  <si>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</si>
  <si>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</si>
  <si>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</si>
  <si>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</si>
  <si>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 xml:space="preserve">                     I etap 60.567.737,-zł </t>
  </si>
  <si>
    <r>
      <t>Mysiadło - Projekt i budowa                                         "Cenrtrum Edukacji i Sportu"</t>
    </r>
    <r>
      <rPr>
        <vertAlign val="superscript"/>
        <sz val="7"/>
        <rFont val="Cambria"/>
        <family val="1"/>
      </rPr>
      <t xml:space="preserve">                                                                                                                                    </t>
    </r>
    <r>
      <rPr>
        <sz val="7"/>
        <rFont val="Cambria"/>
        <family val="1"/>
      </rPr>
      <t xml:space="preserve">(Razem 100.967.737,-zł) </t>
    </r>
    <r>
      <rPr>
        <vertAlign val="superscript"/>
        <sz val="7"/>
        <rFont val="Cambria"/>
        <family val="1"/>
      </rPr>
      <t xml:space="preserve">1)                   </t>
    </r>
  </si>
  <si>
    <t>Magdaleka -Projekt i budowa ciągu pieszo-rowerowego - III etap</t>
  </si>
  <si>
    <t>Lesznowola - Projekt rozbudowy ul. Okrężnej na odcinku od ul. Słonecznej do dz. nr. 278 w zakresie ciągu pieszo-jezdnego</t>
  </si>
  <si>
    <t xml:space="preserve">Nowa Wola-Moderniz, remont ul. Plonowej I etap </t>
  </si>
  <si>
    <t>1.8</t>
  </si>
  <si>
    <t>Nowa Iwiczna - Projekt kanalizacji deszczowej ul. Wiosenna, Spacerowa i Graniczna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</si>
</sst>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7"/>
      <color indexed="9"/>
      <name val="Arial CE"/>
      <family val="2"/>
    </font>
    <font>
      <sz val="9"/>
      <name val="Arial CE"/>
      <family val="2"/>
    </font>
    <font>
      <b/>
      <sz val="7"/>
      <name val="Arial CE"/>
      <family val="0"/>
    </font>
    <font>
      <sz val="8"/>
      <name val="Cambria"/>
      <family val="1"/>
    </font>
    <font>
      <sz val="7"/>
      <name val="Cambria"/>
      <family val="1"/>
    </font>
    <font>
      <b/>
      <sz val="10"/>
      <name val="Cambria"/>
      <family val="1"/>
    </font>
    <font>
      <b/>
      <sz val="7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b/>
      <sz val="12"/>
      <name val="Cambria"/>
      <family val="1"/>
    </font>
    <font>
      <b/>
      <u val="single"/>
      <sz val="12"/>
      <name val="Cambria"/>
      <family val="1"/>
    </font>
    <font>
      <sz val="12"/>
      <name val="Cambria"/>
      <family val="1"/>
    </font>
    <font>
      <sz val="10"/>
      <name val="Cambria"/>
      <family val="1"/>
    </font>
    <font>
      <sz val="6"/>
      <name val="Cambria"/>
      <family val="1"/>
    </font>
    <font>
      <vertAlign val="superscript"/>
      <sz val="7"/>
      <name val="Cambria"/>
      <family val="1"/>
    </font>
    <font>
      <b/>
      <sz val="6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hair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dashDot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hair"/>
    </border>
    <border>
      <left style="medium"/>
      <right style="medium"/>
      <top style="thin"/>
      <bottom style="hair"/>
    </border>
    <border>
      <left style="thin"/>
      <right style="thin"/>
      <top style="dashDot"/>
      <bottom style="dashDot"/>
    </border>
    <border>
      <left style="thin"/>
      <right/>
      <top style="dashDot"/>
      <bottom style="dashDot"/>
    </border>
    <border>
      <left style="medium"/>
      <right style="thin"/>
      <top style="dashDot"/>
      <bottom style="dashDot"/>
    </border>
    <border>
      <left style="thin"/>
      <right style="medium"/>
      <top style="dashDot"/>
      <bottom style="dashDot"/>
    </border>
    <border>
      <left style="medium"/>
      <right style="medium"/>
      <top style="dashDot"/>
      <bottom style="dashDot"/>
    </border>
    <border>
      <left style="thin"/>
      <right style="thin"/>
      <top style="dashDot"/>
      <bottom style="thin"/>
    </border>
    <border>
      <left style="thin"/>
      <right/>
      <top style="dashDot"/>
      <bottom style="thin"/>
    </border>
    <border>
      <left style="medium"/>
      <right style="thin"/>
      <top style="dashDot"/>
      <bottom style="thin"/>
    </border>
    <border>
      <left style="thin"/>
      <right style="medium"/>
      <top style="dashDot"/>
      <bottom style="thin"/>
    </border>
    <border>
      <left style="medium"/>
      <right style="medium"/>
      <top style="dashDot"/>
      <bottom style="thin"/>
    </border>
    <border>
      <left style="thin"/>
      <right style="thin"/>
      <top style="dashDot"/>
      <bottom/>
    </border>
    <border>
      <left style="thin"/>
      <right/>
      <top style="dashDot"/>
      <bottom/>
    </border>
    <border>
      <left style="medium"/>
      <right style="thin"/>
      <top style="dashDot"/>
      <bottom/>
    </border>
    <border>
      <left style="thin"/>
      <right style="medium"/>
      <top style="dashDot"/>
      <bottom/>
    </border>
    <border>
      <left style="medium"/>
      <right style="medium"/>
      <top style="dashDot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/>
    </border>
    <border>
      <left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dashDot"/>
      <bottom style="thin"/>
    </border>
    <border>
      <left/>
      <right/>
      <top style="dashDot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 style="thin"/>
      <top style="dashDot"/>
      <bottom style="hair"/>
    </border>
    <border>
      <left/>
      <right style="thin"/>
      <top style="dashDot"/>
      <bottom style="hair"/>
    </border>
    <border>
      <left/>
      <right/>
      <top style="dashDot"/>
      <bottom style="hair"/>
    </border>
    <border>
      <left style="thin"/>
      <right/>
      <top style="thin"/>
      <bottom style="dashDot"/>
    </border>
    <border>
      <left style="medium"/>
      <right style="thin"/>
      <top style="thin"/>
      <bottom style="dashDot"/>
    </border>
    <border>
      <left style="thin"/>
      <right style="medium"/>
      <top style="thin"/>
      <bottom style="dashDot"/>
    </border>
    <border>
      <left/>
      <right style="thin"/>
      <top style="thin"/>
      <bottom style="dashDot"/>
    </border>
    <border>
      <left/>
      <right/>
      <top style="thin"/>
      <bottom style="dashDot"/>
    </border>
    <border>
      <left/>
      <right style="thin"/>
      <top style="thin"/>
      <bottom/>
    </border>
    <border>
      <left/>
      <right style="thin"/>
      <top style="dashDot"/>
      <bottom/>
    </border>
    <border>
      <left/>
      <right/>
      <top style="dashDot"/>
      <bottom/>
    </border>
    <border>
      <left style="thin"/>
      <right style="thin"/>
      <top style="dashDot"/>
      <bottom style="mediumDashed"/>
    </border>
    <border>
      <left style="thin"/>
      <right style="thin"/>
      <top/>
      <bottom style="mediumDashed"/>
    </border>
    <border>
      <left style="thin"/>
      <right/>
      <top style="dashDot"/>
      <bottom style="mediumDashed"/>
    </border>
    <border>
      <left style="medium"/>
      <right style="thin"/>
      <top style="dashDot"/>
      <bottom style="mediumDashed"/>
    </border>
    <border>
      <left style="thin"/>
      <right style="medium"/>
      <top style="dashDot"/>
      <bottom style="mediumDashed"/>
    </border>
    <border>
      <left/>
      <right style="thin"/>
      <top style="dashDot"/>
      <bottom style="mediumDashed"/>
    </border>
    <border>
      <left/>
      <right/>
      <top style="dashDot"/>
      <bottom style="mediumDashed"/>
    </border>
    <border>
      <left style="thin"/>
      <right style="thin"/>
      <top style="mediumDashed"/>
      <bottom style="hair"/>
    </border>
    <border>
      <left style="thin"/>
      <right style="thin"/>
      <top style="mediumDashed"/>
      <bottom/>
    </border>
    <border>
      <left style="thin"/>
      <right/>
      <top style="mediumDashed"/>
      <bottom style="hair"/>
    </border>
    <border>
      <left style="medium"/>
      <right style="thin"/>
      <top style="mediumDashed"/>
      <bottom style="hair"/>
    </border>
    <border>
      <left style="thin"/>
      <right style="medium"/>
      <top style="mediumDashed"/>
      <bottom style="hair"/>
    </border>
    <border>
      <left/>
      <right style="thin"/>
      <top style="mediumDashed"/>
      <bottom style="hair"/>
    </border>
    <border>
      <left/>
      <right/>
      <top style="mediumDashed"/>
      <bottom style="hair"/>
    </border>
    <border>
      <left style="thin"/>
      <right style="thin"/>
      <top style="hair"/>
      <bottom style="mediumDashed"/>
    </border>
    <border>
      <left style="thin"/>
      <right/>
      <top style="hair"/>
      <bottom style="mediumDashed"/>
    </border>
    <border>
      <left style="medium"/>
      <right style="thin"/>
      <top style="hair"/>
      <bottom style="mediumDashed"/>
    </border>
    <border>
      <left style="thin"/>
      <right style="medium"/>
      <top style="hair"/>
      <bottom style="mediumDashed"/>
    </border>
    <border>
      <left/>
      <right style="thin"/>
      <top style="hair"/>
      <bottom style="mediumDashed"/>
    </border>
    <border>
      <left/>
      <right/>
      <top style="hair"/>
      <bottom style="mediumDashed"/>
    </border>
    <border>
      <left style="thin"/>
      <right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double"/>
      <bottom/>
    </border>
    <border>
      <left style="medium"/>
      <right style="thin"/>
      <top/>
      <bottom style="thin"/>
    </border>
    <border>
      <left style="thin"/>
      <right style="medium"/>
      <top style="double"/>
      <bottom/>
    </border>
    <border>
      <left style="thin"/>
      <right style="medium"/>
      <top/>
      <bottom style="thin"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medium"/>
      <right style="medium"/>
      <top style="thin"/>
      <bottom/>
    </border>
    <border>
      <left style="medium"/>
      <right style="medium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3" fontId="8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vertical="center" wrapText="1"/>
    </xf>
    <xf numFmtId="0" fontId="10" fillId="34" borderId="15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3" fontId="13" fillId="34" borderId="16" xfId="0" applyNumberFormat="1" applyFont="1" applyFill="1" applyBorder="1" applyAlignment="1">
      <alignment horizontal="center" vertical="center"/>
    </xf>
    <xf numFmtId="3" fontId="13" fillId="34" borderId="17" xfId="0" applyNumberFormat="1" applyFont="1" applyFill="1" applyBorder="1" applyAlignment="1">
      <alignment vertical="center"/>
    </xf>
    <xf numFmtId="0" fontId="15" fillId="34" borderId="18" xfId="0" applyFont="1" applyFill="1" applyBorder="1" applyAlignment="1">
      <alignment vertical="center" wrapText="1"/>
    </xf>
    <xf numFmtId="0" fontId="15" fillId="34" borderId="19" xfId="0" applyFont="1" applyFill="1" applyBorder="1" applyAlignment="1">
      <alignment vertical="center" wrapText="1"/>
    </xf>
    <xf numFmtId="0" fontId="15" fillId="34" borderId="2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top" wrapText="1"/>
    </xf>
    <xf numFmtId="0" fontId="9" fillId="34" borderId="21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3" fontId="10" fillId="0" borderId="23" xfId="0" applyNumberFormat="1" applyFont="1" applyFill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10" fillId="0" borderId="25" xfId="0" applyNumberFormat="1" applyFont="1" applyFill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0" fillId="0" borderId="26" xfId="0" applyNumberFormat="1" applyFont="1" applyFill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3" fontId="10" fillId="0" borderId="29" xfId="0" applyNumberFormat="1" applyFont="1" applyFill="1" applyBorder="1" applyAlignment="1">
      <alignment vertical="center"/>
    </xf>
    <xf numFmtId="3" fontId="10" fillId="0" borderId="27" xfId="0" applyNumberFormat="1" applyFont="1" applyBorder="1" applyAlignment="1">
      <alignment vertical="center"/>
    </xf>
    <xf numFmtId="3" fontId="10" fillId="0" borderId="30" xfId="0" applyNumberFormat="1" applyFont="1" applyBorder="1" applyAlignment="1">
      <alignment vertical="center"/>
    </xf>
    <xf numFmtId="3" fontId="10" fillId="0" borderId="28" xfId="0" applyNumberFormat="1" applyFont="1" applyBorder="1" applyAlignment="1">
      <alignment vertical="center"/>
    </xf>
    <xf numFmtId="3" fontId="10" fillId="0" borderId="31" xfId="0" applyNumberFormat="1" applyFont="1" applyFill="1" applyBorder="1" applyAlignment="1">
      <alignment vertical="center"/>
    </xf>
    <xf numFmtId="3" fontId="9" fillId="0" borderId="30" xfId="0" applyNumberFormat="1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3" fontId="10" fillId="0" borderId="34" xfId="0" applyNumberFormat="1" applyFont="1" applyFill="1" applyBorder="1" applyAlignment="1">
      <alignment vertical="center"/>
    </xf>
    <xf numFmtId="3" fontId="10" fillId="0" borderId="32" xfId="0" applyNumberFormat="1" applyFont="1" applyBorder="1" applyAlignment="1">
      <alignment vertical="center"/>
    </xf>
    <xf numFmtId="3" fontId="10" fillId="0" borderId="35" xfId="0" applyNumberFormat="1" applyFont="1" applyBorder="1" applyAlignment="1">
      <alignment vertical="center"/>
    </xf>
    <xf numFmtId="3" fontId="10" fillId="0" borderId="33" xfId="0" applyNumberFormat="1" applyFont="1" applyBorder="1" applyAlignment="1">
      <alignment vertical="center"/>
    </xf>
    <xf numFmtId="3" fontId="10" fillId="0" borderId="36" xfId="0" applyNumberFormat="1" applyFont="1" applyFill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3" fontId="10" fillId="0" borderId="38" xfId="0" applyNumberFormat="1" applyFont="1" applyBorder="1" applyAlignment="1">
      <alignment horizontal="center" vertical="center"/>
    </xf>
    <xf numFmtId="3" fontId="10" fillId="0" borderId="39" xfId="0" applyNumberFormat="1" applyFont="1" applyFill="1" applyBorder="1" applyAlignment="1">
      <alignment vertical="center"/>
    </xf>
    <xf numFmtId="3" fontId="10" fillId="0" borderId="37" xfId="0" applyNumberFormat="1" applyFont="1" applyBorder="1" applyAlignment="1">
      <alignment vertical="center"/>
    </xf>
    <xf numFmtId="3" fontId="10" fillId="0" borderId="40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10" fillId="0" borderId="41" xfId="0" applyNumberFormat="1" applyFont="1" applyFill="1" applyBorder="1" applyAlignment="1">
      <alignment vertical="center"/>
    </xf>
    <xf numFmtId="3" fontId="9" fillId="0" borderId="40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 quotePrefix="1">
      <alignment horizontal="center" vertical="center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3" fontId="10" fillId="0" borderId="42" xfId="0" applyNumberFormat="1" applyFont="1" applyBorder="1" applyAlignment="1">
      <alignment horizontal="center" vertical="center"/>
    </xf>
    <xf numFmtId="3" fontId="10" fillId="0" borderId="43" xfId="0" applyNumberFormat="1" applyFont="1" applyFill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3" fontId="10" fillId="0" borderId="44" xfId="0" applyNumberFormat="1" applyFont="1" applyBorder="1" applyAlignment="1">
      <alignment vertical="center"/>
    </xf>
    <xf numFmtId="3" fontId="10" fillId="0" borderId="42" xfId="0" applyNumberFormat="1" applyFont="1" applyBorder="1" applyAlignment="1">
      <alignment vertical="center"/>
    </xf>
    <xf numFmtId="3" fontId="10" fillId="0" borderId="21" xfId="0" applyNumberFormat="1" applyFont="1" applyFill="1" applyBorder="1" applyAlignment="1">
      <alignment vertical="center"/>
    </xf>
    <xf numFmtId="3" fontId="9" fillId="0" borderId="44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10" fillId="0" borderId="45" xfId="0" applyFont="1" applyBorder="1" applyAlignment="1">
      <alignment horizontal="center" vertical="center" wrapText="1"/>
    </xf>
    <xf numFmtId="3" fontId="9" fillId="0" borderId="46" xfId="0" applyNumberFormat="1" applyFont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10" fillId="0" borderId="47" xfId="0" applyNumberFormat="1" applyFont="1" applyFill="1" applyBorder="1" applyAlignment="1">
      <alignment vertical="center"/>
    </xf>
    <xf numFmtId="3" fontId="9" fillId="0" borderId="42" xfId="0" applyNumberFormat="1" applyFont="1" applyBorder="1" applyAlignment="1">
      <alignment horizontal="center" vertical="center"/>
    </xf>
    <xf numFmtId="3" fontId="9" fillId="0" borderId="43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47" xfId="0" applyFont="1" applyBorder="1" applyAlignment="1">
      <alignment vertical="center"/>
    </xf>
    <xf numFmtId="0" fontId="10" fillId="0" borderId="45" xfId="0" applyFont="1" applyBorder="1" applyAlignment="1">
      <alignment vertical="center" wrapText="1"/>
    </xf>
    <xf numFmtId="0" fontId="19" fillId="0" borderId="15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3" fontId="9" fillId="0" borderId="48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right" vertical="center"/>
    </xf>
    <xf numFmtId="3" fontId="9" fillId="0" borderId="49" xfId="0" applyNumberFormat="1" applyFont="1" applyFill="1" applyBorder="1" applyAlignment="1">
      <alignment horizontal="right" vertical="center"/>
    </xf>
    <xf numFmtId="3" fontId="9" fillId="0" borderId="16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3" fontId="9" fillId="0" borderId="15" xfId="0" applyNumberFormat="1" applyFont="1" applyBorder="1" applyAlignment="1">
      <alignment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 vertical="center"/>
    </xf>
    <xf numFmtId="3" fontId="9" fillId="0" borderId="34" xfId="0" applyNumberFormat="1" applyFont="1" applyFill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3" fontId="9" fillId="0" borderId="50" xfId="0" applyNumberFormat="1" applyFont="1" applyFill="1" applyBorder="1" applyAlignment="1">
      <alignment horizontal="center" vertical="center"/>
    </xf>
    <xf numFmtId="0" fontId="19" fillId="0" borderId="33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3" fontId="9" fillId="0" borderId="51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3" fontId="9" fillId="0" borderId="52" xfId="0" applyNumberFormat="1" applyFont="1" applyFill="1" applyBorder="1" applyAlignment="1">
      <alignment horizontal="center" vertical="center"/>
    </xf>
    <xf numFmtId="0" fontId="19" fillId="0" borderId="42" xfId="0" applyFont="1" applyBorder="1" applyAlignment="1">
      <alignment vertical="center"/>
    </xf>
    <xf numFmtId="0" fontId="19" fillId="0" borderId="44" xfId="0" applyFont="1" applyBorder="1" applyAlignment="1">
      <alignment vertical="center"/>
    </xf>
    <xf numFmtId="3" fontId="9" fillId="0" borderId="53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3" fontId="9" fillId="0" borderId="54" xfId="0" applyNumberFormat="1" applyFont="1" applyBorder="1" applyAlignment="1">
      <alignment horizontal="center" vertical="center"/>
    </xf>
    <xf numFmtId="3" fontId="9" fillId="0" borderId="55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3" fontId="9" fillId="0" borderId="56" xfId="0" applyNumberFormat="1" applyFont="1" applyBorder="1" applyAlignment="1">
      <alignment vertical="center"/>
    </xf>
    <xf numFmtId="3" fontId="9" fillId="0" borderId="57" xfId="0" applyNumberFormat="1" applyFont="1" applyFill="1" applyBorder="1" applyAlignment="1">
      <alignment horizontal="center" vertical="center"/>
    </xf>
    <xf numFmtId="0" fontId="19" fillId="0" borderId="54" xfId="0" applyFont="1" applyBorder="1" applyAlignment="1">
      <alignment vertical="center"/>
    </xf>
    <xf numFmtId="0" fontId="19" fillId="0" borderId="56" xfId="0" applyFont="1" applyBorder="1" applyAlignment="1">
      <alignment vertical="center"/>
    </xf>
    <xf numFmtId="3" fontId="9" fillId="0" borderId="0" xfId="0" applyNumberFormat="1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0" fillId="0" borderId="47" xfId="0" applyFont="1" applyBorder="1" applyAlignment="1">
      <alignment vertical="center" wrapText="1"/>
    </xf>
    <xf numFmtId="0" fontId="10" fillId="0" borderId="47" xfId="0" applyFont="1" applyBorder="1" applyAlignment="1">
      <alignment horizontal="center" vertical="center" wrapText="1"/>
    </xf>
    <xf numFmtId="3" fontId="9" fillId="0" borderId="47" xfId="0" applyNumberFormat="1" applyFont="1" applyBorder="1" applyAlignment="1">
      <alignment horizontal="center" vertical="center"/>
    </xf>
    <xf numFmtId="3" fontId="9" fillId="0" borderId="47" xfId="0" applyNumberFormat="1" applyFont="1" applyFill="1" applyBorder="1" applyAlignment="1">
      <alignment horizontal="center" vertical="center"/>
    </xf>
    <xf numFmtId="3" fontId="9" fillId="0" borderId="47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9" fillId="0" borderId="58" xfId="0" applyFont="1" applyBorder="1" applyAlignment="1">
      <alignment horizontal="center" vertical="center"/>
    </xf>
    <xf numFmtId="0" fontId="10" fillId="0" borderId="58" xfId="0" applyFont="1" applyBorder="1" applyAlignment="1">
      <alignment vertical="center" wrapText="1"/>
    </xf>
    <xf numFmtId="0" fontId="10" fillId="0" borderId="58" xfId="0" applyFont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3" fontId="9" fillId="0" borderId="38" xfId="0" applyNumberFormat="1" applyFont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3" fontId="9" fillId="0" borderId="37" xfId="0" applyNumberFormat="1" applyFont="1" applyBorder="1" applyAlignment="1">
      <alignment vertical="center"/>
    </xf>
    <xf numFmtId="0" fontId="9" fillId="0" borderId="60" xfId="0" applyFont="1" applyFill="1" applyBorder="1" applyAlignment="1">
      <alignment horizontal="center" vertical="center"/>
    </xf>
    <xf numFmtId="3" fontId="9" fillId="0" borderId="38" xfId="0" applyNumberFormat="1" applyFont="1" applyBorder="1" applyAlignment="1">
      <alignment vertical="center"/>
    </xf>
    <xf numFmtId="0" fontId="9" fillId="0" borderId="61" xfId="0" applyFont="1" applyFill="1" applyBorder="1" applyAlignment="1">
      <alignment horizontal="center" vertical="center"/>
    </xf>
    <xf numFmtId="3" fontId="9" fillId="0" borderId="62" xfId="0" applyNumberFormat="1" applyFont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3" fontId="9" fillId="0" borderId="22" xfId="0" applyNumberFormat="1" applyFont="1" applyBorder="1" applyAlignment="1">
      <alignment vertical="center"/>
    </xf>
    <xf numFmtId="3" fontId="9" fillId="0" borderId="64" xfId="0" applyNumberFormat="1" applyFont="1" applyBorder="1" applyAlignment="1">
      <alignment vertical="center"/>
    </xf>
    <xf numFmtId="0" fontId="9" fillId="0" borderId="65" xfId="0" applyFont="1" applyFill="1" applyBorder="1" applyAlignment="1">
      <alignment horizontal="center" vertical="center"/>
    </xf>
    <xf numFmtId="3" fontId="9" fillId="0" borderId="62" xfId="0" applyNumberFormat="1" applyFont="1" applyBorder="1" applyAlignment="1">
      <alignment vertical="center"/>
    </xf>
    <xf numFmtId="0" fontId="9" fillId="0" borderId="66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3" fontId="12" fillId="34" borderId="42" xfId="0" applyNumberFormat="1" applyFont="1" applyFill="1" applyBorder="1" applyAlignment="1">
      <alignment horizontal="center" vertical="center"/>
    </xf>
    <xf numFmtId="3" fontId="12" fillId="34" borderId="43" xfId="0" applyNumberFormat="1" applyFont="1" applyFill="1" applyBorder="1" applyAlignment="1">
      <alignment vertical="center"/>
    </xf>
    <xf numFmtId="3" fontId="12" fillId="34" borderId="12" xfId="0" applyNumberFormat="1" applyFont="1" applyFill="1" applyBorder="1" applyAlignment="1">
      <alignment vertical="center"/>
    </xf>
    <xf numFmtId="3" fontId="12" fillId="34" borderId="44" xfId="0" applyNumberFormat="1" applyFont="1" applyFill="1" applyBorder="1" applyAlignment="1">
      <alignment vertical="center"/>
    </xf>
    <xf numFmtId="3" fontId="12" fillId="34" borderId="52" xfId="0" applyNumberFormat="1" applyFont="1" applyFill="1" applyBorder="1" applyAlignment="1">
      <alignment vertical="center"/>
    </xf>
    <xf numFmtId="3" fontId="12" fillId="34" borderId="42" xfId="0" applyNumberFormat="1" applyFont="1" applyFill="1" applyBorder="1" applyAlignment="1">
      <alignment vertical="center"/>
    </xf>
    <xf numFmtId="3" fontId="21" fillId="34" borderId="53" xfId="0" applyNumberFormat="1" applyFont="1" applyFill="1" applyBorder="1" applyAlignment="1">
      <alignment vertical="center"/>
    </xf>
    <xf numFmtId="3" fontId="21" fillId="34" borderId="43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3" fontId="10" fillId="0" borderId="16" xfId="0" applyNumberFormat="1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vertical="center"/>
    </xf>
    <xf numFmtId="3" fontId="10" fillId="0" borderId="24" xfId="0" applyNumberFormat="1" applyFont="1" applyFill="1" applyBorder="1" applyAlignment="1">
      <alignment vertical="center"/>
    </xf>
    <xf numFmtId="3" fontId="10" fillId="0" borderId="67" xfId="0" applyNumberFormat="1" applyFont="1" applyFill="1" applyBorder="1" applyAlignment="1">
      <alignment vertical="center"/>
    </xf>
    <xf numFmtId="3" fontId="10" fillId="0" borderId="48" xfId="0" applyNumberFormat="1" applyFont="1" applyFill="1" applyBorder="1" applyAlignment="1">
      <alignment vertical="center"/>
    </xf>
    <xf numFmtId="3" fontId="19" fillId="0" borderId="49" xfId="0" applyNumberFormat="1" applyFont="1" applyFill="1" applyBorder="1" applyAlignment="1">
      <alignment vertical="center"/>
    </xf>
    <xf numFmtId="3" fontId="19" fillId="0" borderId="25" xfId="0" applyNumberFormat="1" applyFont="1" applyFill="1" applyBorder="1" applyAlignment="1">
      <alignment vertical="center"/>
    </xf>
    <xf numFmtId="3" fontId="10" fillId="0" borderId="68" xfId="0" applyNumberFormat="1" applyFont="1" applyFill="1" applyBorder="1" applyAlignment="1">
      <alignment vertical="center"/>
    </xf>
    <xf numFmtId="3" fontId="19" fillId="0" borderId="69" xfId="0" applyNumberFormat="1" applyFont="1" applyFill="1" applyBorder="1" applyAlignment="1">
      <alignment vertical="center"/>
    </xf>
    <xf numFmtId="3" fontId="19" fillId="0" borderId="39" xfId="0" applyNumberFormat="1" applyFont="1" applyFill="1" applyBorder="1" applyAlignment="1">
      <alignment vertical="center"/>
    </xf>
    <xf numFmtId="0" fontId="9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vertical="center" wrapText="1"/>
    </xf>
    <xf numFmtId="3" fontId="10" fillId="0" borderId="72" xfId="0" applyNumberFormat="1" applyFont="1" applyBorder="1" applyAlignment="1">
      <alignment horizontal="center" vertical="center"/>
    </xf>
    <xf numFmtId="3" fontId="10" fillId="0" borderId="73" xfId="0" applyNumberFormat="1" applyFont="1" applyFill="1" applyBorder="1" applyAlignment="1">
      <alignment vertical="center"/>
    </xf>
    <xf numFmtId="3" fontId="10" fillId="0" borderId="70" xfId="0" applyNumberFormat="1" applyFont="1" applyBorder="1" applyAlignment="1">
      <alignment vertical="center"/>
    </xf>
    <xf numFmtId="3" fontId="10" fillId="0" borderId="74" xfId="0" applyNumberFormat="1" applyFont="1" applyBorder="1" applyAlignment="1">
      <alignment vertical="center"/>
    </xf>
    <xf numFmtId="3" fontId="10" fillId="0" borderId="75" xfId="0" applyNumberFormat="1" applyFont="1" applyFill="1" applyBorder="1" applyAlignment="1">
      <alignment vertical="center"/>
    </xf>
    <xf numFmtId="3" fontId="10" fillId="0" borderId="72" xfId="0" applyNumberFormat="1" applyFont="1" applyBorder="1" applyAlignment="1">
      <alignment vertical="center"/>
    </xf>
    <xf numFmtId="3" fontId="19" fillId="0" borderId="76" xfId="0" applyNumberFormat="1" applyFont="1" applyFill="1" applyBorder="1" applyAlignment="1">
      <alignment vertical="center"/>
    </xf>
    <xf numFmtId="3" fontId="19" fillId="0" borderId="73" xfId="0" applyNumberFormat="1" applyFont="1" applyFill="1" applyBorder="1" applyAlignment="1">
      <alignment vertical="center"/>
    </xf>
    <xf numFmtId="0" fontId="9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vertical="center" wrapText="1"/>
    </xf>
    <xf numFmtId="3" fontId="10" fillId="0" borderId="79" xfId="0" applyNumberFormat="1" applyFont="1" applyBorder="1" applyAlignment="1">
      <alignment horizontal="center" vertical="center"/>
    </xf>
    <xf numFmtId="3" fontId="10" fillId="0" borderId="80" xfId="0" applyNumberFormat="1" applyFont="1" applyFill="1" applyBorder="1" applyAlignment="1">
      <alignment vertical="center"/>
    </xf>
    <xf numFmtId="3" fontId="10" fillId="0" borderId="77" xfId="0" applyNumberFormat="1" applyFont="1" applyBorder="1" applyAlignment="1">
      <alignment vertical="center"/>
    </xf>
    <xf numFmtId="3" fontId="10" fillId="0" borderId="81" xfId="0" applyNumberFormat="1" applyFont="1" applyBorder="1" applyAlignment="1">
      <alignment vertical="center"/>
    </xf>
    <xf numFmtId="3" fontId="10" fillId="0" borderId="82" xfId="0" applyNumberFormat="1" applyFont="1" applyFill="1" applyBorder="1" applyAlignment="1">
      <alignment vertical="center"/>
    </xf>
    <xf numFmtId="3" fontId="10" fillId="0" borderId="79" xfId="0" applyNumberFormat="1" applyFont="1" applyBorder="1" applyAlignment="1">
      <alignment vertical="center"/>
    </xf>
    <xf numFmtId="3" fontId="19" fillId="0" borderId="83" xfId="0" applyNumberFormat="1" applyFont="1" applyFill="1" applyBorder="1" applyAlignment="1">
      <alignment vertical="center"/>
    </xf>
    <xf numFmtId="3" fontId="19" fillId="0" borderId="80" xfId="0" applyNumberFormat="1" applyFont="1" applyFill="1" applyBorder="1" applyAlignment="1">
      <alignment vertical="center"/>
    </xf>
    <xf numFmtId="0" fontId="9" fillId="0" borderId="84" xfId="0" applyFont="1" applyBorder="1" applyAlignment="1">
      <alignment horizontal="center" vertical="center"/>
    </xf>
    <xf numFmtId="3" fontId="10" fillId="0" borderId="85" xfId="0" applyNumberFormat="1" applyFont="1" applyBorder="1" applyAlignment="1">
      <alignment horizontal="center" vertical="center"/>
    </xf>
    <xf numFmtId="3" fontId="10" fillId="0" borderId="86" xfId="0" applyNumberFormat="1" applyFont="1" applyFill="1" applyBorder="1" applyAlignment="1">
      <alignment vertical="center"/>
    </xf>
    <xf numFmtId="3" fontId="10" fillId="0" borderId="84" xfId="0" applyNumberFormat="1" applyFont="1" applyBorder="1" applyAlignment="1">
      <alignment vertical="center"/>
    </xf>
    <xf numFmtId="3" fontId="10" fillId="0" borderId="87" xfId="0" applyNumberFormat="1" applyFont="1" applyBorder="1" applyAlignment="1">
      <alignment vertical="center"/>
    </xf>
    <xf numFmtId="3" fontId="10" fillId="0" borderId="88" xfId="0" applyNumberFormat="1" applyFont="1" applyFill="1" applyBorder="1" applyAlignment="1">
      <alignment vertical="center"/>
    </xf>
    <xf numFmtId="3" fontId="10" fillId="0" borderId="85" xfId="0" applyNumberFormat="1" applyFont="1" applyBorder="1" applyAlignment="1">
      <alignment vertical="center"/>
    </xf>
    <xf numFmtId="3" fontId="19" fillId="0" borderId="89" xfId="0" applyNumberFormat="1" applyFont="1" applyFill="1" applyBorder="1" applyAlignment="1">
      <alignment vertical="center"/>
    </xf>
    <xf numFmtId="3" fontId="19" fillId="0" borderId="86" xfId="0" applyNumberFormat="1" applyFont="1" applyFill="1" applyBorder="1" applyAlignment="1">
      <alignment vertical="center"/>
    </xf>
    <xf numFmtId="0" fontId="10" fillId="0" borderId="20" xfId="0" applyFont="1" applyBorder="1" applyAlignment="1">
      <alignment vertical="center" wrapText="1"/>
    </xf>
    <xf numFmtId="3" fontId="10" fillId="0" borderId="90" xfId="0" applyNumberFormat="1" applyFont="1" applyBorder="1" applyAlignment="1">
      <alignment horizontal="center" vertical="center"/>
    </xf>
    <xf numFmtId="3" fontId="10" fillId="0" borderId="91" xfId="0" applyNumberFormat="1" applyFont="1" applyFill="1" applyBorder="1" applyAlignment="1">
      <alignment vertical="center"/>
    </xf>
    <xf numFmtId="3" fontId="10" fillId="0" borderId="92" xfId="0" applyNumberFormat="1" applyFont="1" applyBorder="1" applyAlignment="1">
      <alignment vertical="center"/>
    </xf>
    <xf numFmtId="3" fontId="10" fillId="0" borderId="93" xfId="0" applyNumberFormat="1" applyFont="1" applyBorder="1" applyAlignment="1">
      <alignment vertical="center"/>
    </xf>
    <xf numFmtId="3" fontId="10" fillId="0" borderId="94" xfId="0" applyNumberFormat="1" applyFont="1" applyFill="1" applyBorder="1" applyAlignment="1">
      <alignment vertical="center"/>
    </xf>
    <xf numFmtId="3" fontId="10" fillId="0" borderId="90" xfId="0" applyNumberFormat="1" applyFont="1" applyBorder="1" applyAlignment="1">
      <alignment vertical="center"/>
    </xf>
    <xf numFmtId="3" fontId="19" fillId="0" borderId="95" xfId="0" applyNumberFormat="1" applyFont="1" applyFill="1" applyBorder="1" applyAlignment="1">
      <alignment vertical="center"/>
    </xf>
    <xf numFmtId="3" fontId="19" fillId="0" borderId="91" xfId="0" applyNumberFormat="1" applyFont="1" applyFill="1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3" fontId="19" fillId="0" borderId="47" xfId="0" applyNumberFormat="1" applyFont="1" applyFill="1" applyBorder="1" applyAlignment="1">
      <alignment vertical="center"/>
    </xf>
    <xf numFmtId="3" fontId="19" fillId="0" borderId="23" xfId="0" applyNumberFormat="1" applyFont="1" applyFill="1" applyBorder="1" applyAlignment="1">
      <alignment vertical="center"/>
    </xf>
    <xf numFmtId="0" fontId="11" fillId="34" borderId="12" xfId="0" applyFont="1" applyFill="1" applyBorder="1" applyAlignment="1">
      <alignment horizontal="center" vertical="center"/>
    </xf>
    <xf numFmtId="3" fontId="13" fillId="34" borderId="42" xfId="0" applyNumberFormat="1" applyFont="1" applyFill="1" applyBorder="1" applyAlignment="1">
      <alignment horizontal="center" vertical="center"/>
    </xf>
    <xf numFmtId="3" fontId="9" fillId="34" borderId="44" xfId="0" applyNumberFormat="1" applyFont="1" applyFill="1" applyBorder="1" applyAlignment="1">
      <alignment vertical="center"/>
    </xf>
    <xf numFmtId="3" fontId="9" fillId="34" borderId="53" xfId="0" applyNumberFormat="1" applyFont="1" applyFill="1" applyBorder="1" applyAlignment="1">
      <alignment vertical="center"/>
    </xf>
    <xf numFmtId="3" fontId="9" fillId="34" borderId="43" xfId="0" applyNumberFormat="1" applyFont="1" applyFill="1" applyBorder="1" applyAlignment="1">
      <alignment vertical="center"/>
    </xf>
    <xf numFmtId="3" fontId="9" fillId="0" borderId="23" xfId="0" applyNumberFormat="1" applyFont="1" applyBorder="1" applyAlignment="1">
      <alignment vertical="center"/>
    </xf>
    <xf numFmtId="3" fontId="9" fillId="0" borderId="44" xfId="0" applyNumberFormat="1" applyFont="1" applyBorder="1" applyAlignment="1">
      <alignment horizontal="center" vertical="center"/>
    </xf>
    <xf numFmtId="3" fontId="9" fillId="0" borderId="42" xfId="0" applyNumberFormat="1" applyFont="1" applyBorder="1" applyAlignment="1">
      <alignment vertical="center"/>
    </xf>
    <xf numFmtId="3" fontId="9" fillId="0" borderId="43" xfId="0" applyNumberFormat="1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3" fontId="9" fillId="0" borderId="23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3" fontId="9" fillId="0" borderId="67" xfId="0" applyNumberFormat="1" applyFont="1" applyFill="1" applyBorder="1" applyAlignment="1">
      <alignment horizontal="center" vertical="center"/>
    </xf>
    <xf numFmtId="3" fontId="10" fillId="0" borderId="55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3" fontId="19" fillId="0" borderId="55" xfId="0" applyNumberFormat="1" applyFont="1" applyFill="1" applyBorder="1" applyAlignment="1">
      <alignment vertical="center"/>
    </xf>
    <xf numFmtId="0" fontId="15" fillId="35" borderId="96" xfId="0" applyFont="1" applyFill="1" applyBorder="1" applyAlignment="1">
      <alignment horizontal="center" vertical="center" wrapText="1"/>
    </xf>
    <xf numFmtId="3" fontId="12" fillId="35" borderId="97" xfId="0" applyNumberFormat="1" applyFont="1" applyFill="1" applyBorder="1" applyAlignment="1">
      <alignment horizontal="center" vertical="center"/>
    </xf>
    <xf numFmtId="3" fontId="10" fillId="0" borderId="56" xfId="0" applyNumberFormat="1" applyFont="1" applyBorder="1" applyAlignment="1">
      <alignment vertical="center"/>
    </xf>
    <xf numFmtId="3" fontId="10" fillId="0" borderId="54" xfId="0" applyNumberFormat="1" applyFont="1" applyBorder="1" applyAlignment="1">
      <alignment vertical="center"/>
    </xf>
    <xf numFmtId="3" fontId="10" fillId="0" borderId="47" xfId="0" applyNumberFormat="1" applyFont="1" applyBorder="1" applyAlignment="1">
      <alignment horizontal="center" vertical="center"/>
    </xf>
    <xf numFmtId="0" fontId="10" fillId="0" borderId="47" xfId="0" applyFont="1" applyBorder="1" applyAlignment="1">
      <alignment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58" xfId="0" applyNumberFormat="1" applyFont="1" applyBorder="1" applyAlignment="1">
      <alignment horizontal="center" vertical="center"/>
    </xf>
    <xf numFmtId="3" fontId="10" fillId="0" borderId="58" xfId="0" applyNumberFormat="1" applyFont="1" applyFill="1" applyBorder="1" applyAlignment="1">
      <alignment vertical="center"/>
    </xf>
    <xf numFmtId="0" fontId="10" fillId="0" borderId="58" xfId="0" applyFont="1" applyBorder="1" applyAlignment="1">
      <alignment vertical="center"/>
    </xf>
    <xf numFmtId="3" fontId="19" fillId="0" borderId="58" xfId="0" applyNumberFormat="1" applyFont="1" applyFill="1" applyBorder="1" applyAlignment="1">
      <alignment vertical="center"/>
    </xf>
    <xf numFmtId="3" fontId="7" fillId="36" borderId="0" xfId="0" applyNumberFormat="1" applyFont="1" applyFill="1" applyAlignment="1">
      <alignment horizontal="left" vertical="center"/>
    </xf>
    <xf numFmtId="3" fontId="5" fillId="36" borderId="52" xfId="0" applyNumberFormat="1" applyFont="1" applyFill="1" applyBorder="1" applyAlignment="1">
      <alignment horizontal="center" vertical="center"/>
    </xf>
    <xf numFmtId="0" fontId="3" fillId="36" borderId="0" xfId="0" applyFont="1" applyFill="1" applyAlignment="1">
      <alignment vertical="center"/>
    </xf>
    <xf numFmtId="0" fontId="14" fillId="34" borderId="12" xfId="0" applyFont="1" applyFill="1" applyBorder="1" applyAlignment="1">
      <alignment horizontal="left" vertical="center" wrapText="1"/>
    </xf>
    <xf numFmtId="0" fontId="14" fillId="34" borderId="15" xfId="0" applyFont="1" applyFill="1" applyBorder="1" applyAlignment="1">
      <alignment horizontal="left" vertical="center"/>
    </xf>
    <xf numFmtId="0" fontId="14" fillId="34" borderId="15" xfId="0" applyFont="1" applyFill="1" applyBorder="1" applyAlignment="1">
      <alignment horizontal="center" vertical="center"/>
    </xf>
    <xf numFmtId="0" fontId="14" fillId="34" borderId="42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5" fillId="35" borderId="97" xfId="0" applyFont="1" applyFill="1" applyBorder="1" applyAlignment="1">
      <alignment horizontal="center" vertical="center" wrapText="1"/>
    </xf>
    <xf numFmtId="0" fontId="15" fillId="35" borderId="96" xfId="0" applyFont="1" applyFill="1" applyBorder="1" applyAlignment="1">
      <alignment horizontal="center" vertical="center" wrapText="1"/>
    </xf>
    <xf numFmtId="0" fontId="15" fillId="35" borderId="98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34" borderId="43" xfId="0" applyFont="1" applyFill="1" applyBorder="1" applyAlignment="1">
      <alignment horizontal="center" vertical="center" wrapText="1"/>
    </xf>
    <xf numFmtId="0" fontId="9" fillId="34" borderId="44" xfId="0" applyFont="1" applyFill="1" applyBorder="1" applyAlignment="1">
      <alignment horizontal="center" vertical="center" wrapText="1"/>
    </xf>
    <xf numFmtId="3" fontId="12" fillId="34" borderId="99" xfId="0" applyNumberFormat="1" applyFont="1" applyFill="1" applyBorder="1" applyAlignment="1">
      <alignment vertical="center"/>
    </xf>
    <xf numFmtId="3" fontId="12" fillId="34" borderId="55" xfId="0" applyNumberFormat="1" applyFont="1" applyFill="1" applyBorder="1" applyAlignment="1">
      <alignment vertical="center"/>
    </xf>
    <xf numFmtId="3" fontId="12" fillId="34" borderId="100" xfId="0" applyNumberFormat="1" applyFont="1" applyFill="1" applyBorder="1" applyAlignment="1">
      <alignment vertical="center"/>
    </xf>
    <xf numFmtId="3" fontId="12" fillId="34" borderId="101" xfId="0" applyNumberFormat="1" applyFont="1" applyFill="1" applyBorder="1" applyAlignment="1">
      <alignment vertical="center"/>
    </xf>
    <xf numFmtId="3" fontId="12" fillId="34" borderId="56" xfId="0" applyNumberFormat="1" applyFont="1" applyFill="1" applyBorder="1" applyAlignment="1">
      <alignment vertical="center"/>
    </xf>
    <xf numFmtId="3" fontId="12" fillId="34" borderId="102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3" fontId="12" fillId="34" borderId="103" xfId="0" applyNumberFormat="1" applyFont="1" applyFill="1" applyBorder="1" applyAlignment="1">
      <alignment vertical="center"/>
    </xf>
    <xf numFmtId="3" fontId="12" fillId="34" borderId="104" xfId="0" applyNumberFormat="1" applyFont="1" applyFill="1" applyBorder="1" applyAlignment="1">
      <alignment vertical="center"/>
    </xf>
    <xf numFmtId="3" fontId="12" fillId="34" borderId="105" xfId="0" applyNumberFormat="1" applyFont="1" applyFill="1" applyBorder="1" applyAlignment="1">
      <alignment vertical="center"/>
    </xf>
    <xf numFmtId="3" fontId="12" fillId="34" borderId="18" xfId="0" applyNumberFormat="1" applyFont="1" applyFill="1" applyBorder="1" applyAlignment="1">
      <alignment vertical="center"/>
    </xf>
    <xf numFmtId="3" fontId="12" fillId="34" borderId="19" xfId="0" applyNumberFormat="1" applyFont="1" applyFill="1" applyBorder="1" applyAlignment="1">
      <alignment vertical="center"/>
    </xf>
    <xf numFmtId="3" fontId="12" fillId="34" borderId="20" xfId="0" applyNumberFormat="1" applyFont="1" applyFill="1" applyBorder="1" applyAlignment="1">
      <alignment vertical="center"/>
    </xf>
    <xf numFmtId="0" fontId="10" fillId="0" borderId="23" xfId="0" applyFont="1" applyBorder="1" applyAlignment="1">
      <alignment horizontal="center" vertical="center" wrapText="1"/>
    </xf>
    <xf numFmtId="0" fontId="18" fillId="0" borderId="106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8" fillId="0" borderId="107" xfId="0" applyFont="1" applyBorder="1" applyAlignment="1">
      <alignment horizontal="center" vertical="center" wrapText="1"/>
    </xf>
    <xf numFmtId="3" fontId="12" fillId="34" borderId="108" xfId="0" applyNumberFormat="1" applyFont="1" applyFill="1" applyBorder="1" applyAlignment="1">
      <alignment vertical="center"/>
    </xf>
    <xf numFmtId="3" fontId="12" fillId="34" borderId="54" xfId="0" applyNumberFormat="1" applyFont="1" applyFill="1" applyBorder="1" applyAlignment="1">
      <alignment vertical="center"/>
    </xf>
    <xf numFmtId="3" fontId="12" fillId="34" borderId="109" xfId="0" applyNumberFormat="1" applyFont="1" applyFill="1" applyBorder="1" applyAlignment="1">
      <alignment vertical="center"/>
    </xf>
    <xf numFmtId="3" fontId="12" fillId="34" borderId="108" xfId="0" applyNumberFormat="1" applyFont="1" applyFill="1" applyBorder="1" applyAlignment="1">
      <alignment horizontal="center" vertical="center"/>
    </xf>
    <xf numFmtId="3" fontId="12" fillId="34" borderId="54" xfId="0" applyNumberFormat="1" applyFont="1" applyFill="1" applyBorder="1" applyAlignment="1">
      <alignment horizontal="center" vertical="center"/>
    </xf>
    <xf numFmtId="0" fontId="12" fillId="34" borderId="54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vertical="center"/>
    </xf>
    <xf numFmtId="0" fontId="12" fillId="34" borderId="19" xfId="0" applyFont="1" applyFill="1" applyBorder="1" applyAlignment="1">
      <alignment vertical="center"/>
    </xf>
    <xf numFmtId="0" fontId="12" fillId="34" borderId="20" xfId="0" applyFont="1" applyFill="1" applyBorder="1" applyAlignment="1">
      <alignment vertical="center"/>
    </xf>
    <xf numFmtId="0" fontId="14" fillId="34" borderId="110" xfId="0" applyFont="1" applyFill="1" applyBorder="1" applyAlignment="1">
      <alignment vertical="center" wrapText="1"/>
    </xf>
    <xf numFmtId="0" fontId="14" fillId="34" borderId="57" xfId="0" applyFont="1" applyFill="1" applyBorder="1" applyAlignment="1">
      <alignment vertical="center" wrapText="1"/>
    </xf>
    <xf numFmtId="0" fontId="14" fillId="34" borderId="111" xfId="0" applyFont="1" applyFill="1" applyBorder="1" applyAlignment="1">
      <alignment vertical="center" wrapText="1"/>
    </xf>
    <xf numFmtId="0" fontId="9" fillId="0" borderId="15" xfId="0" applyFont="1" applyBorder="1" applyAlignment="1" quotePrefix="1">
      <alignment horizontal="center" vertical="center"/>
    </xf>
    <xf numFmtId="0" fontId="9" fillId="0" borderId="19" xfId="0" applyFont="1" applyBorder="1" applyAlignment="1" quotePrefix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0" fillId="0" borderId="1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9" fillId="34" borderId="42" xfId="0" applyFont="1" applyFill="1" applyBorder="1" applyAlignment="1">
      <alignment horizontal="center" vertical="center" wrapText="1"/>
    </xf>
    <xf numFmtId="0" fontId="9" fillId="34" borderId="112" xfId="0" applyFont="1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 vertical="center" wrapText="1"/>
    </xf>
    <xf numFmtId="0" fontId="9" fillId="34" borderId="113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8" fillId="0" borderId="11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8" fillId="0" borderId="115" xfId="0" applyFont="1" applyBorder="1" applyAlignment="1">
      <alignment horizontal="center" vertical="center" wrapText="1"/>
    </xf>
    <xf numFmtId="0" fontId="10" fillId="0" borderId="116" xfId="0" applyFont="1" applyBorder="1" applyAlignment="1">
      <alignment horizontal="center" vertical="center" wrapText="1"/>
    </xf>
    <xf numFmtId="0" fontId="18" fillId="0" borderId="117" xfId="0" applyFont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showZeros="0" tabSelected="1" zoomScalePageLayoutView="0" workbookViewId="0" topLeftCell="A67">
      <selection activeCell="D85" sqref="D85"/>
    </sheetView>
  </sheetViews>
  <sheetFormatPr defaultColWidth="9.00390625" defaultRowHeight="12.75"/>
  <cols>
    <col min="1" max="1" width="3.00390625" style="1" customWidth="1"/>
    <col min="2" max="2" width="5.625" style="1" customWidth="1"/>
    <col min="3" max="3" width="6.00390625" style="1" customWidth="1"/>
    <col min="4" max="4" width="23.625" style="1" customWidth="1"/>
    <col min="5" max="5" width="7.00390625" style="1" customWidth="1"/>
    <col min="6" max="6" width="9.625" style="2" customWidth="1"/>
    <col min="7" max="7" width="7.625" style="1" customWidth="1"/>
    <col min="8" max="8" width="7.375" style="1" customWidth="1"/>
    <col min="9" max="9" width="7.00390625" style="1" customWidth="1"/>
    <col min="10" max="10" width="8.75390625" style="1" customWidth="1"/>
    <col min="11" max="11" width="9.125" style="1" customWidth="1"/>
    <col min="12" max="12" width="8.375" style="1" customWidth="1"/>
    <col min="13" max="13" width="8.25390625" style="1" customWidth="1"/>
    <col min="14" max="14" width="9.00390625" style="1" customWidth="1"/>
    <col min="15" max="15" width="7.25390625" style="1" customWidth="1"/>
    <col min="16" max="16" width="7.75390625" style="1" customWidth="1"/>
    <col min="17" max="17" width="10.375" style="1" customWidth="1"/>
    <col min="18" max="18" width="9.625" style="1" customWidth="1"/>
    <col min="19" max="16384" width="9.125" style="1" customWidth="1"/>
  </cols>
  <sheetData>
    <row r="1" spans="1:16" ht="15.75">
      <c r="A1" s="29"/>
      <c r="B1" s="29"/>
      <c r="C1" s="29"/>
      <c r="D1" s="29"/>
      <c r="E1" s="29"/>
      <c r="F1" s="30"/>
      <c r="G1" s="29"/>
      <c r="H1" s="29"/>
      <c r="I1" s="29"/>
      <c r="J1" s="31" t="s">
        <v>21</v>
      </c>
      <c r="K1" s="31"/>
      <c r="L1" s="31"/>
      <c r="M1" s="29"/>
      <c r="N1" s="29"/>
      <c r="O1" s="29"/>
      <c r="P1" s="29"/>
    </row>
    <row r="2" spans="1:16" ht="3" customHeight="1">
      <c r="A2" s="29"/>
      <c r="B2" s="29"/>
      <c r="C2" s="29"/>
      <c r="D2" s="29"/>
      <c r="E2" s="29"/>
      <c r="F2" s="30"/>
      <c r="G2" s="29"/>
      <c r="H2" s="29"/>
      <c r="I2" s="29"/>
      <c r="J2" s="29"/>
      <c r="K2" s="32"/>
      <c r="L2" s="32"/>
      <c r="M2" s="29"/>
      <c r="N2" s="29"/>
      <c r="O2" s="29"/>
      <c r="P2" s="29"/>
    </row>
    <row r="3" spans="1:16" ht="12" customHeight="1">
      <c r="A3" s="29"/>
      <c r="B3" s="29"/>
      <c r="C3" s="29"/>
      <c r="D3" s="29"/>
      <c r="E3" s="29"/>
      <c r="F3" s="30"/>
      <c r="G3" s="29"/>
      <c r="H3" s="29"/>
      <c r="I3" s="29"/>
      <c r="J3" s="32" t="s">
        <v>47</v>
      </c>
      <c r="K3" s="32"/>
      <c r="L3" s="32"/>
      <c r="M3" s="32"/>
      <c r="N3" s="32"/>
      <c r="O3" s="32"/>
      <c r="P3" s="32"/>
    </row>
    <row r="4" spans="1:16" ht="12" customHeight="1">
      <c r="A4" s="29"/>
      <c r="B4" s="29"/>
      <c r="C4" s="29"/>
      <c r="D4" s="33"/>
      <c r="E4" s="29"/>
      <c r="F4" s="30"/>
      <c r="G4" s="29"/>
      <c r="H4" s="29"/>
      <c r="I4" s="29"/>
      <c r="J4" s="32" t="s">
        <v>10</v>
      </c>
      <c r="K4" s="32"/>
      <c r="L4" s="32"/>
      <c r="M4" s="32"/>
      <c r="N4" s="32"/>
      <c r="O4" s="32"/>
      <c r="P4" s="32"/>
    </row>
    <row r="5" spans="1:16" ht="11.25" customHeight="1">
      <c r="A5" s="29"/>
      <c r="B5" s="29"/>
      <c r="C5" s="29"/>
      <c r="D5" s="33"/>
      <c r="E5" s="29"/>
      <c r="F5" s="30"/>
      <c r="G5" s="29"/>
      <c r="H5" s="29"/>
      <c r="I5" s="29"/>
      <c r="J5" s="32" t="s">
        <v>48</v>
      </c>
      <c r="K5" s="32"/>
      <c r="L5" s="32"/>
      <c r="M5" s="32"/>
      <c r="N5" s="32"/>
      <c r="O5" s="32"/>
      <c r="P5" s="32"/>
    </row>
    <row r="6" spans="1:16" ht="4.5" customHeight="1">
      <c r="A6" s="29"/>
      <c r="B6" s="29"/>
      <c r="C6" s="29"/>
      <c r="D6" s="29"/>
      <c r="E6" s="29"/>
      <c r="F6" s="30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2.75" customHeight="1">
      <c r="A7" s="321" t="s">
        <v>28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</row>
    <row r="8" spans="1:16" ht="2.25" customHeight="1">
      <c r="A8" s="34"/>
      <c r="B8" s="34"/>
      <c r="C8" s="34"/>
      <c r="D8" s="34"/>
      <c r="E8" s="34"/>
      <c r="F8" s="34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9" customHeight="1">
      <c r="A9" s="322" t="s">
        <v>2</v>
      </c>
      <c r="B9" s="293" t="s">
        <v>16</v>
      </c>
      <c r="C9" s="323" t="s">
        <v>3</v>
      </c>
      <c r="D9" s="332" t="s">
        <v>4</v>
      </c>
      <c r="E9" s="272" t="s">
        <v>5</v>
      </c>
      <c r="F9" s="293" t="s">
        <v>20</v>
      </c>
      <c r="G9" s="294" t="s">
        <v>8</v>
      </c>
      <c r="H9" s="295"/>
      <c r="I9" s="295"/>
      <c r="J9" s="295"/>
      <c r="K9" s="295"/>
      <c r="L9" s="295"/>
      <c r="M9" s="295"/>
      <c r="N9" s="295"/>
      <c r="O9" s="295"/>
      <c r="P9" s="296"/>
    </row>
    <row r="10" spans="1:16" ht="11.25" customHeight="1">
      <c r="A10" s="322"/>
      <c r="B10" s="293"/>
      <c r="C10" s="324"/>
      <c r="D10" s="333"/>
      <c r="E10" s="273"/>
      <c r="F10" s="294"/>
      <c r="G10" s="326">
        <v>2011</v>
      </c>
      <c r="H10" s="327"/>
      <c r="I10" s="328"/>
      <c r="J10" s="285">
        <v>2012</v>
      </c>
      <c r="K10" s="325"/>
      <c r="L10" s="285">
        <v>2013</v>
      </c>
      <c r="M10" s="286"/>
      <c r="N10" s="35">
        <v>2014</v>
      </c>
      <c r="O10" s="285">
        <v>2015</v>
      </c>
      <c r="P10" s="286"/>
    </row>
    <row r="11" spans="1:16" ht="8.25" customHeight="1">
      <c r="A11" s="322"/>
      <c r="B11" s="293"/>
      <c r="C11" s="324"/>
      <c r="D11" s="334"/>
      <c r="E11" s="273"/>
      <c r="F11" s="294"/>
      <c r="G11" s="303" t="s">
        <v>12</v>
      </c>
      <c r="H11" s="329" t="s">
        <v>13</v>
      </c>
      <c r="I11" s="331" t="s">
        <v>23</v>
      </c>
      <c r="J11" s="303" t="s">
        <v>12</v>
      </c>
      <c r="K11" s="335" t="s">
        <v>13</v>
      </c>
      <c r="L11" s="303" t="s">
        <v>12</v>
      </c>
      <c r="M11" s="305" t="s">
        <v>13</v>
      </c>
      <c r="N11" s="337" t="s">
        <v>12</v>
      </c>
      <c r="O11" s="303" t="s">
        <v>12</v>
      </c>
      <c r="P11" s="305" t="s">
        <v>13</v>
      </c>
    </row>
    <row r="12" spans="1:17" ht="18.75" customHeight="1" thickBot="1">
      <c r="A12" s="322"/>
      <c r="B12" s="293"/>
      <c r="C12" s="324"/>
      <c r="D12" s="36" t="s">
        <v>6</v>
      </c>
      <c r="E12" s="273"/>
      <c r="F12" s="294"/>
      <c r="G12" s="304"/>
      <c r="H12" s="330"/>
      <c r="I12" s="306"/>
      <c r="J12" s="304"/>
      <c r="K12" s="336"/>
      <c r="L12" s="304"/>
      <c r="M12" s="306"/>
      <c r="N12" s="338"/>
      <c r="O12" s="304"/>
      <c r="P12" s="306"/>
      <c r="Q12" s="14">
        <f>SUM(G18:L18)+9199</f>
        <v>8524500</v>
      </c>
    </row>
    <row r="13" spans="1:16" s="3" customFormat="1" ht="8.25" customHeight="1" thickTop="1">
      <c r="A13" s="339" t="s">
        <v>65</v>
      </c>
      <c r="B13" s="26"/>
      <c r="C13" s="26"/>
      <c r="D13" s="316" t="s">
        <v>31</v>
      </c>
      <c r="E13" s="313" t="s">
        <v>15</v>
      </c>
      <c r="F13" s="310">
        <f>SUM(F16:F27)</f>
        <v>70618914</v>
      </c>
      <c r="G13" s="287">
        <f>SUM(G16:G27)</f>
        <v>2984182</v>
      </c>
      <c r="H13" s="300">
        <f>SUM(H16:H21)</f>
        <v>0</v>
      </c>
      <c r="I13" s="290">
        <f>SUM(I16:I21)</f>
        <v>2100000</v>
      </c>
      <c r="J13" s="287">
        <f>SUM(J16:J27)</f>
        <v>13117447</v>
      </c>
      <c r="K13" s="307">
        <f>SUM(K16:K27)</f>
        <v>12202999</v>
      </c>
      <c r="L13" s="287">
        <f>SUM(L16:L21)</f>
        <v>4508760</v>
      </c>
      <c r="M13" s="290">
        <f>M17+M20</f>
        <v>31112501</v>
      </c>
      <c r="N13" s="297">
        <f>SUM(N16:N21)</f>
        <v>0</v>
      </c>
      <c r="O13" s="287">
        <f>SUM(O16:O21)</f>
        <v>0</v>
      </c>
      <c r="P13" s="290">
        <f>P17+P20</f>
        <v>0</v>
      </c>
    </row>
    <row r="14" spans="1:16" s="3" customFormat="1" ht="6.75" customHeight="1">
      <c r="A14" s="340"/>
      <c r="B14" s="27"/>
      <c r="C14" s="27"/>
      <c r="D14" s="317"/>
      <c r="E14" s="314"/>
      <c r="F14" s="311"/>
      <c r="G14" s="288"/>
      <c r="H14" s="301"/>
      <c r="I14" s="291"/>
      <c r="J14" s="288"/>
      <c r="K14" s="308"/>
      <c r="L14" s="288"/>
      <c r="M14" s="291"/>
      <c r="N14" s="298"/>
      <c r="O14" s="288"/>
      <c r="P14" s="291"/>
    </row>
    <row r="15" spans="1:16" s="3" customFormat="1" ht="12.75" customHeight="1">
      <c r="A15" s="341"/>
      <c r="B15" s="28"/>
      <c r="C15" s="28"/>
      <c r="D15" s="318"/>
      <c r="E15" s="315"/>
      <c r="F15" s="312"/>
      <c r="G15" s="289"/>
      <c r="H15" s="302"/>
      <c r="I15" s="292"/>
      <c r="J15" s="289"/>
      <c r="K15" s="309"/>
      <c r="L15" s="289"/>
      <c r="M15" s="292"/>
      <c r="N15" s="299"/>
      <c r="O15" s="289"/>
      <c r="P15" s="292"/>
    </row>
    <row r="16" spans="1:18" ht="11.25" customHeight="1">
      <c r="A16" s="270" t="s">
        <v>58</v>
      </c>
      <c r="B16" s="319" t="s">
        <v>1</v>
      </c>
      <c r="C16" s="37">
        <v>6050</v>
      </c>
      <c r="D16" s="274" t="s">
        <v>70</v>
      </c>
      <c r="E16" s="272" t="s">
        <v>15</v>
      </c>
      <c r="F16" s="38">
        <v>7798951</v>
      </c>
      <c r="G16" s="39">
        <v>157413</v>
      </c>
      <c r="H16" s="40"/>
      <c r="I16" s="41"/>
      <c r="J16" s="42">
        <v>5827710</v>
      </c>
      <c r="K16" s="43"/>
      <c r="L16" s="42"/>
      <c r="M16" s="41"/>
      <c r="N16" s="44"/>
      <c r="O16" s="42"/>
      <c r="P16" s="45"/>
      <c r="Q16" s="8">
        <f>G16+J16+1813828.11</f>
        <v>7798951.11</v>
      </c>
      <c r="R16" s="8">
        <f>Q16+Q17+R17</f>
        <v>38303951.019999996</v>
      </c>
    </row>
    <row r="17" spans="1:18" ht="11.25" customHeight="1">
      <c r="A17" s="271"/>
      <c r="B17" s="320"/>
      <c r="C17" s="46">
        <v>6058</v>
      </c>
      <c r="D17" s="275"/>
      <c r="E17" s="273"/>
      <c r="F17" s="47">
        <v>21980500</v>
      </c>
      <c r="G17" s="48"/>
      <c r="H17" s="49">
        <v>0</v>
      </c>
      <c r="I17" s="50"/>
      <c r="J17" s="48"/>
      <c r="K17" s="51">
        <v>7102999</v>
      </c>
      <c r="L17" s="48"/>
      <c r="M17" s="50">
        <v>14877501</v>
      </c>
      <c r="N17" s="52"/>
      <c r="O17" s="48"/>
      <c r="P17" s="53"/>
      <c r="Q17" s="8">
        <f>M17+K17</f>
        <v>21980500</v>
      </c>
      <c r="R17" s="8">
        <f>L18+J18+I18+G18+9198.91</f>
        <v>8524499.91</v>
      </c>
    </row>
    <row r="18" spans="1:18" ht="11.25" customHeight="1">
      <c r="A18" s="271"/>
      <c r="B18" s="320"/>
      <c r="C18" s="54">
        <v>6059</v>
      </c>
      <c r="D18" s="275"/>
      <c r="E18" s="273"/>
      <c r="F18" s="55">
        <v>8524500</v>
      </c>
      <c r="G18" s="56">
        <v>1687000</v>
      </c>
      <c r="H18" s="57"/>
      <c r="I18" s="58">
        <v>2100000</v>
      </c>
      <c r="J18" s="56">
        <v>2239541</v>
      </c>
      <c r="K18" s="59"/>
      <c r="L18" s="56">
        <v>2488760</v>
      </c>
      <c r="M18" s="58"/>
      <c r="N18" s="60"/>
      <c r="O18" s="56"/>
      <c r="P18" s="61"/>
      <c r="Q18" s="8">
        <f>SUM(Q19:Q21)</f>
        <v>29671509.43</v>
      </c>
      <c r="R18" s="8"/>
    </row>
    <row r="19" spans="1:18" ht="11.25" customHeight="1">
      <c r="A19" s="270" t="s">
        <v>59</v>
      </c>
      <c r="B19" s="319" t="s">
        <v>1</v>
      </c>
      <c r="C19" s="37">
        <v>6050</v>
      </c>
      <c r="D19" s="274" t="s">
        <v>71</v>
      </c>
      <c r="E19" s="272" t="s">
        <v>15</v>
      </c>
      <c r="F19" s="38">
        <v>5916509</v>
      </c>
      <c r="G19" s="39">
        <v>698315</v>
      </c>
      <c r="H19" s="40"/>
      <c r="I19" s="41"/>
      <c r="J19" s="42">
        <v>1948196</v>
      </c>
      <c r="K19" s="43"/>
      <c r="L19" s="42">
        <v>500000</v>
      </c>
      <c r="M19" s="41"/>
      <c r="N19" s="44"/>
      <c r="O19" s="42"/>
      <c r="P19" s="45"/>
      <c r="Q19" s="8">
        <f>L19+J19+H19+G19+2769998.43</f>
        <v>5916509.43</v>
      </c>
      <c r="R19" s="8"/>
    </row>
    <row r="20" spans="1:18" ht="10.5" customHeight="1">
      <c r="A20" s="271"/>
      <c r="B20" s="320"/>
      <c r="C20" s="46">
        <v>6058</v>
      </c>
      <c r="D20" s="275"/>
      <c r="E20" s="273"/>
      <c r="F20" s="47">
        <v>19835000</v>
      </c>
      <c r="G20" s="48"/>
      <c r="H20" s="49"/>
      <c r="I20" s="50"/>
      <c r="J20" s="48"/>
      <c r="K20" s="51">
        <v>3600000</v>
      </c>
      <c r="L20" s="48"/>
      <c r="M20" s="50">
        <v>16235000</v>
      </c>
      <c r="N20" s="52"/>
      <c r="O20" s="48"/>
      <c r="P20" s="53"/>
      <c r="Q20" s="8">
        <f>M20+K20+H20</f>
        <v>19835000</v>
      </c>
      <c r="R20" s="8"/>
    </row>
    <row r="21" spans="1:18" ht="10.5" customHeight="1">
      <c r="A21" s="271"/>
      <c r="B21" s="320"/>
      <c r="C21" s="62">
        <v>6059</v>
      </c>
      <c r="D21" s="275"/>
      <c r="E21" s="273"/>
      <c r="F21" s="63">
        <v>3920000</v>
      </c>
      <c r="G21" s="64"/>
      <c r="H21" s="65"/>
      <c r="I21" s="66"/>
      <c r="J21" s="64">
        <v>2400000</v>
      </c>
      <c r="K21" s="67"/>
      <c r="L21" s="64">
        <v>1520000</v>
      </c>
      <c r="M21" s="66"/>
      <c r="N21" s="68"/>
      <c r="O21" s="64"/>
      <c r="P21" s="69"/>
      <c r="Q21" s="8">
        <f>L21+J21+G21</f>
        <v>3920000</v>
      </c>
      <c r="R21" s="8"/>
    </row>
    <row r="22" spans="1:18" ht="42" customHeight="1">
      <c r="A22" s="70" t="s">
        <v>60</v>
      </c>
      <c r="B22" s="71" t="s">
        <v>1</v>
      </c>
      <c r="C22" s="70">
        <v>6050</v>
      </c>
      <c r="D22" s="72" t="s">
        <v>50</v>
      </c>
      <c r="E22" s="73" t="s">
        <v>18</v>
      </c>
      <c r="F22" s="74">
        <v>140000</v>
      </c>
      <c r="G22" s="75">
        <v>4000</v>
      </c>
      <c r="H22" s="76"/>
      <c r="I22" s="77"/>
      <c r="J22" s="75">
        <v>136000</v>
      </c>
      <c r="K22" s="78"/>
      <c r="L22" s="75"/>
      <c r="M22" s="77"/>
      <c r="N22" s="79"/>
      <c r="O22" s="75"/>
      <c r="P22" s="80"/>
      <c r="Q22" s="8"/>
      <c r="R22" s="8"/>
    </row>
    <row r="23" spans="1:18" ht="49.5" customHeight="1">
      <c r="A23" s="70" t="s">
        <v>61</v>
      </c>
      <c r="B23" s="71" t="s">
        <v>1</v>
      </c>
      <c r="C23" s="70">
        <v>6050</v>
      </c>
      <c r="D23" s="72" t="s">
        <v>49</v>
      </c>
      <c r="E23" s="73" t="s">
        <v>18</v>
      </c>
      <c r="F23" s="74">
        <v>272000</v>
      </c>
      <c r="G23" s="75">
        <v>4000</v>
      </c>
      <c r="H23" s="76"/>
      <c r="I23" s="77"/>
      <c r="J23" s="75">
        <v>268000</v>
      </c>
      <c r="K23" s="78"/>
      <c r="L23" s="75"/>
      <c r="M23" s="77"/>
      <c r="N23" s="79"/>
      <c r="O23" s="75"/>
      <c r="P23" s="80"/>
      <c r="Q23" s="8"/>
      <c r="R23" s="8"/>
    </row>
    <row r="24" spans="1:18" ht="24.75" customHeight="1">
      <c r="A24" s="70" t="s">
        <v>62</v>
      </c>
      <c r="B24" s="81">
        <v>90001</v>
      </c>
      <c r="C24" s="82">
        <v>6050</v>
      </c>
      <c r="D24" s="83" t="s">
        <v>42</v>
      </c>
      <c r="E24" s="84" t="s">
        <v>18</v>
      </c>
      <c r="F24" s="85">
        <v>100000</v>
      </c>
      <c r="G24" s="86">
        <v>2000</v>
      </c>
      <c r="H24" s="87"/>
      <c r="I24" s="88"/>
      <c r="J24" s="86">
        <v>98000</v>
      </c>
      <c r="K24" s="43"/>
      <c r="L24" s="39"/>
      <c r="M24" s="77"/>
      <c r="N24" s="89"/>
      <c r="O24" s="39"/>
      <c r="P24" s="80"/>
      <c r="Q24" s="8"/>
      <c r="R24" s="8"/>
    </row>
    <row r="25" spans="1:18" ht="21" customHeight="1">
      <c r="A25" s="70" t="s">
        <v>63</v>
      </c>
      <c r="B25" s="70">
        <v>90001</v>
      </c>
      <c r="C25" s="70">
        <v>6050</v>
      </c>
      <c r="D25" s="72" t="s">
        <v>22</v>
      </c>
      <c r="E25" s="73" t="s">
        <v>18</v>
      </c>
      <c r="F25" s="90">
        <v>2029454</v>
      </c>
      <c r="G25" s="91">
        <v>429454</v>
      </c>
      <c r="H25" s="92"/>
      <c r="I25" s="93"/>
      <c r="J25" s="86">
        <v>100000</v>
      </c>
      <c r="K25" s="94">
        <v>1500000</v>
      </c>
      <c r="L25" s="95"/>
      <c r="M25" s="80"/>
      <c r="N25" s="96"/>
      <c r="O25" s="95"/>
      <c r="P25" s="80"/>
      <c r="Q25" s="8"/>
      <c r="R25" s="8"/>
    </row>
    <row r="26" spans="1:18" ht="30" customHeight="1">
      <c r="A26" s="70" t="s">
        <v>64</v>
      </c>
      <c r="B26" s="269">
        <v>90001</v>
      </c>
      <c r="C26" s="82">
        <v>6050</v>
      </c>
      <c r="D26" s="268" t="s">
        <v>100</v>
      </c>
      <c r="E26" s="84" t="s">
        <v>18</v>
      </c>
      <c r="F26" s="85">
        <v>51000</v>
      </c>
      <c r="G26" s="86">
        <v>1000</v>
      </c>
      <c r="H26" s="87"/>
      <c r="I26" s="88"/>
      <c r="J26" s="86">
        <v>50000</v>
      </c>
      <c r="K26" s="94"/>
      <c r="L26" s="95"/>
      <c r="M26" s="80"/>
      <c r="N26" s="96"/>
      <c r="O26" s="95"/>
      <c r="P26" s="80"/>
      <c r="Q26" s="8"/>
      <c r="R26" s="8"/>
    </row>
    <row r="27" spans="1:18" ht="24.75" customHeight="1">
      <c r="A27" s="70" t="s">
        <v>99</v>
      </c>
      <c r="B27" s="81">
        <v>90001</v>
      </c>
      <c r="C27" s="82">
        <v>6050</v>
      </c>
      <c r="D27" s="83" t="s">
        <v>56</v>
      </c>
      <c r="E27" s="84" t="s">
        <v>18</v>
      </c>
      <c r="F27" s="85">
        <v>51000</v>
      </c>
      <c r="G27" s="86">
        <v>1000</v>
      </c>
      <c r="H27" s="87"/>
      <c r="I27" s="88"/>
      <c r="J27" s="86">
        <v>50000</v>
      </c>
      <c r="K27" s="94">
        <v>0</v>
      </c>
      <c r="L27" s="97"/>
      <c r="M27" s="80"/>
      <c r="N27" s="98"/>
      <c r="O27" s="97"/>
      <c r="P27" s="80"/>
      <c r="Q27" s="8"/>
      <c r="R27" s="8"/>
    </row>
    <row r="28" spans="1:18" s="3" customFormat="1" ht="13.5" customHeight="1">
      <c r="A28" s="265" t="s">
        <v>66</v>
      </c>
      <c r="B28" s="22"/>
      <c r="C28" s="21"/>
      <c r="D28" s="264" t="s">
        <v>7</v>
      </c>
      <c r="E28" s="23" t="s">
        <v>38</v>
      </c>
      <c r="F28" s="24">
        <f aca="true" t="shared" si="0" ref="F28:O28">SUM(F29:F32,F40:F51)</f>
        <v>13530140</v>
      </c>
      <c r="G28" s="24">
        <f t="shared" si="0"/>
        <v>231060</v>
      </c>
      <c r="H28" s="24">
        <f t="shared" si="0"/>
        <v>0</v>
      </c>
      <c r="I28" s="24">
        <f t="shared" si="0"/>
        <v>0</v>
      </c>
      <c r="J28" s="24">
        <f t="shared" si="0"/>
        <v>2001240</v>
      </c>
      <c r="K28" s="24">
        <f t="shared" si="0"/>
        <v>1000000</v>
      </c>
      <c r="L28" s="24">
        <f t="shared" si="0"/>
        <v>4570000</v>
      </c>
      <c r="M28" s="24">
        <f t="shared" si="0"/>
        <v>1500000</v>
      </c>
      <c r="N28" s="24">
        <f t="shared" si="0"/>
        <v>4140000</v>
      </c>
      <c r="O28" s="24">
        <f t="shared" si="0"/>
        <v>0</v>
      </c>
      <c r="P28" s="25">
        <f>SUM(P29:P46,P47:P51)</f>
        <v>0</v>
      </c>
      <c r="Q28" s="8"/>
      <c r="R28" s="8"/>
    </row>
    <row r="29" spans="1:18" s="3" customFormat="1" ht="29.25" customHeight="1">
      <c r="A29" s="82" t="s">
        <v>67</v>
      </c>
      <c r="B29" s="82">
        <v>70005</v>
      </c>
      <c r="C29" s="82">
        <v>6050</v>
      </c>
      <c r="D29" s="99" t="s">
        <v>39</v>
      </c>
      <c r="E29" s="84" t="s">
        <v>24</v>
      </c>
      <c r="F29" s="85">
        <v>2543000</v>
      </c>
      <c r="G29" s="86">
        <v>1000</v>
      </c>
      <c r="H29" s="100"/>
      <c r="I29" s="101"/>
      <c r="J29" s="102">
        <v>97000</v>
      </c>
      <c r="K29" s="94"/>
      <c r="L29" s="103">
        <v>445000</v>
      </c>
      <c r="M29" s="101"/>
      <c r="N29" s="104">
        <v>2000000</v>
      </c>
      <c r="O29" s="103"/>
      <c r="P29" s="101"/>
      <c r="Q29" s="8"/>
      <c r="R29" s="8"/>
    </row>
    <row r="30" spans="1:18" s="3" customFormat="1" ht="13.5" customHeight="1">
      <c r="A30" s="270" t="s">
        <v>68</v>
      </c>
      <c r="B30" s="270">
        <v>85219</v>
      </c>
      <c r="C30" s="37">
        <v>6058</v>
      </c>
      <c r="D30" s="274" t="s">
        <v>36</v>
      </c>
      <c r="E30" s="272" t="s">
        <v>14</v>
      </c>
      <c r="F30" s="105">
        <f>I30+K30+M30+H30</f>
        <v>500000</v>
      </c>
      <c r="G30" s="106"/>
      <c r="H30" s="107"/>
      <c r="I30" s="45"/>
      <c r="J30" s="108"/>
      <c r="K30" s="94">
        <v>500000</v>
      </c>
      <c r="L30" s="106"/>
      <c r="M30" s="45"/>
      <c r="N30" s="109"/>
      <c r="O30" s="106"/>
      <c r="P30" s="45"/>
      <c r="Q30" s="8"/>
      <c r="R30" s="8"/>
    </row>
    <row r="31" spans="1:18" s="3" customFormat="1" ht="15.75" customHeight="1">
      <c r="A31" s="281"/>
      <c r="B31" s="281"/>
      <c r="C31" s="54">
        <v>6059</v>
      </c>
      <c r="D31" s="280"/>
      <c r="E31" s="279"/>
      <c r="F31" s="110">
        <f>G31+J31+4880</f>
        <v>870070</v>
      </c>
      <c r="G31" s="111">
        <v>65190</v>
      </c>
      <c r="H31" s="112"/>
      <c r="I31" s="61"/>
      <c r="J31" s="113">
        <v>800000</v>
      </c>
      <c r="K31" s="114"/>
      <c r="L31" s="111"/>
      <c r="M31" s="115"/>
      <c r="N31" s="116"/>
      <c r="O31" s="111"/>
      <c r="P31" s="115"/>
      <c r="Q31" s="8"/>
      <c r="R31" s="8"/>
    </row>
    <row r="32" spans="1:18" s="3" customFormat="1" ht="22.5" customHeight="1">
      <c r="A32" s="70" t="s">
        <v>69</v>
      </c>
      <c r="B32" s="70">
        <v>90015</v>
      </c>
      <c r="C32" s="70">
        <v>6050</v>
      </c>
      <c r="D32" s="83" t="s">
        <v>55</v>
      </c>
      <c r="E32" s="73" t="s">
        <v>18</v>
      </c>
      <c r="F32" s="90">
        <v>73500</v>
      </c>
      <c r="G32" s="91">
        <v>8500</v>
      </c>
      <c r="H32" s="117"/>
      <c r="I32" s="80"/>
      <c r="J32" s="118">
        <v>65000</v>
      </c>
      <c r="K32" s="119"/>
      <c r="L32" s="91"/>
      <c r="M32" s="120"/>
      <c r="N32" s="121"/>
      <c r="O32" s="91"/>
      <c r="P32" s="120"/>
      <c r="Q32" s="8"/>
      <c r="R32" s="8"/>
    </row>
    <row r="33" spans="1:18" s="3" customFormat="1" ht="9.75" customHeight="1" hidden="1">
      <c r="A33" s="138"/>
      <c r="B33" s="138"/>
      <c r="C33" s="138"/>
      <c r="D33" s="139"/>
      <c r="E33" s="140"/>
      <c r="F33" s="141"/>
      <c r="G33" s="131"/>
      <c r="H33" s="142"/>
      <c r="I33" s="143"/>
      <c r="J33" s="131"/>
      <c r="K33" s="144"/>
      <c r="L33" s="131"/>
      <c r="M33" s="144"/>
      <c r="N33" s="131"/>
      <c r="O33" s="131"/>
      <c r="P33" s="144"/>
      <c r="Q33" s="8"/>
      <c r="R33" s="8"/>
    </row>
    <row r="34" spans="1:18" s="3" customFormat="1" ht="9.75" customHeight="1">
      <c r="A34" s="132"/>
      <c r="B34" s="132"/>
      <c r="C34" s="132"/>
      <c r="D34" s="133"/>
      <c r="E34" s="134"/>
      <c r="F34" s="135"/>
      <c r="G34" s="136"/>
      <c r="H34" s="96"/>
      <c r="I34" s="137"/>
      <c r="J34" s="136"/>
      <c r="K34" s="98"/>
      <c r="L34" s="136"/>
      <c r="M34" s="98"/>
      <c r="N34" s="136"/>
      <c r="O34" s="136"/>
      <c r="P34" s="98"/>
      <c r="Q34" s="8"/>
      <c r="R34" s="8"/>
    </row>
    <row r="35" spans="1:18" s="3" customFormat="1" ht="8.25" customHeight="1">
      <c r="A35" s="138"/>
      <c r="B35" s="138"/>
      <c r="C35" s="138"/>
      <c r="D35" s="139"/>
      <c r="E35" s="140"/>
      <c r="F35" s="141"/>
      <c r="G35" s="131"/>
      <c r="H35" s="142"/>
      <c r="I35" s="143"/>
      <c r="J35" s="131"/>
      <c r="K35" s="144"/>
      <c r="L35" s="131"/>
      <c r="M35" s="144"/>
      <c r="N35" s="131"/>
      <c r="O35" s="131"/>
      <c r="P35" s="144"/>
      <c r="Q35" s="8"/>
      <c r="R35" s="8"/>
    </row>
    <row r="36" spans="1:18" s="3" customFormat="1" ht="12.75" customHeight="1">
      <c r="A36" s="322" t="s">
        <v>2</v>
      </c>
      <c r="B36" s="293" t="s">
        <v>16</v>
      </c>
      <c r="C36" s="323" t="s">
        <v>3</v>
      </c>
      <c r="D36" s="332" t="s">
        <v>4</v>
      </c>
      <c r="E36" s="272" t="s">
        <v>5</v>
      </c>
      <c r="F36" s="293" t="s">
        <v>20</v>
      </c>
      <c r="G36" s="294" t="s">
        <v>8</v>
      </c>
      <c r="H36" s="295"/>
      <c r="I36" s="295"/>
      <c r="J36" s="295"/>
      <c r="K36" s="295"/>
      <c r="L36" s="295"/>
      <c r="M36" s="295"/>
      <c r="N36" s="295"/>
      <c r="O36" s="295"/>
      <c r="P36" s="296"/>
      <c r="Q36" s="8"/>
      <c r="R36" s="8"/>
    </row>
    <row r="37" spans="1:18" s="3" customFormat="1" ht="12.75" customHeight="1">
      <c r="A37" s="322"/>
      <c r="B37" s="293"/>
      <c r="C37" s="324"/>
      <c r="D37" s="333"/>
      <c r="E37" s="273"/>
      <c r="F37" s="294"/>
      <c r="G37" s="326">
        <v>2011</v>
      </c>
      <c r="H37" s="327"/>
      <c r="I37" s="328"/>
      <c r="J37" s="285">
        <v>2012</v>
      </c>
      <c r="K37" s="325"/>
      <c r="L37" s="285">
        <v>2013</v>
      </c>
      <c r="M37" s="286"/>
      <c r="N37" s="35">
        <v>2014</v>
      </c>
      <c r="O37" s="285">
        <v>2015</v>
      </c>
      <c r="P37" s="286"/>
      <c r="Q37" s="8"/>
      <c r="R37" s="8"/>
    </row>
    <row r="38" spans="1:18" s="3" customFormat="1" ht="11.25" customHeight="1">
      <c r="A38" s="322"/>
      <c r="B38" s="293"/>
      <c r="C38" s="324"/>
      <c r="D38" s="334"/>
      <c r="E38" s="273"/>
      <c r="F38" s="294"/>
      <c r="G38" s="303" t="s">
        <v>12</v>
      </c>
      <c r="H38" s="329" t="s">
        <v>13</v>
      </c>
      <c r="I38" s="331" t="s">
        <v>23</v>
      </c>
      <c r="J38" s="303" t="s">
        <v>12</v>
      </c>
      <c r="K38" s="335" t="s">
        <v>13</v>
      </c>
      <c r="L38" s="303" t="s">
        <v>12</v>
      </c>
      <c r="M38" s="305" t="s">
        <v>13</v>
      </c>
      <c r="N38" s="337" t="s">
        <v>12</v>
      </c>
      <c r="O38" s="303" t="s">
        <v>12</v>
      </c>
      <c r="P38" s="305" t="s">
        <v>13</v>
      </c>
      <c r="Q38" s="8"/>
      <c r="R38" s="8"/>
    </row>
    <row r="39" spans="1:18" s="3" customFormat="1" ht="13.5" customHeight="1" thickBot="1">
      <c r="A39" s="322"/>
      <c r="B39" s="293"/>
      <c r="C39" s="324"/>
      <c r="D39" s="36" t="s">
        <v>6</v>
      </c>
      <c r="E39" s="273"/>
      <c r="F39" s="294"/>
      <c r="G39" s="304"/>
      <c r="H39" s="330"/>
      <c r="I39" s="306"/>
      <c r="J39" s="304"/>
      <c r="K39" s="336"/>
      <c r="L39" s="304"/>
      <c r="M39" s="306"/>
      <c r="N39" s="338"/>
      <c r="O39" s="304"/>
      <c r="P39" s="306"/>
      <c r="Q39" s="8"/>
      <c r="R39" s="8"/>
    </row>
    <row r="40" spans="1:18" s="3" customFormat="1" ht="30.75" customHeight="1" thickTop="1">
      <c r="A40" s="122" t="s">
        <v>72</v>
      </c>
      <c r="B40" s="70">
        <v>90015</v>
      </c>
      <c r="C40" s="70">
        <v>6050</v>
      </c>
      <c r="D40" s="72" t="s">
        <v>45</v>
      </c>
      <c r="E40" s="73" t="s">
        <v>18</v>
      </c>
      <c r="F40" s="90">
        <v>10000</v>
      </c>
      <c r="G40" s="91">
        <v>1000</v>
      </c>
      <c r="H40" s="117"/>
      <c r="I40" s="80"/>
      <c r="J40" s="118">
        <v>9000</v>
      </c>
      <c r="K40" s="129"/>
      <c r="L40" s="125"/>
      <c r="M40" s="130"/>
      <c r="N40" s="131"/>
      <c r="O40" s="125"/>
      <c r="P40" s="130"/>
      <c r="Q40" s="8"/>
      <c r="R40" s="8"/>
    </row>
    <row r="41" spans="1:18" s="3" customFormat="1" ht="22.5" customHeight="1">
      <c r="A41" s="122" t="s">
        <v>73</v>
      </c>
      <c r="B41" s="122">
        <v>90015</v>
      </c>
      <c r="C41" s="122">
        <v>6050</v>
      </c>
      <c r="D41" s="83" t="s">
        <v>44</v>
      </c>
      <c r="E41" s="123" t="s">
        <v>18</v>
      </c>
      <c r="F41" s="124">
        <v>15000</v>
      </c>
      <c r="G41" s="125">
        <v>5000</v>
      </c>
      <c r="H41" s="126"/>
      <c r="I41" s="127"/>
      <c r="J41" s="128">
        <v>10000</v>
      </c>
      <c r="K41" s="129"/>
      <c r="L41" s="125"/>
      <c r="M41" s="130"/>
      <c r="N41" s="131"/>
      <c r="O41" s="125"/>
      <c r="P41" s="130"/>
      <c r="Q41" s="8"/>
      <c r="R41" s="8"/>
    </row>
    <row r="42" spans="1:18" s="3" customFormat="1" ht="29.25" customHeight="1">
      <c r="A42" s="70" t="s">
        <v>74</v>
      </c>
      <c r="B42" s="70">
        <v>90015</v>
      </c>
      <c r="C42" s="70">
        <v>6050</v>
      </c>
      <c r="D42" s="72" t="s">
        <v>43</v>
      </c>
      <c r="E42" s="73" t="s">
        <v>18</v>
      </c>
      <c r="F42" s="90">
        <v>6000</v>
      </c>
      <c r="G42" s="91">
        <v>1000</v>
      </c>
      <c r="H42" s="117"/>
      <c r="I42" s="80"/>
      <c r="J42" s="118">
        <v>5000</v>
      </c>
      <c r="K42" s="119"/>
      <c r="L42" s="91"/>
      <c r="M42" s="120"/>
      <c r="N42" s="121"/>
      <c r="O42" s="91"/>
      <c r="P42" s="120"/>
      <c r="Q42" s="8"/>
      <c r="R42" s="8"/>
    </row>
    <row r="43" spans="1:18" s="3" customFormat="1" ht="12" customHeight="1">
      <c r="A43" s="270" t="s">
        <v>75</v>
      </c>
      <c r="B43" s="270">
        <v>92109</v>
      </c>
      <c r="C43" s="37">
        <v>6058</v>
      </c>
      <c r="D43" s="274" t="s">
        <v>19</v>
      </c>
      <c r="E43" s="272" t="s">
        <v>29</v>
      </c>
      <c r="F43" s="105">
        <f>I43+K43+M43+H43</f>
        <v>500000</v>
      </c>
      <c r="G43" s="106"/>
      <c r="H43" s="107"/>
      <c r="I43" s="45"/>
      <c r="J43" s="108"/>
      <c r="K43" s="94"/>
      <c r="L43" s="106"/>
      <c r="M43" s="45">
        <v>500000</v>
      </c>
      <c r="N43" s="109"/>
      <c r="O43" s="106"/>
      <c r="P43" s="45"/>
      <c r="Q43" s="8"/>
      <c r="R43" s="8"/>
    </row>
    <row r="44" spans="1:18" s="3" customFormat="1" ht="12" customHeight="1">
      <c r="A44" s="281"/>
      <c r="B44" s="281"/>
      <c r="C44" s="54">
        <v>6059</v>
      </c>
      <c r="D44" s="280"/>
      <c r="E44" s="279"/>
      <c r="F44" s="110">
        <f>4880+G44+J44+L44+N44</f>
        <v>1000000</v>
      </c>
      <c r="G44" s="111">
        <v>75000</v>
      </c>
      <c r="H44" s="112"/>
      <c r="I44" s="61"/>
      <c r="J44" s="113">
        <v>145120</v>
      </c>
      <c r="K44" s="114"/>
      <c r="L44" s="111">
        <v>575000</v>
      </c>
      <c r="M44" s="115"/>
      <c r="N44" s="116">
        <v>200000</v>
      </c>
      <c r="O44" s="111"/>
      <c r="P44" s="115"/>
      <c r="Q44" s="8"/>
      <c r="R44" s="8"/>
    </row>
    <row r="45" spans="1:18" s="3" customFormat="1" ht="11.25" customHeight="1">
      <c r="A45" s="270" t="s">
        <v>76</v>
      </c>
      <c r="B45" s="270">
        <v>92109</v>
      </c>
      <c r="C45" s="37">
        <v>6058</v>
      </c>
      <c r="D45" s="274" t="s">
        <v>33</v>
      </c>
      <c r="E45" s="272" t="s">
        <v>29</v>
      </c>
      <c r="F45" s="105">
        <f>I45+K45+M45+H45</f>
        <v>500000</v>
      </c>
      <c r="G45" s="106"/>
      <c r="H45" s="107"/>
      <c r="I45" s="45"/>
      <c r="J45" s="108"/>
      <c r="K45" s="94"/>
      <c r="L45" s="106"/>
      <c r="M45" s="45">
        <v>500000</v>
      </c>
      <c r="N45" s="109"/>
      <c r="O45" s="106"/>
      <c r="P45" s="45"/>
      <c r="Q45" s="8"/>
      <c r="R45" s="8"/>
    </row>
    <row r="46" spans="1:18" s="3" customFormat="1" ht="11.25" customHeight="1">
      <c r="A46" s="281"/>
      <c r="B46" s="281"/>
      <c r="C46" s="54">
        <v>6059</v>
      </c>
      <c r="D46" s="280"/>
      <c r="E46" s="279"/>
      <c r="F46" s="110">
        <f>4880+G46+J46+L46+N46</f>
        <v>2670000</v>
      </c>
      <c r="G46" s="111">
        <v>5000</v>
      </c>
      <c r="H46" s="112"/>
      <c r="I46" s="61"/>
      <c r="J46" s="113">
        <v>420120</v>
      </c>
      <c r="K46" s="114"/>
      <c r="L46" s="111">
        <v>800000</v>
      </c>
      <c r="M46" s="115"/>
      <c r="N46" s="116">
        <v>1440000</v>
      </c>
      <c r="O46" s="111"/>
      <c r="P46" s="115"/>
      <c r="Q46" s="8"/>
      <c r="R46" s="8"/>
    </row>
    <row r="47" spans="1:18" s="3" customFormat="1" ht="12.75" customHeight="1">
      <c r="A47" s="270" t="s">
        <v>77</v>
      </c>
      <c r="B47" s="270">
        <v>92109</v>
      </c>
      <c r="C47" s="37">
        <v>6050</v>
      </c>
      <c r="D47" s="274" t="s">
        <v>34</v>
      </c>
      <c r="E47" s="272" t="s">
        <v>30</v>
      </c>
      <c r="F47" s="105">
        <v>68320</v>
      </c>
      <c r="G47" s="106"/>
      <c r="H47" s="107"/>
      <c r="I47" s="45"/>
      <c r="J47" s="148"/>
      <c r="K47" s="94"/>
      <c r="L47" s="149"/>
      <c r="M47" s="45"/>
      <c r="N47" s="150"/>
      <c r="O47" s="149"/>
      <c r="P47" s="45"/>
      <c r="Q47" s="8"/>
      <c r="R47" s="8"/>
    </row>
    <row r="48" spans="1:18" s="3" customFormat="1" ht="11.25" customHeight="1">
      <c r="A48" s="271"/>
      <c r="B48" s="271"/>
      <c r="C48" s="46">
        <v>6058</v>
      </c>
      <c r="D48" s="275"/>
      <c r="E48" s="273"/>
      <c r="F48" s="151">
        <f>I48+K48+M48+H48</f>
        <v>500000</v>
      </c>
      <c r="G48" s="152"/>
      <c r="H48" s="153"/>
      <c r="I48" s="69"/>
      <c r="J48" s="154"/>
      <c r="K48" s="155">
        <v>500000</v>
      </c>
      <c r="L48" s="152"/>
      <c r="M48" s="69"/>
      <c r="N48" s="156"/>
      <c r="O48" s="152"/>
      <c r="P48" s="69"/>
      <c r="Q48" s="8"/>
      <c r="R48" s="8"/>
    </row>
    <row r="49" spans="1:18" s="3" customFormat="1" ht="14.25" customHeight="1">
      <c r="A49" s="281"/>
      <c r="B49" s="281"/>
      <c r="C49" s="54">
        <v>6059</v>
      </c>
      <c r="D49" s="280"/>
      <c r="E49" s="279"/>
      <c r="F49" s="110">
        <f>SUM(G49:N49)</f>
        <v>2364900</v>
      </c>
      <c r="G49" s="111">
        <v>64900</v>
      </c>
      <c r="H49" s="112"/>
      <c r="I49" s="61"/>
      <c r="J49" s="113">
        <v>300000</v>
      </c>
      <c r="K49" s="114"/>
      <c r="L49" s="111">
        <v>1750000</v>
      </c>
      <c r="M49" s="115"/>
      <c r="N49" s="116">
        <v>250000</v>
      </c>
      <c r="O49" s="111"/>
      <c r="P49" s="115"/>
      <c r="Q49" s="8"/>
      <c r="R49" s="8"/>
    </row>
    <row r="50" spans="1:18" s="3" customFormat="1" ht="10.5" customHeight="1">
      <c r="A50" s="270" t="s">
        <v>78</v>
      </c>
      <c r="B50" s="270">
        <v>92109</v>
      </c>
      <c r="C50" s="37">
        <v>6058</v>
      </c>
      <c r="D50" s="274" t="s">
        <v>35</v>
      </c>
      <c r="E50" s="272" t="s">
        <v>29</v>
      </c>
      <c r="F50" s="157">
        <f>M50</f>
        <v>500000</v>
      </c>
      <c r="G50" s="158"/>
      <c r="H50" s="159"/>
      <c r="I50" s="160"/>
      <c r="J50" s="161"/>
      <c r="K50" s="162"/>
      <c r="L50" s="158"/>
      <c r="M50" s="160">
        <v>500000</v>
      </c>
      <c r="N50" s="163"/>
      <c r="O50" s="158"/>
      <c r="P50" s="160"/>
      <c r="Q50" s="8"/>
      <c r="R50" s="8"/>
    </row>
    <row r="51" spans="1:18" s="3" customFormat="1" ht="11.25" customHeight="1">
      <c r="A51" s="281"/>
      <c r="B51" s="281"/>
      <c r="C51" s="54">
        <v>6059</v>
      </c>
      <c r="D51" s="280"/>
      <c r="E51" s="279"/>
      <c r="F51" s="110">
        <f>SUM(G51:N51)+4880</f>
        <v>1409350</v>
      </c>
      <c r="G51" s="111">
        <v>4470</v>
      </c>
      <c r="H51" s="112"/>
      <c r="I51" s="61"/>
      <c r="J51" s="113">
        <v>150000</v>
      </c>
      <c r="K51" s="114"/>
      <c r="L51" s="111">
        <v>1000000</v>
      </c>
      <c r="M51" s="115"/>
      <c r="N51" s="116">
        <v>250000</v>
      </c>
      <c r="O51" s="111"/>
      <c r="P51" s="115"/>
      <c r="Q51" s="8"/>
      <c r="R51" s="8"/>
    </row>
    <row r="52" spans="1:18" s="3" customFormat="1" ht="26.25" customHeight="1">
      <c r="A52" s="266" t="s">
        <v>79</v>
      </c>
      <c r="B52" s="164"/>
      <c r="C52" s="165"/>
      <c r="D52" s="263" t="s">
        <v>11</v>
      </c>
      <c r="E52" s="164" t="s">
        <v>27</v>
      </c>
      <c r="F52" s="166">
        <f>SUM(F53:F61)</f>
        <v>103289737</v>
      </c>
      <c r="G52" s="167">
        <f>SUM(G53:G61)</f>
        <v>6531515</v>
      </c>
      <c r="H52" s="168">
        <f aca="true" t="shared" si="1" ref="H52:M52">SUM(H53:H61)</f>
        <v>0</v>
      </c>
      <c r="I52" s="169">
        <f t="shared" si="1"/>
        <v>0</v>
      </c>
      <c r="J52" s="170">
        <f>SUM(J53:J61)</f>
        <v>17987000</v>
      </c>
      <c r="K52" s="171">
        <f t="shared" si="1"/>
        <v>10000000</v>
      </c>
      <c r="L52" s="167">
        <f>SUM(L53:L61)</f>
        <v>26000000</v>
      </c>
      <c r="M52" s="169">
        <f t="shared" si="1"/>
        <v>0</v>
      </c>
      <c r="N52" s="172">
        <f>SUM(N53:N61)</f>
        <v>11400000</v>
      </c>
      <c r="O52" s="173">
        <f>SUM(O53:O61)</f>
        <v>20000000</v>
      </c>
      <c r="P52" s="169">
        <f>SUM(P53:P61)</f>
        <v>9000000</v>
      </c>
      <c r="Q52" s="8" t="e">
        <f>#REF!-#REF!</f>
        <v>#REF!</v>
      </c>
      <c r="R52" s="8"/>
    </row>
    <row r="53" spans="1:18" s="3" customFormat="1" ht="15.75" customHeight="1">
      <c r="A53" s="270" t="s">
        <v>80</v>
      </c>
      <c r="B53" s="270">
        <v>80101</v>
      </c>
      <c r="C53" s="37">
        <v>6050</v>
      </c>
      <c r="D53" s="274" t="s">
        <v>95</v>
      </c>
      <c r="E53" s="272" t="s">
        <v>27</v>
      </c>
      <c r="F53" s="38">
        <v>11147737</v>
      </c>
      <c r="G53" s="42">
        <v>1336515</v>
      </c>
      <c r="H53" s="40"/>
      <c r="I53" s="41"/>
      <c r="J53" s="181"/>
      <c r="K53" s="43"/>
      <c r="L53" s="42">
        <v>7440000</v>
      </c>
      <c r="M53" s="41"/>
      <c r="N53" s="182"/>
      <c r="O53" s="183"/>
      <c r="P53" s="41"/>
      <c r="Q53" s="8"/>
      <c r="R53" s="8"/>
    </row>
    <row r="54" spans="1:18" s="3" customFormat="1" ht="14.25" customHeight="1">
      <c r="A54" s="271"/>
      <c r="B54" s="271"/>
      <c r="C54" s="46">
        <v>6058</v>
      </c>
      <c r="D54" s="275"/>
      <c r="E54" s="273"/>
      <c r="F54" s="63">
        <v>10000000</v>
      </c>
      <c r="G54" s="64"/>
      <c r="H54" s="65"/>
      <c r="I54" s="66"/>
      <c r="J54" s="184"/>
      <c r="K54" s="67">
        <v>10000000</v>
      </c>
      <c r="L54" s="64"/>
      <c r="M54" s="66"/>
      <c r="N54" s="185"/>
      <c r="O54" s="186"/>
      <c r="P54" s="66"/>
      <c r="Q54" s="8"/>
      <c r="R54" s="8"/>
    </row>
    <row r="55" spans="1:18" s="3" customFormat="1" ht="14.25" customHeight="1" thickBot="1">
      <c r="A55" s="271"/>
      <c r="B55" s="271"/>
      <c r="C55" s="187">
        <v>6059</v>
      </c>
      <c r="D55" s="188" t="s">
        <v>94</v>
      </c>
      <c r="E55" s="273"/>
      <c r="F55" s="189">
        <v>39420000</v>
      </c>
      <c r="G55" s="190">
        <v>5100000</v>
      </c>
      <c r="H55" s="191"/>
      <c r="I55" s="192"/>
      <c r="J55" s="193">
        <v>16760000</v>
      </c>
      <c r="K55" s="194"/>
      <c r="L55" s="190">
        <v>17560000</v>
      </c>
      <c r="M55" s="192"/>
      <c r="N55" s="195"/>
      <c r="O55" s="196"/>
      <c r="P55" s="192"/>
      <c r="Q55" s="8"/>
      <c r="R55" s="8"/>
    </row>
    <row r="56" spans="1:18" s="3" customFormat="1" ht="13.5" customHeight="1">
      <c r="A56" s="271"/>
      <c r="B56" s="271"/>
      <c r="C56" s="197">
        <v>6058</v>
      </c>
      <c r="D56" s="198" t="s">
        <v>25</v>
      </c>
      <c r="E56" s="273"/>
      <c r="F56" s="199">
        <v>4000000</v>
      </c>
      <c r="G56" s="200"/>
      <c r="H56" s="201"/>
      <c r="I56" s="202"/>
      <c r="J56" s="203"/>
      <c r="K56" s="204"/>
      <c r="L56" s="200"/>
      <c r="M56" s="202"/>
      <c r="N56" s="205"/>
      <c r="O56" s="206"/>
      <c r="P56" s="202">
        <v>4000000</v>
      </c>
      <c r="Q56" s="8">
        <f>F53+F54+F55+F56+F57+F58+F59</f>
        <v>100967737</v>
      </c>
      <c r="R56" s="8"/>
    </row>
    <row r="57" spans="1:18" s="3" customFormat="1" ht="15" customHeight="1" thickBot="1">
      <c r="A57" s="271"/>
      <c r="B57" s="271"/>
      <c r="C57" s="207">
        <v>6059</v>
      </c>
      <c r="D57" s="188"/>
      <c r="E57" s="273"/>
      <c r="F57" s="208">
        <v>16400000</v>
      </c>
      <c r="G57" s="209"/>
      <c r="H57" s="210"/>
      <c r="I57" s="211"/>
      <c r="J57" s="212"/>
      <c r="K57" s="213"/>
      <c r="L57" s="209"/>
      <c r="M57" s="211"/>
      <c r="N57" s="214">
        <v>6400000</v>
      </c>
      <c r="O57" s="215">
        <v>10000000</v>
      </c>
      <c r="P57" s="211"/>
      <c r="Q57" s="8"/>
      <c r="R57" s="8"/>
    </row>
    <row r="58" spans="1:18" s="3" customFormat="1" ht="14.25" customHeight="1">
      <c r="A58" s="271"/>
      <c r="B58" s="271"/>
      <c r="C58" s="197">
        <v>6058</v>
      </c>
      <c r="D58" s="198" t="s">
        <v>26</v>
      </c>
      <c r="E58" s="273"/>
      <c r="F58" s="199">
        <v>5000000</v>
      </c>
      <c r="G58" s="200"/>
      <c r="H58" s="201"/>
      <c r="I58" s="202"/>
      <c r="J58" s="203"/>
      <c r="K58" s="204"/>
      <c r="L58" s="200"/>
      <c r="M58" s="202"/>
      <c r="N58" s="205"/>
      <c r="O58" s="206"/>
      <c r="P58" s="202">
        <v>5000000</v>
      </c>
      <c r="Q58" s="8"/>
      <c r="R58" s="8"/>
    </row>
    <row r="59" spans="1:18" s="3" customFormat="1" ht="13.5" customHeight="1" thickBot="1">
      <c r="A59" s="122"/>
      <c r="B59" s="122"/>
      <c r="C59" s="207">
        <v>6059</v>
      </c>
      <c r="D59" s="216"/>
      <c r="E59" s="123"/>
      <c r="F59" s="217">
        <v>15000000</v>
      </c>
      <c r="G59" s="218"/>
      <c r="H59" s="219"/>
      <c r="I59" s="220"/>
      <c r="J59" s="221"/>
      <c r="K59" s="222"/>
      <c r="L59" s="218"/>
      <c r="M59" s="220"/>
      <c r="N59" s="223">
        <v>5000000</v>
      </c>
      <c r="O59" s="224">
        <v>10000000</v>
      </c>
      <c r="P59" s="220"/>
      <c r="Q59" s="8"/>
      <c r="R59" s="8"/>
    </row>
    <row r="60" spans="1:18" s="3" customFormat="1" ht="35.25" customHeight="1">
      <c r="A60" s="174" t="s">
        <v>81</v>
      </c>
      <c r="B60" s="174">
        <v>80101</v>
      </c>
      <c r="C60" s="175">
        <v>6050</v>
      </c>
      <c r="D60" s="176" t="s">
        <v>32</v>
      </c>
      <c r="E60" s="175" t="s">
        <v>18</v>
      </c>
      <c r="F60" s="177">
        <v>225000</v>
      </c>
      <c r="G60" s="39">
        <v>5000</v>
      </c>
      <c r="H60" s="178"/>
      <c r="I60" s="179"/>
      <c r="J60" s="180">
        <v>220000</v>
      </c>
      <c r="K60" s="250"/>
      <c r="L60" s="244"/>
      <c r="M60" s="249"/>
      <c r="N60" s="245"/>
      <c r="O60" s="246"/>
      <c r="P60" s="249"/>
      <c r="Q60" s="8"/>
      <c r="R60" s="8"/>
    </row>
    <row r="61" spans="1:18" s="3" customFormat="1" ht="22.5" customHeight="1">
      <c r="A61" s="81" t="s">
        <v>82</v>
      </c>
      <c r="B61" s="81">
        <v>80104</v>
      </c>
      <c r="C61" s="81">
        <v>6050</v>
      </c>
      <c r="D61" s="83" t="s">
        <v>9</v>
      </c>
      <c r="E61" s="225" t="s">
        <v>24</v>
      </c>
      <c r="F61" s="38">
        <v>2097000</v>
      </c>
      <c r="G61" s="39">
        <v>90000</v>
      </c>
      <c r="H61" s="226"/>
      <c r="I61" s="227"/>
      <c r="J61" s="180">
        <v>1007000</v>
      </c>
      <c r="K61" s="228"/>
      <c r="L61" s="39">
        <v>1000000</v>
      </c>
      <c r="M61" s="227"/>
      <c r="N61" s="229"/>
      <c r="O61" s="230"/>
      <c r="P61" s="227"/>
      <c r="Q61" s="8"/>
      <c r="R61" s="8"/>
    </row>
    <row r="62" spans="1:18" s="3" customFormat="1" ht="12.75" customHeight="1">
      <c r="A62" s="132"/>
      <c r="B62" s="132"/>
      <c r="C62" s="132"/>
      <c r="D62" s="133"/>
      <c r="E62" s="134"/>
      <c r="F62" s="251"/>
      <c r="G62" s="89"/>
      <c r="H62" s="252"/>
      <c r="I62" s="252"/>
      <c r="J62" s="89"/>
      <c r="K62" s="252"/>
      <c r="L62" s="89"/>
      <c r="M62" s="252"/>
      <c r="N62" s="229"/>
      <c r="O62" s="229"/>
      <c r="P62" s="252"/>
      <c r="Q62" s="8"/>
      <c r="R62" s="8"/>
    </row>
    <row r="63" spans="1:18" s="3" customFormat="1" ht="12.75" customHeight="1">
      <c r="A63" s="138"/>
      <c r="B63" s="138"/>
      <c r="C63" s="138"/>
      <c r="D63" s="139"/>
      <c r="E63" s="140"/>
      <c r="F63" s="253"/>
      <c r="G63" s="254"/>
      <c r="H63" s="255"/>
      <c r="I63" s="255"/>
      <c r="J63" s="254"/>
      <c r="K63" s="255"/>
      <c r="L63" s="254"/>
      <c r="M63" s="255"/>
      <c r="N63" s="245"/>
      <c r="O63" s="245"/>
      <c r="P63" s="255"/>
      <c r="Q63" s="8"/>
      <c r="R63" s="8"/>
    </row>
    <row r="64" spans="1:18" s="3" customFormat="1" ht="12.75" customHeight="1">
      <c r="A64" s="138"/>
      <c r="B64" s="138"/>
      <c r="C64" s="138"/>
      <c r="D64" s="139"/>
      <c r="E64" s="140"/>
      <c r="F64" s="253"/>
      <c r="G64" s="254"/>
      <c r="H64" s="255"/>
      <c r="I64" s="255"/>
      <c r="J64" s="254"/>
      <c r="K64" s="255"/>
      <c r="L64" s="254"/>
      <c r="M64" s="255"/>
      <c r="N64" s="245"/>
      <c r="O64" s="245"/>
      <c r="P64" s="255"/>
      <c r="Q64" s="8"/>
      <c r="R64" s="8"/>
    </row>
    <row r="65" spans="1:18" s="3" customFormat="1" ht="12.75" customHeight="1">
      <c r="A65" s="138"/>
      <c r="B65" s="138"/>
      <c r="C65" s="138"/>
      <c r="D65" s="139"/>
      <c r="E65" s="140"/>
      <c r="F65" s="253"/>
      <c r="G65" s="254"/>
      <c r="H65" s="255"/>
      <c r="I65" s="255"/>
      <c r="J65" s="254"/>
      <c r="K65" s="255"/>
      <c r="L65" s="254"/>
      <c r="M65" s="255"/>
      <c r="N65" s="245"/>
      <c r="O65" s="245"/>
      <c r="P65" s="255"/>
      <c r="Q65" s="8"/>
      <c r="R65" s="8"/>
    </row>
    <row r="66" spans="1:18" s="3" customFormat="1" ht="12.75" customHeight="1">
      <c r="A66" s="138"/>
      <c r="B66" s="138"/>
      <c r="C66" s="138"/>
      <c r="D66" s="139"/>
      <c r="E66" s="140"/>
      <c r="F66" s="253"/>
      <c r="G66" s="254"/>
      <c r="H66" s="255"/>
      <c r="I66" s="255"/>
      <c r="J66" s="254"/>
      <c r="K66" s="255"/>
      <c r="L66" s="254"/>
      <c r="M66" s="255"/>
      <c r="N66" s="245"/>
      <c r="O66" s="245"/>
      <c r="P66" s="255"/>
      <c r="Q66" s="8"/>
      <c r="R66" s="8"/>
    </row>
    <row r="67" spans="1:18" s="3" customFormat="1" ht="12.75" customHeight="1">
      <c r="A67" s="138"/>
      <c r="B67" s="138"/>
      <c r="C67" s="138"/>
      <c r="D67" s="139"/>
      <c r="E67" s="140"/>
      <c r="F67" s="253"/>
      <c r="G67" s="254"/>
      <c r="H67" s="255"/>
      <c r="I67" s="255"/>
      <c r="J67" s="254"/>
      <c r="K67" s="255"/>
      <c r="L67" s="254"/>
      <c r="M67" s="255"/>
      <c r="N67" s="245"/>
      <c r="O67" s="245"/>
      <c r="P67" s="255"/>
      <c r="Q67" s="8"/>
      <c r="R67" s="8"/>
    </row>
    <row r="68" spans="1:18" s="3" customFormat="1" ht="12.75" customHeight="1">
      <c r="A68" s="138"/>
      <c r="B68" s="138"/>
      <c r="C68" s="138"/>
      <c r="D68" s="139"/>
      <c r="E68" s="140"/>
      <c r="F68" s="253"/>
      <c r="G68" s="254"/>
      <c r="H68" s="255"/>
      <c r="I68" s="255"/>
      <c r="J68" s="254"/>
      <c r="K68" s="255"/>
      <c r="L68" s="254"/>
      <c r="M68" s="255"/>
      <c r="N68" s="245"/>
      <c r="O68" s="245"/>
      <c r="P68" s="255"/>
      <c r="Q68" s="8"/>
      <c r="R68" s="8"/>
    </row>
    <row r="69" spans="1:18" s="3" customFormat="1" ht="2.25" customHeight="1">
      <c r="A69" s="138"/>
      <c r="B69" s="138"/>
      <c r="C69" s="138"/>
      <c r="D69" s="139"/>
      <c r="E69" s="140"/>
      <c r="F69" s="253"/>
      <c r="G69" s="254"/>
      <c r="H69" s="255"/>
      <c r="I69" s="255"/>
      <c r="J69" s="254"/>
      <c r="K69" s="255"/>
      <c r="L69" s="254"/>
      <c r="M69" s="255"/>
      <c r="N69" s="245"/>
      <c r="O69" s="245"/>
      <c r="P69" s="255"/>
      <c r="Q69" s="8"/>
      <c r="R69" s="8"/>
    </row>
    <row r="70" spans="1:18" s="3" customFormat="1" ht="7.5" customHeight="1">
      <c r="A70" s="138"/>
      <c r="B70" s="138"/>
      <c r="C70" s="138"/>
      <c r="D70" s="139"/>
      <c r="E70" s="140"/>
      <c r="F70" s="253"/>
      <c r="G70" s="254"/>
      <c r="H70" s="255"/>
      <c r="I70" s="255"/>
      <c r="J70" s="254"/>
      <c r="K70" s="255"/>
      <c r="L70" s="254"/>
      <c r="M70" s="255"/>
      <c r="N70" s="245"/>
      <c r="O70" s="245"/>
      <c r="P70" s="255"/>
      <c r="Q70" s="8"/>
      <c r="R70" s="8"/>
    </row>
    <row r="71" spans="1:18" s="3" customFormat="1" ht="8.25" customHeight="1">
      <c r="A71" s="145"/>
      <c r="B71" s="145"/>
      <c r="C71" s="145"/>
      <c r="D71" s="146"/>
      <c r="E71" s="147"/>
      <c r="F71" s="256"/>
      <c r="G71" s="257"/>
      <c r="H71" s="258"/>
      <c r="I71" s="258"/>
      <c r="J71" s="257"/>
      <c r="K71" s="258"/>
      <c r="L71" s="257"/>
      <c r="M71" s="258"/>
      <c r="N71" s="259"/>
      <c r="O71" s="259"/>
      <c r="P71" s="258"/>
      <c r="Q71" s="8"/>
      <c r="R71" s="8"/>
    </row>
    <row r="72" spans="1:18" s="3" customFormat="1" ht="12.75" customHeight="1">
      <c r="A72" s="322" t="s">
        <v>2</v>
      </c>
      <c r="B72" s="293" t="s">
        <v>16</v>
      </c>
      <c r="C72" s="323" t="s">
        <v>3</v>
      </c>
      <c r="D72" s="332" t="s">
        <v>4</v>
      </c>
      <c r="E72" s="272" t="s">
        <v>5</v>
      </c>
      <c r="F72" s="293" t="s">
        <v>20</v>
      </c>
      <c r="G72" s="294" t="s">
        <v>8</v>
      </c>
      <c r="H72" s="295"/>
      <c r="I72" s="295"/>
      <c r="J72" s="295"/>
      <c r="K72" s="295"/>
      <c r="L72" s="295"/>
      <c r="M72" s="295"/>
      <c r="N72" s="295"/>
      <c r="O72" s="295"/>
      <c r="P72" s="296"/>
      <c r="Q72" s="8"/>
      <c r="R72" s="8"/>
    </row>
    <row r="73" spans="1:18" s="3" customFormat="1" ht="12.75" customHeight="1">
      <c r="A73" s="322"/>
      <c r="B73" s="293"/>
      <c r="C73" s="324"/>
      <c r="D73" s="333"/>
      <c r="E73" s="273"/>
      <c r="F73" s="294"/>
      <c r="G73" s="326">
        <v>2011</v>
      </c>
      <c r="H73" s="327"/>
      <c r="I73" s="328"/>
      <c r="J73" s="285">
        <v>2012</v>
      </c>
      <c r="K73" s="325"/>
      <c r="L73" s="285">
        <v>2013</v>
      </c>
      <c r="M73" s="286"/>
      <c r="N73" s="35">
        <v>2014</v>
      </c>
      <c r="O73" s="285">
        <v>2015</v>
      </c>
      <c r="P73" s="286"/>
      <c r="Q73" s="8"/>
      <c r="R73" s="8"/>
    </row>
    <row r="74" spans="1:18" s="3" customFormat="1" ht="12.75" customHeight="1">
      <c r="A74" s="322"/>
      <c r="B74" s="293"/>
      <c r="C74" s="324"/>
      <c r="D74" s="334"/>
      <c r="E74" s="273"/>
      <c r="F74" s="294"/>
      <c r="G74" s="303" t="s">
        <v>12</v>
      </c>
      <c r="H74" s="329" t="s">
        <v>13</v>
      </c>
      <c r="I74" s="331" t="s">
        <v>23</v>
      </c>
      <c r="J74" s="303" t="s">
        <v>12</v>
      </c>
      <c r="K74" s="335" t="s">
        <v>13</v>
      </c>
      <c r="L74" s="303" t="s">
        <v>12</v>
      </c>
      <c r="M74" s="305" t="s">
        <v>13</v>
      </c>
      <c r="N74" s="337" t="s">
        <v>12</v>
      </c>
      <c r="O74" s="303" t="s">
        <v>12</v>
      </c>
      <c r="P74" s="305" t="s">
        <v>13</v>
      </c>
      <c r="Q74" s="8"/>
      <c r="R74" s="8"/>
    </row>
    <row r="75" spans="1:18" s="3" customFormat="1" ht="12.75" customHeight="1" thickBot="1">
      <c r="A75" s="322"/>
      <c r="B75" s="293"/>
      <c r="C75" s="324"/>
      <c r="D75" s="36" t="s">
        <v>6</v>
      </c>
      <c r="E75" s="273"/>
      <c r="F75" s="294"/>
      <c r="G75" s="304"/>
      <c r="H75" s="330"/>
      <c r="I75" s="306"/>
      <c r="J75" s="304"/>
      <c r="K75" s="336"/>
      <c r="L75" s="304"/>
      <c r="M75" s="306"/>
      <c r="N75" s="338"/>
      <c r="O75" s="304"/>
      <c r="P75" s="306"/>
      <c r="Q75" s="8"/>
      <c r="R75" s="8"/>
    </row>
    <row r="76" spans="1:18" s="3" customFormat="1" ht="28.5" customHeight="1" thickTop="1">
      <c r="A76" s="267" t="s">
        <v>83</v>
      </c>
      <c r="B76" s="231"/>
      <c r="C76" s="165"/>
      <c r="D76" s="263" t="s">
        <v>17</v>
      </c>
      <c r="E76" s="164" t="s">
        <v>40</v>
      </c>
      <c r="F76" s="232">
        <f>SUM(F77:F86)</f>
        <v>14110859</v>
      </c>
      <c r="G76" s="232">
        <f aca="true" t="shared" si="2" ref="G76:L76">SUM(G77:G86)</f>
        <v>861466</v>
      </c>
      <c r="H76" s="232">
        <f t="shared" si="2"/>
        <v>0</v>
      </c>
      <c r="I76" s="232">
        <f t="shared" si="2"/>
        <v>0</v>
      </c>
      <c r="J76" s="232">
        <f t="shared" si="2"/>
        <v>4327018</v>
      </c>
      <c r="K76" s="232">
        <f t="shared" si="2"/>
        <v>5300000</v>
      </c>
      <c r="L76" s="232">
        <f t="shared" si="2"/>
        <v>3199950</v>
      </c>
      <c r="M76" s="233"/>
      <c r="N76" s="234"/>
      <c r="O76" s="235"/>
      <c r="P76" s="233"/>
      <c r="Q76" s="8"/>
      <c r="R76" s="8"/>
    </row>
    <row r="77" spans="1:18" s="3" customFormat="1" ht="48" customHeight="1">
      <c r="A77" s="82" t="s">
        <v>84</v>
      </c>
      <c r="B77" s="81">
        <v>60016</v>
      </c>
      <c r="C77" s="82">
        <v>6050</v>
      </c>
      <c r="D77" s="15" t="s">
        <v>97</v>
      </c>
      <c r="E77" s="84" t="s">
        <v>18</v>
      </c>
      <c r="F77" s="85">
        <v>46018</v>
      </c>
      <c r="G77" s="86">
        <v>1000</v>
      </c>
      <c r="H77" s="87"/>
      <c r="I77" s="88"/>
      <c r="J77" s="86">
        <v>45018</v>
      </c>
      <c r="K77" s="94">
        <v>0</v>
      </c>
      <c r="L77" s="97"/>
      <c r="M77" s="80"/>
      <c r="N77" s="98"/>
      <c r="O77" s="97"/>
      <c r="P77" s="80"/>
      <c r="Q77" s="8"/>
      <c r="R77" s="8"/>
    </row>
    <row r="78" spans="1:18" s="3" customFormat="1" ht="34.5" customHeight="1">
      <c r="A78" s="82" t="s">
        <v>85</v>
      </c>
      <c r="B78" s="81">
        <v>60016</v>
      </c>
      <c r="C78" s="82">
        <v>6050</v>
      </c>
      <c r="D78" s="20" t="s">
        <v>46</v>
      </c>
      <c r="E78" s="84" t="s">
        <v>40</v>
      </c>
      <c r="F78" s="85">
        <v>8541532</v>
      </c>
      <c r="G78" s="86">
        <v>195250</v>
      </c>
      <c r="H78" s="87"/>
      <c r="I78" s="88"/>
      <c r="J78" s="86">
        <v>2500000</v>
      </c>
      <c r="K78" s="94">
        <v>2300000</v>
      </c>
      <c r="L78" s="236">
        <v>3199950</v>
      </c>
      <c r="M78" s="80"/>
      <c r="N78" s="98"/>
      <c r="O78" s="97"/>
      <c r="P78" s="80"/>
      <c r="Q78" s="8"/>
      <c r="R78" s="8"/>
    </row>
    <row r="79" spans="1:18" s="3" customFormat="1" ht="36" customHeight="1">
      <c r="A79" s="82" t="s">
        <v>86</v>
      </c>
      <c r="B79" s="81">
        <v>60016</v>
      </c>
      <c r="C79" s="81">
        <v>6050</v>
      </c>
      <c r="D79" s="16" t="s">
        <v>51</v>
      </c>
      <c r="E79" s="225" t="s">
        <v>53</v>
      </c>
      <c r="F79" s="105">
        <v>160269</v>
      </c>
      <c r="G79" s="91">
        <v>96990</v>
      </c>
      <c r="H79" s="92"/>
      <c r="I79" s="237"/>
      <c r="J79" s="91">
        <v>10000</v>
      </c>
      <c r="K79" s="238"/>
      <c r="L79" s="239"/>
      <c r="M79" s="80"/>
      <c r="N79" s="98"/>
      <c r="O79" s="240"/>
      <c r="P79" s="80"/>
      <c r="Q79" s="8"/>
      <c r="R79" s="8"/>
    </row>
    <row r="80" spans="1:18" s="3" customFormat="1" ht="32.25" customHeight="1">
      <c r="A80" s="82" t="s">
        <v>87</v>
      </c>
      <c r="B80" s="81">
        <v>60016</v>
      </c>
      <c r="C80" s="82">
        <v>6050</v>
      </c>
      <c r="D80" s="17" t="s">
        <v>52</v>
      </c>
      <c r="E80" s="84" t="s">
        <v>53</v>
      </c>
      <c r="F80" s="85">
        <v>398315</v>
      </c>
      <c r="G80" s="86">
        <v>501</v>
      </c>
      <c r="H80" s="87"/>
      <c r="I80" s="88"/>
      <c r="J80" s="102">
        <v>375000</v>
      </c>
      <c r="K80" s="94"/>
      <c r="L80" s="236"/>
      <c r="M80" s="80"/>
      <c r="N80" s="98"/>
      <c r="O80" s="97"/>
      <c r="P80" s="80"/>
      <c r="Q80" s="8"/>
      <c r="R80" s="8"/>
    </row>
    <row r="81" spans="1:18" s="3" customFormat="1" ht="21.75" customHeight="1">
      <c r="A81" s="82" t="s">
        <v>88</v>
      </c>
      <c r="B81" s="81">
        <v>60016</v>
      </c>
      <c r="C81" s="82">
        <v>6050</v>
      </c>
      <c r="D81" s="20" t="s">
        <v>37</v>
      </c>
      <c r="E81" s="84" t="s">
        <v>18</v>
      </c>
      <c r="F81" s="85">
        <v>65000</v>
      </c>
      <c r="G81" s="86">
        <v>5000</v>
      </c>
      <c r="H81" s="87"/>
      <c r="I81" s="88"/>
      <c r="J81" s="102">
        <v>60000</v>
      </c>
      <c r="K81" s="94"/>
      <c r="L81" s="97"/>
      <c r="M81" s="80"/>
      <c r="N81" s="98"/>
      <c r="O81" s="97"/>
      <c r="P81" s="80"/>
      <c r="Q81" s="8"/>
      <c r="R81" s="8"/>
    </row>
    <row r="82" spans="1:18" s="3" customFormat="1" ht="21.75" customHeight="1">
      <c r="A82" s="82" t="s">
        <v>89</v>
      </c>
      <c r="B82" s="81">
        <v>60016</v>
      </c>
      <c r="C82" s="82">
        <v>6050</v>
      </c>
      <c r="D82" s="17" t="s">
        <v>96</v>
      </c>
      <c r="E82" s="84" t="s">
        <v>18</v>
      </c>
      <c r="F82" s="85">
        <v>463000</v>
      </c>
      <c r="G82" s="86">
        <v>76000</v>
      </c>
      <c r="H82" s="87"/>
      <c r="I82" s="88"/>
      <c r="J82" s="102">
        <v>387000</v>
      </c>
      <c r="K82" s="94"/>
      <c r="L82" s="97"/>
      <c r="M82" s="80"/>
      <c r="N82" s="98"/>
      <c r="O82" s="97"/>
      <c r="P82" s="80"/>
      <c r="Q82" s="8"/>
      <c r="R82" s="8"/>
    </row>
    <row r="83" spans="1:18" s="3" customFormat="1" ht="21.75" customHeight="1">
      <c r="A83" s="82" t="s">
        <v>90</v>
      </c>
      <c r="B83" s="81">
        <v>60016</v>
      </c>
      <c r="C83" s="82">
        <v>6050</v>
      </c>
      <c r="D83" s="20" t="s">
        <v>98</v>
      </c>
      <c r="E83" s="73" t="s">
        <v>18</v>
      </c>
      <c r="F83" s="90">
        <v>2026375</v>
      </c>
      <c r="G83" s="241">
        <v>226375</v>
      </c>
      <c r="H83" s="87"/>
      <c r="I83" s="242"/>
      <c r="J83" s="243">
        <v>300000</v>
      </c>
      <c r="K83" s="94">
        <v>1500000</v>
      </c>
      <c r="L83" s="97"/>
      <c r="M83" s="80"/>
      <c r="N83" s="98"/>
      <c r="O83" s="97"/>
      <c r="P83" s="80"/>
      <c r="Q83" s="8"/>
      <c r="R83" s="8"/>
    </row>
    <row r="84" spans="1:18" s="3" customFormat="1" ht="21.75" customHeight="1">
      <c r="A84" s="82" t="s">
        <v>91</v>
      </c>
      <c r="B84" s="81">
        <v>60016</v>
      </c>
      <c r="C84" s="82">
        <v>6050</v>
      </c>
      <c r="D84" s="18" t="s">
        <v>54</v>
      </c>
      <c r="E84" s="225" t="s">
        <v>18</v>
      </c>
      <c r="F84" s="105">
        <v>101000</v>
      </c>
      <c r="G84" s="241">
        <v>1000</v>
      </c>
      <c r="H84" s="87"/>
      <c r="I84" s="242"/>
      <c r="J84" s="243">
        <v>100000</v>
      </c>
      <c r="K84" s="94"/>
      <c r="L84" s="97"/>
      <c r="M84" s="80"/>
      <c r="N84" s="98"/>
      <c r="O84" s="97"/>
      <c r="P84" s="80"/>
      <c r="Q84" s="8"/>
      <c r="R84" s="8"/>
    </row>
    <row r="85" spans="1:18" s="3" customFormat="1" ht="48.75" customHeight="1">
      <c r="A85" s="82" t="s">
        <v>92</v>
      </c>
      <c r="B85" s="81">
        <v>60016</v>
      </c>
      <c r="C85" s="82">
        <v>6050</v>
      </c>
      <c r="D85" s="17" t="s">
        <v>41</v>
      </c>
      <c r="E85" s="84" t="s">
        <v>18</v>
      </c>
      <c r="F85" s="85">
        <f>G85+J85+K85</f>
        <v>2050000</v>
      </c>
      <c r="G85" s="86">
        <v>250000</v>
      </c>
      <c r="H85" s="87"/>
      <c r="I85" s="101"/>
      <c r="J85" s="102">
        <v>300000</v>
      </c>
      <c r="K85" s="94">
        <v>1500000</v>
      </c>
      <c r="L85" s="97"/>
      <c r="M85" s="80"/>
      <c r="N85" s="98"/>
      <c r="O85" s="97"/>
      <c r="P85" s="80"/>
      <c r="Q85" s="8"/>
      <c r="R85" s="8"/>
    </row>
    <row r="86" spans="1:18" s="3" customFormat="1" ht="21.75" customHeight="1" thickBot="1">
      <c r="A86" s="82" t="s">
        <v>93</v>
      </c>
      <c r="B86" s="81">
        <v>60016</v>
      </c>
      <c r="C86" s="82">
        <v>6050</v>
      </c>
      <c r="D86" s="19" t="s">
        <v>57</v>
      </c>
      <c r="E86" s="73" t="s">
        <v>18</v>
      </c>
      <c r="F86" s="90">
        <v>259350</v>
      </c>
      <c r="G86" s="241">
        <v>9350</v>
      </c>
      <c r="H86" s="87"/>
      <c r="I86" s="242"/>
      <c r="J86" s="243">
        <v>250000</v>
      </c>
      <c r="K86" s="94"/>
      <c r="L86" s="236"/>
      <c r="M86" s="127"/>
      <c r="N86" s="96"/>
      <c r="O86" s="95"/>
      <c r="P86" s="127"/>
      <c r="Q86" s="260"/>
      <c r="R86" s="8"/>
    </row>
    <row r="87" spans="1:18" ht="17.25" customHeight="1" thickBot="1">
      <c r="A87" s="276" t="s">
        <v>0</v>
      </c>
      <c r="B87" s="277"/>
      <c r="C87" s="277"/>
      <c r="D87" s="278"/>
      <c r="E87" s="247"/>
      <c r="F87" s="248">
        <f aca="true" t="shared" si="3" ref="F87:P87">F52+F28+F13+F76</f>
        <v>201549650</v>
      </c>
      <c r="G87" s="248">
        <f t="shared" si="3"/>
        <v>10608223</v>
      </c>
      <c r="H87" s="248">
        <f t="shared" si="3"/>
        <v>0</v>
      </c>
      <c r="I87" s="248">
        <f t="shared" si="3"/>
        <v>2100000</v>
      </c>
      <c r="J87" s="248">
        <f t="shared" si="3"/>
        <v>37432705</v>
      </c>
      <c r="K87" s="248">
        <f t="shared" si="3"/>
        <v>28502999</v>
      </c>
      <c r="L87" s="248">
        <f t="shared" si="3"/>
        <v>38278710</v>
      </c>
      <c r="M87" s="248">
        <f t="shared" si="3"/>
        <v>32612501</v>
      </c>
      <c r="N87" s="248">
        <f t="shared" si="3"/>
        <v>15540000</v>
      </c>
      <c r="O87" s="248">
        <f t="shared" si="3"/>
        <v>20000000</v>
      </c>
      <c r="P87" s="248">
        <f t="shared" si="3"/>
        <v>9000000</v>
      </c>
      <c r="Q87" s="261"/>
      <c r="R87" s="8"/>
    </row>
    <row r="88" spans="1:18" ht="12" customHeight="1">
      <c r="A88" s="4"/>
      <c r="B88" s="4"/>
      <c r="C88" s="4"/>
      <c r="D88" s="4"/>
      <c r="E88" s="4"/>
      <c r="F88" s="5"/>
      <c r="Q88" s="262"/>
      <c r="R88" s="9"/>
    </row>
    <row r="89" ht="11.25" customHeight="1"/>
    <row r="90" spans="4:12" ht="11.25">
      <c r="D90" s="12"/>
      <c r="E90" s="283"/>
      <c r="F90" s="284"/>
      <c r="G90" s="284"/>
      <c r="H90" s="284"/>
      <c r="I90" s="284"/>
      <c r="J90" s="10"/>
      <c r="K90" s="13"/>
      <c r="L90" s="13"/>
    </row>
    <row r="91" spans="4:12" ht="11.25">
      <c r="D91" s="12"/>
      <c r="E91" s="11"/>
      <c r="F91" s="10"/>
      <c r="G91" s="11"/>
      <c r="H91" s="11"/>
      <c r="J91" s="10"/>
      <c r="K91" s="11"/>
      <c r="L91" s="11"/>
    </row>
    <row r="92" spans="5:8" ht="11.25">
      <c r="E92" s="11"/>
      <c r="F92" s="10"/>
      <c r="G92" s="11"/>
      <c r="H92" s="11"/>
    </row>
    <row r="93" spans="4:12" ht="11.25">
      <c r="D93" s="6"/>
      <c r="E93" s="6"/>
      <c r="F93" s="7"/>
      <c r="I93" s="282"/>
      <c r="J93" s="282"/>
      <c r="K93" s="282"/>
      <c r="L93" s="282"/>
    </row>
    <row r="94" spans="4:12" ht="11.25">
      <c r="D94" s="6"/>
      <c r="E94" s="6"/>
      <c r="F94" s="7"/>
      <c r="I94" s="11"/>
      <c r="J94" s="10"/>
      <c r="K94" s="11"/>
      <c r="L94" s="11"/>
    </row>
    <row r="95" spans="4:12" ht="11.25">
      <c r="D95" s="6"/>
      <c r="E95" s="6"/>
      <c r="F95" s="7"/>
      <c r="I95" s="11"/>
      <c r="J95" s="10"/>
      <c r="K95" s="11"/>
      <c r="L95" s="11"/>
    </row>
    <row r="96" spans="4:6" ht="9.75">
      <c r="D96" s="6"/>
      <c r="E96" s="6"/>
      <c r="F96" s="7"/>
    </row>
    <row r="97" spans="4:6" ht="9.75">
      <c r="D97" s="6"/>
      <c r="E97" s="6"/>
      <c r="F97" s="7"/>
    </row>
    <row r="98" spans="4:6" ht="9.75">
      <c r="D98" s="6"/>
      <c r="E98" s="6"/>
      <c r="F98" s="7"/>
    </row>
    <row r="99" spans="4:6" ht="9.75">
      <c r="D99" s="6"/>
      <c r="E99" s="6"/>
      <c r="F99" s="7"/>
    </row>
    <row r="100" spans="4:6" ht="9.75">
      <c r="D100" s="6"/>
      <c r="E100" s="6"/>
      <c r="F100" s="7"/>
    </row>
    <row r="101" spans="4:6" ht="9.75">
      <c r="D101" s="6"/>
      <c r="E101" s="6"/>
      <c r="F101" s="7"/>
    </row>
  </sheetData>
  <sheetProtection/>
  <mergeCells count="113">
    <mergeCell ref="A72:A75"/>
    <mergeCell ref="B72:B75"/>
    <mergeCell ref="C72:C75"/>
    <mergeCell ref="D72:D74"/>
    <mergeCell ref="E72:E75"/>
    <mergeCell ref="F72:F75"/>
    <mergeCell ref="G72:P72"/>
    <mergeCell ref="G73:I73"/>
    <mergeCell ref="J73:K73"/>
    <mergeCell ref="L73:M73"/>
    <mergeCell ref="O73:P73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B36:B39"/>
    <mergeCell ref="C36:C39"/>
    <mergeCell ref="D36:D38"/>
    <mergeCell ref="E36:E39"/>
    <mergeCell ref="F36:F39"/>
    <mergeCell ref="G36:P36"/>
    <mergeCell ref="G37:I37"/>
    <mergeCell ref="J37:K37"/>
    <mergeCell ref="L37:M37"/>
    <mergeCell ref="O37:P37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D13:D15"/>
    <mergeCell ref="B16:B18"/>
    <mergeCell ref="D16:D18"/>
    <mergeCell ref="B19:B21"/>
    <mergeCell ref="A30:A31"/>
    <mergeCell ref="B30:B31"/>
    <mergeCell ref="A7:P7"/>
    <mergeCell ref="A9:A12"/>
    <mergeCell ref="B9:B12"/>
    <mergeCell ref="C9:C12"/>
    <mergeCell ref="O10:P10"/>
    <mergeCell ref="J10:K10"/>
    <mergeCell ref="G10:I10"/>
    <mergeCell ref="G11:G12"/>
    <mergeCell ref="H11:H12"/>
    <mergeCell ref="I11:I12"/>
    <mergeCell ref="D9:D11"/>
    <mergeCell ref="J11:J12"/>
    <mergeCell ref="K11:K12"/>
    <mergeCell ref="L11:L12"/>
    <mergeCell ref="M11:M12"/>
    <mergeCell ref="N11:N12"/>
    <mergeCell ref="A13:A15"/>
    <mergeCell ref="J13:J15"/>
    <mergeCell ref="I93:L93"/>
    <mergeCell ref="E90:I90"/>
    <mergeCell ref="D50:D51"/>
    <mergeCell ref="E50:E51"/>
    <mergeCell ref="L10:M10"/>
    <mergeCell ref="L13:L15"/>
    <mergeCell ref="M13:M15"/>
    <mergeCell ref="D19:D21"/>
    <mergeCell ref="E9:E12"/>
    <mergeCell ref="E19:E21"/>
    <mergeCell ref="F9:F12"/>
    <mergeCell ref="G9:P9"/>
    <mergeCell ref="P13:P15"/>
    <mergeCell ref="N13:N15"/>
    <mergeCell ref="O13:O15"/>
    <mergeCell ref="I13:I15"/>
    <mergeCell ref="H13:H15"/>
    <mergeCell ref="G13:G15"/>
    <mergeCell ref="O11:O12"/>
    <mergeCell ref="P11:P12"/>
    <mergeCell ref="D30:D31"/>
    <mergeCell ref="K13:K15"/>
    <mergeCell ref="F13:F15"/>
    <mergeCell ref="E13:E15"/>
    <mergeCell ref="A16:A18"/>
    <mergeCell ref="A19:A21"/>
    <mergeCell ref="E53:E58"/>
    <mergeCell ref="D53:D54"/>
    <mergeCell ref="A87:D87"/>
    <mergeCell ref="A53:A58"/>
    <mergeCell ref="B53:B58"/>
    <mergeCell ref="E47:E49"/>
    <mergeCell ref="E45:E46"/>
    <mergeCell ref="E43:E44"/>
    <mergeCell ref="D45:D46"/>
    <mergeCell ref="D43:D44"/>
    <mergeCell ref="B50:B51"/>
    <mergeCell ref="A50:A51"/>
    <mergeCell ref="D47:D49"/>
    <mergeCell ref="A47:A49"/>
    <mergeCell ref="B47:B49"/>
    <mergeCell ref="A45:A46"/>
    <mergeCell ref="B45:B46"/>
    <mergeCell ref="A43:A44"/>
    <mergeCell ref="B43:B44"/>
    <mergeCell ref="E30:E31"/>
    <mergeCell ref="E16:E18"/>
    <mergeCell ref="A36:A39"/>
  </mergeCells>
  <printOptions horizontalCentered="1"/>
  <pageMargins left="0.36" right="0.45" top="0.59" bottom="0.61" header="0.32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6" sqref="B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2011-09-29T13:30:13Z</cp:lastPrinted>
  <dcterms:created xsi:type="dcterms:W3CDTF">2002-08-13T10:14:59Z</dcterms:created>
  <dcterms:modified xsi:type="dcterms:W3CDTF">2011-10-03T08:32:59Z</dcterms:modified>
  <cp:category/>
  <cp:version/>
  <cp:contentType/>
  <cp:contentStatus/>
</cp:coreProperties>
</file>