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<sst xmlns="http://schemas.openxmlformats.org/spreadsheetml/2006/main" count="552" uniqueCount="270">
  <si>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</si>
  <si>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</si>
  <si>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</si>
  <si>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</si>
  <si>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</si>
  <si>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</si>
  <si>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</si>
  <si>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</si>
  <si>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</si>
  <si>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</si>
  <si>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</si>
  <si>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</si>
  <si>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</si>
  <si>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</si>
  <si>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</si>
  <si>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</si>
  <si>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</si>
  <si>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</si>
  <si>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</si>
  <si>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</si>
  <si>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</si>
  <si>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</si>
  <si>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</si>
  <si>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</si>
  <si>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</si>
  <si>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</si>
  <si>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</si>
  <si>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</si>
  <si>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</si>
  <si>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</si>
  <si>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</si>
  <si>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</si>
  <si>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</si>
  <si>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</si>
  <si>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</si>
  <si>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</si>
  <si>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</si>
  <si>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</si>
  <si>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</si>
  <si>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</si>
  <si>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</si>
  <si>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</si>
  <si>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</si>
  <si>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</si>
  <si>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</si>
  <si>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</si>
  <si>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</si>
  <si>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</si>
  <si>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</si>
  <si>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</si>
  <si>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</si>
  <si>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</si>
  <si>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</si>
  <si>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</si>
  <si>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</si>
  <si>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</si>
  <si>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</si>
  <si>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</si>
  <si>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</si>
  <si>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</si>
  <si>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</si>
  <si>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</si>
  <si>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</si>
  <si>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</si>
  <si>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</si>
  <si>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</si>
  <si>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</si>
  <si>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</si>
  <si>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</si>
  <si>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</si>
  <si>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</si>
  <si>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</si>
  <si>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</si>
  <si>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</si>
  <si>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</si>
  <si>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</si>
  <si>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</si>
  <si>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</si>
  <si>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</si>
  <si>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</si>
  <si>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</si>
  <si>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</si>
  <si>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</si>
  <si>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</si>
  <si>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</si>
  <si>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</si>
  <si>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</si>
  <si>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</si>
  <si>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</si>
  <si>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</si>
  <si>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</si>
  <si>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</si>
  <si>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</si>
  <si>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</si>
  <si>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</si>
  <si>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</si>
  <si>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</si>
  <si>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</si>
  <si>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</si>
  <si>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</si>
  <si>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</si>
  <si>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</si>
  <si>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</si>
  <si>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</si>
  <si>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</si>
  <si>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</si>
  <si>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</si>
  <si>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</si>
  <si>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</si>
  <si>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</si>
  <si>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</si>
  <si>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</si>
  <si>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</si>
  <si>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</si>
  <si>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</si>
  <si>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</si>
  <si>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</si>
  <si>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</si>
  <si>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</si>
  <si>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</si>
  <si>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</si>
  <si>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</si>
  <si>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</si>
  <si>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</si>
  <si>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</si>
  <si>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</si>
  <si>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</si>
  <si>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</si>
  <si>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</si>
  <si>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</si>
  <si>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</si>
  <si>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</si>
  <si>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</si>
  <si>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</si>
  <si>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</si>
  <si>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</si>
  <si>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</si>
  <si>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</si>
  <si>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</si>
  <si>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</si>
  <si>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</si>
  <si>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</si>
  <si>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</si>
  <si>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</si>
  <si>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</si>
  <si>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</si>
  <si>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</si>
  <si>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</si>
  <si>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</si>
  <si>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</si>
  <si>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</si>
  <si>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</si>
  <si>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</si>
  <si>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</si>
  <si>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</si>
  <si>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</si>
  <si>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</si>
  <si>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</si>
  <si>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</si>
  <si>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</si>
  <si>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</si>
  <si>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</si>
  <si>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</si>
  <si>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</si>
  <si>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</si>
  <si>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</si>
  <si>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</si>
  <si>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</si>
  <si>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</si>
  <si>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</si>
  <si>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</si>
  <si>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</si>
  <si>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</si>
  <si>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</si>
  <si>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852</t>
  </si>
  <si>
    <t>Razem dział 900</t>
  </si>
  <si>
    <t>Razem wydatki majątkowe</t>
  </si>
  <si>
    <t>Planowane nakłady ogółem (9+10+11)</t>
  </si>
  <si>
    <t>Razem dział 921</t>
  </si>
  <si>
    <t xml:space="preserve">Pożyczki                            z  WFOŚiGW,                   NFOŚiGW </t>
  </si>
  <si>
    <t>Razem dział 851</t>
  </si>
  <si>
    <t>Zakupy inwestycyjne - zakup komputera i drukarki</t>
  </si>
  <si>
    <t xml:space="preserve">Projekty branżowe i budowa świetlicy w Łazach </t>
  </si>
  <si>
    <t xml:space="preserve">Nakłady w roku 2007 </t>
  </si>
  <si>
    <t xml:space="preserve">Stara Iwiczna - Modernizacja Stacji Uzdatniania Wody </t>
  </si>
  <si>
    <t xml:space="preserve">Kosów - Wodociąg ul. Karasia </t>
  </si>
  <si>
    <t xml:space="preserve">Lesznowola - Projekt i budowa ciągu pieszo-rowerowego wzdłuż ul Słonecznej oraz skrzyż  ul W. Polskiego </t>
  </si>
  <si>
    <t>Magdalenka - Budowa ciągu pieszo-rowerowego wzdłuż ul Lipowej i Ks. Słojewskiego  I etap</t>
  </si>
  <si>
    <t xml:space="preserve">Nowa Iwiczna - Projekt i budowa ul. Torowej </t>
  </si>
  <si>
    <t xml:space="preserve">Magdalenka - Projekt i budowa ul.Sosnowej </t>
  </si>
  <si>
    <t xml:space="preserve">Magdalenka - Projekt i budowa ul.Brzozowej (od Lipowej) i Parkowej  </t>
  </si>
  <si>
    <t xml:space="preserve">Nowa Iwiczna - Projekt i budowa ul. Pięknej </t>
  </si>
  <si>
    <t xml:space="preserve">Nowa Iwiczna - Projekt I budowa ul. Tarniny </t>
  </si>
  <si>
    <t>Łazy - Projekt i budowa ul. Rolnej  II etap</t>
  </si>
  <si>
    <t xml:space="preserve">Mroków - Projekt i przebudowa ul. Legionów </t>
  </si>
  <si>
    <t xml:space="preserve">Magdalenka - Projekt i  budowa ul. Leśnej </t>
  </si>
  <si>
    <t xml:space="preserve">Nowa Iwiczna - Projekt i modenizacja ul. Zimowej  </t>
  </si>
  <si>
    <t xml:space="preserve">Mysiadło - Przebudowa ul. Okrąg i Osiedlowej </t>
  </si>
  <si>
    <t>Zamienie - Projekt i modernizacja ul. Błędnej II etap</t>
  </si>
  <si>
    <t>Mysiadło - Projekt i budowa ul. Kwiatowej  z odwodnieniem</t>
  </si>
  <si>
    <t xml:space="preserve">Mysiadło - Budowa ul. Różanej </t>
  </si>
  <si>
    <t xml:space="preserve">Mysiadło - Projekt i budowa  ul. Borówki z odwodnieniem </t>
  </si>
  <si>
    <t xml:space="preserve">Nowa Wola - Modernizacja ulicy przy OSP </t>
  </si>
  <si>
    <t xml:space="preserve">Łoziska - Modernizacja ul. Fabrycznej </t>
  </si>
  <si>
    <t xml:space="preserve">Wólka Kosowska - Projekt budowy ul. Wesołej </t>
  </si>
  <si>
    <t xml:space="preserve">Łazy - Projekt i budowa ul. Wąskiej </t>
  </si>
  <si>
    <t xml:space="preserve">Nowa Iwiczna - Projekt i budowa ul. Cisowej </t>
  </si>
  <si>
    <t xml:space="preserve">Łazy - Projekt i budowa parkingu przy ul. Ks. Słojewskiego </t>
  </si>
  <si>
    <t xml:space="preserve">Łazy II - Projekt i budowa ul. Projektowanej, Małej, Środkowej i Skrajnej </t>
  </si>
  <si>
    <t xml:space="preserve">Stara Iwiczna - Modernizacja ul. Małej </t>
  </si>
  <si>
    <t xml:space="preserve">Łazy II - Projekt i rozbudowa budynku świetlicy </t>
  </si>
  <si>
    <t xml:space="preserve">Wólka Kosowska - Budowa budynków socjalnych wraz z urzadzeniem terenów rekreacyjno-sportowych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</si>
  <si>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</si>
  <si>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</si>
  <si>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</si>
  <si>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</si>
  <si>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 xml:space="preserve">Wólka Kosowska - Projekt budowy przedszkola </t>
  </si>
  <si>
    <t>Warszawianka - Projekt i budowa ul. Brzozowej</t>
  </si>
  <si>
    <t xml:space="preserve">Realizacja </t>
  </si>
  <si>
    <t>UG</t>
  </si>
  <si>
    <t>U G</t>
  </si>
  <si>
    <t xml:space="preserve">U G </t>
  </si>
  <si>
    <t>GOPS</t>
  </si>
  <si>
    <t>ZOPO</t>
  </si>
  <si>
    <t>Lesznowola - Modernizacja zbiornika ppoż</t>
  </si>
  <si>
    <t>Nowa Wola - Modernizacja ul.Krasickiego (od ul. Postępu do ul. Kieleckiej)</t>
  </si>
  <si>
    <t xml:space="preserve">Zgorzała, Nowa Wola - Projekt ul. Raszyńskiej </t>
  </si>
  <si>
    <t>Nowa  Iwiczna  - Budowa wodociągu i kanalizacji ul. Pięknej</t>
  </si>
  <si>
    <t>Magdalenka, Łazy  - Projekt i  budowa ul. Podleśnej I etap</t>
  </si>
  <si>
    <t xml:space="preserve">Nowa Iwiczna - Projekt i budowa parkingu przy ul. Szkolnej </t>
  </si>
  <si>
    <t xml:space="preserve">Zgorzała, Nowa Wola - Projekt budowy ul. Nadarzyńskiej </t>
  </si>
  <si>
    <t xml:space="preserve">Łazy II- Projekt i budowa parkingu przy budynku socjalnym </t>
  </si>
  <si>
    <t>Projekt i modernizacja budynku Urzędy Gminy</t>
  </si>
  <si>
    <t xml:space="preserve">Zakup komputerów , drukarek </t>
  </si>
  <si>
    <t>Mroków - Projekt garaży wraz z zapleczem dla OSP</t>
  </si>
  <si>
    <t>Zakup samochodów dla OSP</t>
  </si>
  <si>
    <t xml:space="preserve">Lesznowola - Projekt i budowa przedszkola </t>
  </si>
  <si>
    <t>Łazy - projekt i budowa boiska szkolnego</t>
  </si>
  <si>
    <t>Mroków  - projekt i budowa boiska szkolnego</t>
  </si>
  <si>
    <t xml:space="preserve">Łazy - Modernizacja ul. Łączności  II etap </t>
  </si>
  <si>
    <t>Lesznowola, Nowa Wola - Projekt chodnika ul. Szkolna</t>
  </si>
  <si>
    <t>Lesznowola, Władysławów - Projekt chodnika ul. Wojska Polskiego</t>
  </si>
  <si>
    <t>Zgorzała - Budowa chodnika ul. Postępu</t>
  </si>
  <si>
    <t xml:space="preserve">Zgorzała - Przebudowa (nakładka) ul. Postępu </t>
  </si>
  <si>
    <t>Władysławów - Modernizacja ul.Wojska Polskiego (Lesznowola,  Wilcza Góra i Władysławów)</t>
  </si>
  <si>
    <t>Lesznowola - Modernizacja  szkoły II etap</t>
  </si>
  <si>
    <t>Magdalenka - Budowa kanalizacji i wodociągu (Dział VI)</t>
  </si>
  <si>
    <t>Załącznik Nr 3b</t>
  </si>
  <si>
    <t>Rady Gminy Lesznowola</t>
  </si>
  <si>
    <t>ZADANIA INWESTYCYJNE W 2007 ROKU</t>
  </si>
  <si>
    <t>Nowa Wola - Budowa chodnika przy ul. Krasickiego                                                           (od ul. Postępu do ul. Kieleckiej)</t>
  </si>
  <si>
    <t>Nowa Wola - Budowa chodnika przy ul. Postępu                                                               (od ul.Krasickiego do ul. Raszyńskiej)</t>
  </si>
  <si>
    <t>Zakup urządzenia do sprzątania, dwóch piecy konwekcyjno-parowych, okapu kuchennego, centrali telefonicznej</t>
  </si>
  <si>
    <t xml:space="preserve">Stara Iwiczna - Projekt kanalizacji ul. Kolejowa </t>
  </si>
  <si>
    <t>Janczewice- Budowa północnego odcinka wodociągu ul. Jedności</t>
  </si>
  <si>
    <t xml:space="preserve">Łazy - Projekt i budowa ul. Irysowej </t>
  </si>
  <si>
    <t>Łazy - Projekt i budowa ul. Masztowej, Różanej i  Sosnowej</t>
  </si>
  <si>
    <t xml:space="preserve">Nowa Iwiczna - Projekt i budowa ul. bocznej od ul. Krasickiego nr działki 37/8 </t>
  </si>
  <si>
    <t>Łazy  - Projekt   budowy ul. Podleśnej II etap</t>
  </si>
  <si>
    <t xml:space="preserve">Łazy II - Modernizacja drogi na terenie osiedla </t>
  </si>
  <si>
    <t xml:space="preserve">Stara Iwiczna -Zakup gruntów pod chodnik </t>
  </si>
  <si>
    <t>Stefanowo-Zakup gruntów pod drogę do cmentarza</t>
  </si>
  <si>
    <t>Zgorzała -  zakup gruntów pod świetlicę</t>
  </si>
  <si>
    <t>Nowa Iwiczna - oświetlenie boiska przy szkole</t>
  </si>
  <si>
    <t>Mroków  - zakup gruntów pod boisko szkolne</t>
  </si>
  <si>
    <t xml:space="preserve">Nowa Iwiczna - Projekt i budowa oświetlenia ul. Wiosennej </t>
  </si>
  <si>
    <t>Magdalenka - Projekti i rozbudowa budynku Ośrodka Zdrowia</t>
  </si>
  <si>
    <t>do Uchwały Nr 26/IV/2006</t>
  </si>
  <si>
    <t>z dnia  28 grudnia  2006r.</t>
  </si>
  <si>
    <t>Gminny Zakład Gospodarki Komunalnej - Dotacja na zakup samochodu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</si>
</sst>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3" fontId="10" fillId="2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1" fillId="0" borderId="5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11" fillId="4" borderId="50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1" fillId="4" borderId="61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0" fontId="10" fillId="4" borderId="5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4" borderId="6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8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3" borderId="84" xfId="0" applyNumberFormat="1" applyFon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showZeros="0" tabSelected="1" view="pageBreakPreview" zoomScaleSheetLayoutView="100" workbookViewId="0" topLeftCell="C1">
      <selection activeCell="L121" sqref="L12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2.75390625" style="1" customWidth="1"/>
    <col min="6" max="6" width="12.875" style="1" customWidth="1"/>
    <col min="7" max="7" width="12.75390625" style="1" customWidth="1"/>
    <col min="8" max="8" width="12.875" style="1" customWidth="1"/>
    <col min="9" max="9" width="11.00390625" style="1" customWidth="1"/>
    <col min="10" max="10" width="12.75390625" style="1" customWidth="1"/>
    <col min="11" max="11" width="6.75390625" style="1" customWidth="1"/>
    <col min="12" max="12" width="10.125" style="1" bestFit="1" customWidth="1"/>
    <col min="13" max="16384" width="9.125" style="1" customWidth="1"/>
  </cols>
  <sheetData>
    <row r="1" spans="8:11" ht="15" customHeight="1">
      <c r="H1" s="256" t="s">
        <v>247</v>
      </c>
      <c r="I1" s="256"/>
      <c r="J1" s="256"/>
      <c r="K1" s="196"/>
    </row>
    <row r="2" spans="9:11" ht="6" customHeight="1">
      <c r="I2" s="142"/>
      <c r="J2" s="142"/>
      <c r="K2" s="142"/>
    </row>
    <row r="3" spans="8:11" ht="15" customHeight="1">
      <c r="H3" s="257" t="s">
        <v>267</v>
      </c>
      <c r="I3" s="257"/>
      <c r="J3" s="257"/>
      <c r="K3" s="142"/>
    </row>
    <row r="4" spans="7:11" ht="14.25" customHeight="1">
      <c r="G4" s="152"/>
      <c r="H4" s="257" t="s">
        <v>248</v>
      </c>
      <c r="I4" s="257"/>
      <c r="J4" s="257"/>
      <c r="K4" s="142"/>
    </row>
    <row r="5" spans="8:11" ht="14.25" customHeight="1">
      <c r="H5" s="257" t="s">
        <v>268</v>
      </c>
      <c r="I5" s="257"/>
      <c r="J5" s="257"/>
      <c r="K5" s="142"/>
    </row>
    <row r="6" spans="8:11" ht="7.5" customHeight="1">
      <c r="H6" s="142"/>
      <c r="I6" s="142"/>
      <c r="J6" s="142"/>
      <c r="K6" s="142"/>
    </row>
    <row r="7" spans="1:11" ht="15" customHeight="1">
      <c r="A7" s="251" t="s">
        <v>249</v>
      </c>
      <c r="B7" s="251"/>
      <c r="C7" s="277"/>
      <c r="D7" s="277"/>
      <c r="E7" s="277"/>
      <c r="F7" s="277"/>
      <c r="G7" s="277"/>
      <c r="H7" s="277"/>
      <c r="I7" s="277"/>
      <c r="J7" s="277"/>
      <c r="K7" s="121"/>
    </row>
    <row r="8" spans="3:11" ht="3.75" customHeight="1" hidden="1">
      <c r="C8" s="149"/>
      <c r="G8" s="149"/>
      <c r="H8" s="149"/>
      <c r="I8" s="149"/>
      <c r="J8" s="149"/>
      <c r="K8" s="36"/>
    </row>
    <row r="9" spans="1:12" s="2" customFormat="1" ht="12.75" customHeight="1" thickBot="1">
      <c r="A9" s="266" t="s">
        <v>1</v>
      </c>
      <c r="B9" s="267" t="s">
        <v>158</v>
      </c>
      <c r="C9" s="264" t="s">
        <v>163</v>
      </c>
      <c r="D9" s="267" t="s">
        <v>159</v>
      </c>
      <c r="E9" s="267" t="s">
        <v>160</v>
      </c>
      <c r="F9" s="270" t="s">
        <v>183</v>
      </c>
      <c r="G9" s="253" t="s">
        <v>172</v>
      </c>
      <c r="H9" s="254"/>
      <c r="I9" s="254"/>
      <c r="J9" s="255"/>
      <c r="K9" s="270" t="s">
        <v>218</v>
      </c>
      <c r="L9" s="15"/>
    </row>
    <row r="10" spans="1:11" s="2" customFormat="1" ht="10.5" customHeight="1">
      <c r="A10" s="266"/>
      <c r="B10" s="267"/>
      <c r="C10" s="265"/>
      <c r="D10" s="267"/>
      <c r="E10" s="267"/>
      <c r="F10" s="271"/>
      <c r="G10" s="279">
        <v>2007</v>
      </c>
      <c r="H10" s="280"/>
      <c r="I10" s="280"/>
      <c r="J10" s="281"/>
      <c r="K10" s="271"/>
    </row>
    <row r="11" spans="1:11" s="2" customFormat="1" ht="9.75" customHeight="1">
      <c r="A11" s="266"/>
      <c r="B11" s="267"/>
      <c r="C11" s="265"/>
      <c r="D11" s="267"/>
      <c r="E11" s="267"/>
      <c r="F11" s="271"/>
      <c r="G11" s="252" t="s">
        <v>177</v>
      </c>
      <c r="H11" s="278" t="s">
        <v>161</v>
      </c>
      <c r="I11" s="270" t="s">
        <v>179</v>
      </c>
      <c r="J11" s="271" t="s">
        <v>167</v>
      </c>
      <c r="K11" s="271"/>
    </row>
    <row r="12" spans="1:11" s="2" customFormat="1" ht="17.25" customHeight="1">
      <c r="A12" s="266"/>
      <c r="B12" s="267"/>
      <c r="C12" s="265"/>
      <c r="D12" s="267"/>
      <c r="E12" s="267"/>
      <c r="F12" s="272"/>
      <c r="G12" s="252"/>
      <c r="H12" s="278"/>
      <c r="I12" s="272"/>
      <c r="J12" s="271"/>
      <c r="K12" s="272"/>
    </row>
    <row r="13" spans="1:11" s="3" customFormat="1" ht="6" customHeight="1">
      <c r="A13" s="176">
        <v>1</v>
      </c>
      <c r="B13" s="176">
        <v>2</v>
      </c>
      <c r="C13" s="176">
        <v>3</v>
      </c>
      <c r="D13" s="176">
        <v>4</v>
      </c>
      <c r="E13" s="176">
        <v>5</v>
      </c>
      <c r="F13" s="176">
        <v>6</v>
      </c>
      <c r="G13" s="198">
        <v>8</v>
      </c>
      <c r="H13" s="177">
        <v>9</v>
      </c>
      <c r="I13" s="178">
        <v>10</v>
      </c>
      <c r="J13" s="178">
        <v>11</v>
      </c>
      <c r="K13" s="176"/>
    </row>
    <row r="14" spans="1:12" s="3" customFormat="1" ht="15.75" customHeight="1">
      <c r="A14" s="179"/>
      <c r="B14" s="191"/>
      <c r="C14" s="150"/>
      <c r="D14" s="192" t="s">
        <v>164</v>
      </c>
      <c r="E14" s="194">
        <f>SUM(E15:E21)</f>
        <v>89526255</v>
      </c>
      <c r="F14" s="194">
        <f>SUM(F15:F21)</f>
        <v>30505549</v>
      </c>
      <c r="G14" s="194">
        <f>SUM(G15:G21)</f>
        <v>30505549</v>
      </c>
      <c r="H14" s="194">
        <f>SUM(H15:H21)</f>
        <v>12255549</v>
      </c>
      <c r="I14" s="194">
        <f>SUM(I15:I21)</f>
        <v>18250000</v>
      </c>
      <c r="J14" s="190"/>
      <c r="K14" s="192"/>
      <c r="L14" s="153">
        <f>J14+I14+H14</f>
        <v>30505549</v>
      </c>
    </row>
    <row r="15" spans="1:11" ht="13.5" customHeight="1">
      <c r="A15" s="163">
        <v>1</v>
      </c>
      <c r="B15" s="172" t="s">
        <v>162</v>
      </c>
      <c r="C15" s="163">
        <v>6050</v>
      </c>
      <c r="D15" s="164" t="s">
        <v>254</v>
      </c>
      <c r="E15" s="183">
        <v>40000</v>
      </c>
      <c r="F15" s="169">
        <v>39867</v>
      </c>
      <c r="G15" s="197">
        <f aca="true" t="shared" si="0" ref="G15:G20">H15</f>
        <v>39867</v>
      </c>
      <c r="H15" s="169">
        <v>39867</v>
      </c>
      <c r="I15" s="170"/>
      <c r="J15" s="170"/>
      <c r="K15" s="235" t="s">
        <v>219</v>
      </c>
    </row>
    <row r="16" spans="1:11" ht="13.5" customHeight="1">
      <c r="A16" s="163">
        <v>2</v>
      </c>
      <c r="B16" s="172" t="s">
        <v>162</v>
      </c>
      <c r="C16" s="163">
        <v>6050</v>
      </c>
      <c r="D16" s="164" t="s">
        <v>185</v>
      </c>
      <c r="E16" s="183">
        <v>140000</v>
      </c>
      <c r="F16" s="169">
        <v>130000</v>
      </c>
      <c r="G16" s="197">
        <f t="shared" si="0"/>
        <v>130000</v>
      </c>
      <c r="H16" s="169">
        <v>130000</v>
      </c>
      <c r="I16" s="170"/>
      <c r="J16" s="170"/>
      <c r="K16" s="235" t="s">
        <v>219</v>
      </c>
    </row>
    <row r="17" spans="1:11" ht="13.5" customHeight="1">
      <c r="A17" s="163">
        <v>3</v>
      </c>
      <c r="B17" s="172" t="s">
        <v>162</v>
      </c>
      <c r="C17" s="163">
        <v>6050</v>
      </c>
      <c r="D17" s="164" t="s">
        <v>246</v>
      </c>
      <c r="E17" s="183">
        <v>2450000</v>
      </c>
      <c r="F17" s="169">
        <v>1200000</v>
      </c>
      <c r="G17" s="197">
        <f t="shared" si="0"/>
        <v>1200000</v>
      </c>
      <c r="H17" s="169">
        <v>1200000</v>
      </c>
      <c r="I17" s="170"/>
      <c r="J17" s="170"/>
      <c r="K17" s="235" t="s">
        <v>219</v>
      </c>
    </row>
    <row r="18" spans="1:11" ht="15" customHeight="1">
      <c r="A18" s="163">
        <v>4</v>
      </c>
      <c r="B18" s="172" t="s">
        <v>162</v>
      </c>
      <c r="C18" s="163">
        <v>6050</v>
      </c>
      <c r="D18" s="164" t="s">
        <v>227</v>
      </c>
      <c r="E18" s="183">
        <v>100000</v>
      </c>
      <c r="F18" s="169">
        <v>100000</v>
      </c>
      <c r="G18" s="197">
        <f t="shared" si="0"/>
        <v>100000</v>
      </c>
      <c r="H18" s="169">
        <v>100000</v>
      </c>
      <c r="I18" s="170"/>
      <c r="J18" s="170"/>
      <c r="K18" s="235" t="s">
        <v>219</v>
      </c>
    </row>
    <row r="19" spans="1:11" ht="15" customHeight="1">
      <c r="A19" s="163">
        <v>5</v>
      </c>
      <c r="B19" s="172" t="s">
        <v>162</v>
      </c>
      <c r="C19" s="163">
        <v>6050</v>
      </c>
      <c r="D19" s="164" t="s">
        <v>184</v>
      </c>
      <c r="E19" s="183">
        <v>1100000</v>
      </c>
      <c r="F19" s="169">
        <v>1075600</v>
      </c>
      <c r="G19" s="197">
        <f t="shared" si="0"/>
        <v>1075600</v>
      </c>
      <c r="H19" s="169">
        <v>1075600</v>
      </c>
      <c r="I19" s="170"/>
      <c r="J19" s="171"/>
      <c r="K19" s="235" t="s">
        <v>219</v>
      </c>
    </row>
    <row r="20" spans="1:11" ht="13.5" customHeight="1">
      <c r="A20" s="163">
        <v>6</v>
      </c>
      <c r="B20" s="244" t="s">
        <v>162</v>
      </c>
      <c r="C20" s="163">
        <v>6050</v>
      </c>
      <c r="D20" s="164" t="s">
        <v>253</v>
      </c>
      <c r="E20" s="183">
        <v>10000</v>
      </c>
      <c r="F20" s="169">
        <v>8700</v>
      </c>
      <c r="G20" s="197">
        <f t="shared" si="0"/>
        <v>8700</v>
      </c>
      <c r="H20" s="169">
        <v>8700</v>
      </c>
      <c r="I20" s="171"/>
      <c r="J20" s="171"/>
      <c r="K20" s="235" t="s">
        <v>219</v>
      </c>
    </row>
    <row r="21" spans="1:11" ht="13.5" customHeight="1">
      <c r="A21" s="163">
        <v>7</v>
      </c>
      <c r="B21" s="172" t="s">
        <v>162</v>
      </c>
      <c r="C21" s="163">
        <v>6050</v>
      </c>
      <c r="D21" s="164" t="s">
        <v>170</v>
      </c>
      <c r="E21" s="183">
        <v>85686255</v>
      </c>
      <c r="F21" s="169">
        <f>G21</f>
        <v>27951382</v>
      </c>
      <c r="G21" s="197">
        <f>H21+I21</f>
        <v>27951382</v>
      </c>
      <c r="H21" s="169">
        <v>9701382</v>
      </c>
      <c r="I21" s="173">
        <v>18250000</v>
      </c>
      <c r="J21" s="203"/>
      <c r="K21" s="235" t="s">
        <v>219</v>
      </c>
    </row>
    <row r="22" spans="1:12" s="3" customFormat="1" ht="15.75" customHeight="1">
      <c r="A22" s="216"/>
      <c r="B22" s="156"/>
      <c r="C22" s="214"/>
      <c r="D22" s="217" t="s">
        <v>165</v>
      </c>
      <c r="E22" s="154">
        <f>SUM(E23:E40,E49:E65)</f>
        <v>21407151</v>
      </c>
      <c r="F22" s="154">
        <f>SUM(F23:F40,F49:F65)</f>
        <v>20635710</v>
      </c>
      <c r="G22" s="154">
        <f>SUM(G23:G40,G49:G65)</f>
        <v>20635710</v>
      </c>
      <c r="H22" s="154">
        <f>SUM(H23:H40,H49:H65)</f>
        <v>20635710</v>
      </c>
      <c r="I22" s="154"/>
      <c r="J22" s="154"/>
      <c r="K22" s="217"/>
      <c r="L22" s="188" t="e">
        <f>#REF!+#REF!</f>
        <v>#REF!</v>
      </c>
    </row>
    <row r="23" spans="1:11" ht="18" customHeight="1">
      <c r="A23" s="200">
        <v>8</v>
      </c>
      <c r="B23" s="163">
        <v>60016</v>
      </c>
      <c r="C23" s="163">
        <v>6050</v>
      </c>
      <c r="D23" s="164" t="s">
        <v>186</v>
      </c>
      <c r="E23" s="183">
        <v>2155000</v>
      </c>
      <c r="F23" s="169">
        <f>G23</f>
        <v>1884513</v>
      </c>
      <c r="G23" s="197">
        <f aca="true" t="shared" si="1" ref="G23:G33">H23</f>
        <v>1884513</v>
      </c>
      <c r="H23" s="169">
        <v>1884513</v>
      </c>
      <c r="I23" s="170"/>
      <c r="J23" s="170"/>
      <c r="K23" s="235" t="s">
        <v>220</v>
      </c>
    </row>
    <row r="24" spans="1:11" ht="13.5" customHeight="1">
      <c r="A24" s="200">
        <v>9</v>
      </c>
      <c r="B24" s="163">
        <v>60016</v>
      </c>
      <c r="C24" s="163">
        <v>6050</v>
      </c>
      <c r="D24" s="164" t="s">
        <v>256</v>
      </c>
      <c r="E24" s="183">
        <v>519542</v>
      </c>
      <c r="F24" s="169">
        <v>500000</v>
      </c>
      <c r="G24" s="197">
        <f t="shared" si="1"/>
        <v>500000</v>
      </c>
      <c r="H24" s="169">
        <v>500000</v>
      </c>
      <c r="I24" s="170"/>
      <c r="J24" s="170"/>
      <c r="K24" s="235" t="s">
        <v>220</v>
      </c>
    </row>
    <row r="25" spans="1:11" ht="13.5" customHeight="1">
      <c r="A25" s="200">
        <v>10</v>
      </c>
      <c r="B25" s="163">
        <v>60016</v>
      </c>
      <c r="C25" s="163">
        <v>6050</v>
      </c>
      <c r="D25" s="164" t="s">
        <v>255</v>
      </c>
      <c r="E25" s="183">
        <v>200458</v>
      </c>
      <c r="F25" s="169">
        <v>200458</v>
      </c>
      <c r="G25" s="197">
        <f>H25</f>
        <v>200458</v>
      </c>
      <c r="H25" s="169">
        <v>200458</v>
      </c>
      <c r="I25" s="170"/>
      <c r="J25" s="170"/>
      <c r="K25" s="235" t="s">
        <v>220</v>
      </c>
    </row>
    <row r="26" spans="1:11" ht="13.5" customHeight="1">
      <c r="A26" s="200">
        <v>11</v>
      </c>
      <c r="B26" s="163">
        <v>60016</v>
      </c>
      <c r="C26" s="163">
        <v>6050</v>
      </c>
      <c r="D26" s="164" t="s">
        <v>193</v>
      </c>
      <c r="E26" s="183">
        <v>1270000</v>
      </c>
      <c r="F26" s="169">
        <v>1240000</v>
      </c>
      <c r="G26" s="197">
        <f t="shared" si="1"/>
        <v>1240000</v>
      </c>
      <c r="H26" s="169">
        <v>1240000</v>
      </c>
      <c r="I26" s="170"/>
      <c r="J26" s="170"/>
      <c r="K26" s="235" t="s">
        <v>220</v>
      </c>
    </row>
    <row r="27" spans="1:11" ht="14.25" customHeight="1">
      <c r="A27" s="200">
        <v>12</v>
      </c>
      <c r="B27" s="163">
        <v>60016</v>
      </c>
      <c r="C27" s="163">
        <v>6050</v>
      </c>
      <c r="D27" s="164" t="s">
        <v>205</v>
      </c>
      <c r="E27" s="183">
        <v>340000</v>
      </c>
      <c r="F27" s="183">
        <v>320000</v>
      </c>
      <c r="G27" s="197">
        <f t="shared" si="1"/>
        <v>320000</v>
      </c>
      <c r="H27" s="169">
        <v>320000</v>
      </c>
      <c r="I27" s="170"/>
      <c r="J27" s="170"/>
      <c r="K27" s="235" t="s">
        <v>220</v>
      </c>
    </row>
    <row r="28" spans="1:11" ht="13.5" customHeight="1">
      <c r="A28" s="200">
        <v>13</v>
      </c>
      <c r="B28" s="163">
        <v>60016</v>
      </c>
      <c r="C28" s="163">
        <v>6050</v>
      </c>
      <c r="D28" s="164" t="s">
        <v>207</v>
      </c>
      <c r="E28" s="183">
        <v>330000</v>
      </c>
      <c r="F28" s="183">
        <v>307430</v>
      </c>
      <c r="G28" s="197">
        <f t="shared" si="1"/>
        <v>307430</v>
      </c>
      <c r="H28" s="169">
        <v>307430</v>
      </c>
      <c r="I28" s="170"/>
      <c r="J28" s="170"/>
      <c r="K28" s="235" t="s">
        <v>220</v>
      </c>
    </row>
    <row r="29" spans="1:11" ht="13.5" customHeight="1">
      <c r="A29" s="200">
        <v>14</v>
      </c>
      <c r="B29" s="163">
        <v>60016</v>
      </c>
      <c r="C29" s="163">
        <v>6050</v>
      </c>
      <c r="D29" s="164" t="s">
        <v>258</v>
      </c>
      <c r="E29" s="183">
        <v>30000</v>
      </c>
      <c r="F29" s="183">
        <v>30000</v>
      </c>
      <c r="G29" s="197">
        <f t="shared" si="1"/>
        <v>30000</v>
      </c>
      <c r="H29" s="169">
        <v>30000</v>
      </c>
      <c r="I29" s="170"/>
      <c r="J29" s="170"/>
      <c r="K29" s="235" t="s">
        <v>220</v>
      </c>
    </row>
    <row r="30" spans="1:11" ht="12" customHeight="1">
      <c r="A30" s="200">
        <v>16</v>
      </c>
      <c r="B30" s="163">
        <v>60016</v>
      </c>
      <c r="C30" s="163">
        <v>6050</v>
      </c>
      <c r="D30" s="164" t="s">
        <v>208</v>
      </c>
      <c r="E30" s="183">
        <v>820000</v>
      </c>
      <c r="F30" s="183">
        <v>800000</v>
      </c>
      <c r="G30" s="197">
        <f t="shared" si="1"/>
        <v>800000</v>
      </c>
      <c r="H30" s="169">
        <v>800000</v>
      </c>
      <c r="I30" s="170"/>
      <c r="J30" s="170"/>
      <c r="K30" s="235" t="s">
        <v>220</v>
      </c>
    </row>
    <row r="31" spans="1:11" ht="12" customHeight="1">
      <c r="A31" s="200">
        <v>17</v>
      </c>
      <c r="B31" s="163">
        <v>60016</v>
      </c>
      <c r="C31" s="163">
        <v>6050</v>
      </c>
      <c r="D31" s="164" t="s">
        <v>259</v>
      </c>
      <c r="E31" s="183">
        <v>100000</v>
      </c>
      <c r="F31" s="183">
        <v>92680</v>
      </c>
      <c r="G31" s="197">
        <f t="shared" si="1"/>
        <v>92680</v>
      </c>
      <c r="H31" s="169">
        <v>92680</v>
      </c>
      <c r="I31" s="170"/>
      <c r="J31" s="170"/>
      <c r="K31" s="235" t="s">
        <v>220</v>
      </c>
    </row>
    <row r="32" spans="1:11" ht="12" customHeight="1">
      <c r="A32" s="200">
        <v>18</v>
      </c>
      <c r="B32" s="163">
        <v>60016</v>
      </c>
      <c r="C32" s="163">
        <v>6050</v>
      </c>
      <c r="D32" s="164" t="s">
        <v>203</v>
      </c>
      <c r="E32" s="183">
        <v>550000</v>
      </c>
      <c r="F32" s="183">
        <f>G32</f>
        <v>540484</v>
      </c>
      <c r="G32" s="197">
        <f t="shared" si="1"/>
        <v>540484</v>
      </c>
      <c r="H32" s="169">
        <v>540484</v>
      </c>
      <c r="I32" s="170"/>
      <c r="J32" s="170"/>
      <c r="K32" s="235" t="s">
        <v>220</v>
      </c>
    </row>
    <row r="33" spans="1:11" ht="18" customHeight="1">
      <c r="A33" s="200">
        <v>19</v>
      </c>
      <c r="B33" s="163">
        <v>60016</v>
      </c>
      <c r="C33" s="163">
        <v>6050</v>
      </c>
      <c r="D33" s="164" t="s">
        <v>187</v>
      </c>
      <c r="E33" s="183">
        <v>1850000</v>
      </c>
      <c r="F33" s="169">
        <f>G33</f>
        <v>1810404</v>
      </c>
      <c r="G33" s="197">
        <f t="shared" si="1"/>
        <v>1810404</v>
      </c>
      <c r="H33" s="169">
        <v>1810404</v>
      </c>
      <c r="I33" s="170"/>
      <c r="J33" s="170"/>
      <c r="K33" s="235" t="s">
        <v>220</v>
      </c>
    </row>
    <row r="34" spans="1:11" ht="12" customHeight="1">
      <c r="A34" s="200">
        <v>20</v>
      </c>
      <c r="B34" s="163">
        <v>60016</v>
      </c>
      <c r="C34" s="163">
        <v>6050</v>
      </c>
      <c r="D34" s="164" t="s">
        <v>189</v>
      </c>
      <c r="E34" s="183">
        <v>419133</v>
      </c>
      <c r="F34" s="169">
        <v>400000</v>
      </c>
      <c r="G34" s="197">
        <f aca="true" t="shared" si="2" ref="G34:G50">H34</f>
        <v>400000</v>
      </c>
      <c r="H34" s="169">
        <v>400000</v>
      </c>
      <c r="I34" s="170"/>
      <c r="J34" s="170"/>
      <c r="K34" s="235" t="s">
        <v>220</v>
      </c>
    </row>
    <row r="35" spans="1:11" ht="12" customHeight="1">
      <c r="A35" s="200">
        <v>21</v>
      </c>
      <c r="B35" s="163">
        <v>60016</v>
      </c>
      <c r="C35" s="163">
        <v>6050</v>
      </c>
      <c r="D35" s="164" t="s">
        <v>190</v>
      </c>
      <c r="E35" s="183">
        <v>525133</v>
      </c>
      <c r="F35" s="169">
        <v>500000</v>
      </c>
      <c r="G35" s="197">
        <f t="shared" si="2"/>
        <v>500000</v>
      </c>
      <c r="H35" s="169">
        <v>500000</v>
      </c>
      <c r="I35" s="170"/>
      <c r="J35" s="170"/>
      <c r="K35" s="235" t="s">
        <v>220</v>
      </c>
    </row>
    <row r="36" spans="1:11" ht="12" customHeight="1">
      <c r="A36" s="200">
        <v>22</v>
      </c>
      <c r="B36" s="163">
        <v>60016</v>
      </c>
      <c r="C36" s="163">
        <v>6050</v>
      </c>
      <c r="D36" s="164" t="s">
        <v>195</v>
      </c>
      <c r="E36" s="183">
        <v>440133</v>
      </c>
      <c r="F36" s="169">
        <v>400000</v>
      </c>
      <c r="G36" s="197">
        <f t="shared" si="2"/>
        <v>400000</v>
      </c>
      <c r="H36" s="169">
        <v>400000</v>
      </c>
      <c r="I36" s="170"/>
      <c r="J36" s="170"/>
      <c r="K36" s="235" t="s">
        <v>220</v>
      </c>
    </row>
    <row r="37" spans="1:11" ht="12" customHeight="1">
      <c r="A37" s="200">
        <v>23</v>
      </c>
      <c r="B37" s="163">
        <v>60016</v>
      </c>
      <c r="C37" s="163">
        <v>6050</v>
      </c>
      <c r="D37" s="164" t="s">
        <v>228</v>
      </c>
      <c r="E37" s="183">
        <v>950000</v>
      </c>
      <c r="F37" s="169">
        <v>921940</v>
      </c>
      <c r="G37" s="197">
        <f>H37</f>
        <v>921940</v>
      </c>
      <c r="H37" s="169">
        <v>921940</v>
      </c>
      <c r="I37" s="170"/>
      <c r="J37" s="170"/>
      <c r="K37" s="235" t="s">
        <v>220</v>
      </c>
    </row>
    <row r="38" spans="1:11" ht="12" customHeight="1">
      <c r="A38" s="200">
        <v>24</v>
      </c>
      <c r="B38" s="163">
        <v>60016</v>
      </c>
      <c r="C38" s="163">
        <v>6050</v>
      </c>
      <c r="D38" s="164" t="s">
        <v>194</v>
      </c>
      <c r="E38" s="183">
        <v>912000</v>
      </c>
      <c r="F38" s="169">
        <v>890369</v>
      </c>
      <c r="G38" s="197">
        <f t="shared" si="2"/>
        <v>890369</v>
      </c>
      <c r="H38" s="169">
        <v>890369</v>
      </c>
      <c r="I38" s="170"/>
      <c r="J38" s="170"/>
      <c r="K38" s="235" t="s">
        <v>220</v>
      </c>
    </row>
    <row r="39" spans="1:11" ht="12" customHeight="1">
      <c r="A39" s="200">
        <v>25</v>
      </c>
      <c r="B39" s="163">
        <v>60016</v>
      </c>
      <c r="C39" s="163">
        <v>6050</v>
      </c>
      <c r="D39" s="164" t="s">
        <v>197</v>
      </c>
      <c r="E39" s="183">
        <v>1055000</v>
      </c>
      <c r="F39" s="183">
        <v>1054782</v>
      </c>
      <c r="G39" s="197">
        <f t="shared" si="2"/>
        <v>1054782</v>
      </c>
      <c r="H39" s="169">
        <v>1054782</v>
      </c>
      <c r="I39" s="170"/>
      <c r="J39" s="170"/>
      <c r="K39" s="235" t="s">
        <v>220</v>
      </c>
    </row>
    <row r="40" spans="1:11" ht="12" customHeight="1">
      <c r="A40" s="200">
        <v>26</v>
      </c>
      <c r="B40" s="165">
        <v>60016</v>
      </c>
      <c r="C40" s="165">
        <v>6050</v>
      </c>
      <c r="D40" s="166" t="s">
        <v>199</v>
      </c>
      <c r="E40" s="185">
        <v>1140000</v>
      </c>
      <c r="F40" s="185">
        <v>1140000</v>
      </c>
      <c r="G40" s="186">
        <f t="shared" si="2"/>
        <v>1140000</v>
      </c>
      <c r="H40" s="168">
        <v>1140000</v>
      </c>
      <c r="I40" s="173"/>
      <c r="J40" s="173"/>
      <c r="K40" s="235" t="s">
        <v>220</v>
      </c>
    </row>
    <row r="41" spans="1:11" ht="6" customHeight="1">
      <c r="A41" s="221"/>
      <c r="B41" s="221"/>
      <c r="C41" s="221"/>
      <c r="D41" s="220"/>
      <c r="E41" s="222"/>
      <c r="F41" s="222"/>
      <c r="G41" s="224"/>
      <c r="H41" s="223"/>
      <c r="I41" s="231"/>
      <c r="J41" s="231"/>
      <c r="K41" s="220"/>
    </row>
    <row r="42" spans="1:11" ht="6" customHeight="1">
      <c r="A42" s="246"/>
      <c r="B42" s="246"/>
      <c r="C42" s="246"/>
      <c r="D42" s="247"/>
      <c r="E42" s="248"/>
      <c r="F42" s="248"/>
      <c r="G42" s="249"/>
      <c r="H42" s="250"/>
      <c r="I42" s="219"/>
      <c r="J42" s="219"/>
      <c r="K42" s="247"/>
    </row>
    <row r="43" spans="1:11" ht="6" customHeight="1">
      <c r="A43" s="246"/>
      <c r="B43" s="246"/>
      <c r="C43" s="246"/>
      <c r="D43" s="247"/>
      <c r="E43" s="248"/>
      <c r="F43" s="248"/>
      <c r="G43" s="249"/>
      <c r="H43" s="250"/>
      <c r="I43" s="219"/>
      <c r="J43" s="219"/>
      <c r="K43" s="247"/>
    </row>
    <row r="44" spans="1:11" ht="9.75" customHeight="1" thickBot="1">
      <c r="A44" s="266" t="s">
        <v>1</v>
      </c>
      <c r="B44" s="267" t="s">
        <v>158</v>
      </c>
      <c r="C44" s="264" t="s">
        <v>163</v>
      </c>
      <c r="D44" s="267" t="s">
        <v>159</v>
      </c>
      <c r="E44" s="267" t="s">
        <v>160</v>
      </c>
      <c r="F44" s="270" t="s">
        <v>183</v>
      </c>
      <c r="G44" s="253" t="s">
        <v>172</v>
      </c>
      <c r="H44" s="254"/>
      <c r="I44" s="254"/>
      <c r="J44" s="255"/>
      <c r="K44" s="270" t="s">
        <v>218</v>
      </c>
    </row>
    <row r="45" spans="1:11" ht="11.25" customHeight="1">
      <c r="A45" s="266"/>
      <c r="B45" s="267"/>
      <c r="C45" s="265"/>
      <c r="D45" s="267"/>
      <c r="E45" s="267"/>
      <c r="F45" s="271"/>
      <c r="G45" s="279">
        <v>2007</v>
      </c>
      <c r="H45" s="280"/>
      <c r="I45" s="280"/>
      <c r="J45" s="281"/>
      <c r="K45" s="271"/>
    </row>
    <row r="46" spans="1:11" ht="18" customHeight="1">
      <c r="A46" s="266"/>
      <c r="B46" s="267"/>
      <c r="C46" s="265"/>
      <c r="D46" s="267"/>
      <c r="E46" s="267"/>
      <c r="F46" s="271"/>
      <c r="G46" s="252" t="s">
        <v>177</v>
      </c>
      <c r="H46" s="278" t="s">
        <v>161</v>
      </c>
      <c r="I46" s="270" t="s">
        <v>179</v>
      </c>
      <c r="J46" s="271" t="s">
        <v>167</v>
      </c>
      <c r="K46" s="271"/>
    </row>
    <row r="47" spans="1:11" ht="9" customHeight="1">
      <c r="A47" s="266"/>
      <c r="B47" s="267"/>
      <c r="C47" s="258"/>
      <c r="D47" s="267"/>
      <c r="E47" s="267"/>
      <c r="F47" s="272"/>
      <c r="G47" s="284"/>
      <c r="H47" s="285"/>
      <c r="I47" s="272"/>
      <c r="J47" s="272"/>
      <c r="K47" s="272"/>
    </row>
    <row r="48" spans="1:11" ht="6.75" customHeight="1">
      <c r="A48" s="226">
        <v>1</v>
      </c>
      <c r="B48" s="226">
        <v>2</v>
      </c>
      <c r="C48" s="226">
        <v>3</v>
      </c>
      <c r="D48" s="226">
        <v>4</v>
      </c>
      <c r="E48" s="226">
        <v>5</v>
      </c>
      <c r="F48" s="226">
        <v>6</v>
      </c>
      <c r="G48" s="227">
        <v>8</v>
      </c>
      <c r="H48" s="228">
        <v>9</v>
      </c>
      <c r="I48" s="229">
        <v>10</v>
      </c>
      <c r="J48" s="229">
        <v>11</v>
      </c>
      <c r="K48" s="226"/>
    </row>
    <row r="49" spans="1:11" ht="12.75" customHeight="1">
      <c r="A49" s="215">
        <v>27</v>
      </c>
      <c r="B49" s="209">
        <v>60016</v>
      </c>
      <c r="C49" s="209">
        <v>6050</v>
      </c>
      <c r="D49" s="212" t="s">
        <v>200</v>
      </c>
      <c r="E49" s="208">
        <v>700000</v>
      </c>
      <c r="F49" s="208">
        <v>695000</v>
      </c>
      <c r="G49" s="205">
        <f t="shared" si="2"/>
        <v>695000</v>
      </c>
      <c r="H49" s="207">
        <v>695000</v>
      </c>
      <c r="I49" s="170"/>
      <c r="J49" s="170"/>
      <c r="K49" s="236" t="s">
        <v>221</v>
      </c>
    </row>
    <row r="50" spans="1:11" ht="12.75" customHeight="1">
      <c r="A50" s="200">
        <v>28</v>
      </c>
      <c r="B50" s="163">
        <v>60016</v>
      </c>
      <c r="C50" s="163">
        <v>6050</v>
      </c>
      <c r="D50" s="164" t="s">
        <v>201</v>
      </c>
      <c r="E50" s="183">
        <v>1130000</v>
      </c>
      <c r="F50" s="183">
        <v>1100000</v>
      </c>
      <c r="G50" s="197">
        <f t="shared" si="2"/>
        <v>1100000</v>
      </c>
      <c r="H50" s="169">
        <v>1100000</v>
      </c>
      <c r="I50" s="170"/>
      <c r="J50" s="170"/>
      <c r="K50" s="236" t="s">
        <v>221</v>
      </c>
    </row>
    <row r="51" spans="1:11" ht="13.5" customHeight="1">
      <c r="A51" s="200">
        <v>29</v>
      </c>
      <c r="B51" s="163">
        <v>60016</v>
      </c>
      <c r="C51" s="163">
        <v>6050</v>
      </c>
      <c r="D51" s="164" t="s">
        <v>229</v>
      </c>
      <c r="E51" s="183">
        <v>440000</v>
      </c>
      <c r="F51" s="183">
        <v>426580</v>
      </c>
      <c r="G51" s="197">
        <f aca="true" t="shared" si="3" ref="G51:G65">H51</f>
        <v>426580</v>
      </c>
      <c r="H51" s="169">
        <v>426580</v>
      </c>
      <c r="I51" s="170"/>
      <c r="J51" s="170"/>
      <c r="K51" s="236" t="s">
        <v>221</v>
      </c>
    </row>
    <row r="52" spans="1:11" ht="13.5" customHeight="1">
      <c r="A52" s="200">
        <v>30</v>
      </c>
      <c r="B52" s="163">
        <v>60016</v>
      </c>
      <c r="C52" s="163">
        <v>6050</v>
      </c>
      <c r="D52" s="164" t="s">
        <v>188</v>
      </c>
      <c r="E52" s="183">
        <v>416481</v>
      </c>
      <c r="F52" s="169">
        <v>400000</v>
      </c>
      <c r="G52" s="197">
        <f t="shared" si="3"/>
        <v>400000</v>
      </c>
      <c r="H52" s="169">
        <v>400000</v>
      </c>
      <c r="I52" s="211"/>
      <c r="J52" s="211"/>
      <c r="K52" s="236" t="s">
        <v>221</v>
      </c>
    </row>
    <row r="53" spans="1:11" ht="13.5" customHeight="1">
      <c r="A53" s="200">
        <v>31</v>
      </c>
      <c r="B53" s="163">
        <v>60016</v>
      </c>
      <c r="C53" s="163">
        <v>6050</v>
      </c>
      <c r="D53" s="164" t="s">
        <v>192</v>
      </c>
      <c r="E53" s="183">
        <v>678067</v>
      </c>
      <c r="F53" s="169">
        <v>660000</v>
      </c>
      <c r="G53" s="197">
        <f t="shared" si="3"/>
        <v>660000</v>
      </c>
      <c r="H53" s="169">
        <v>660000</v>
      </c>
      <c r="I53" s="211"/>
      <c r="J53" s="211"/>
      <c r="K53" s="236" t="s">
        <v>221</v>
      </c>
    </row>
    <row r="54" spans="1:11" ht="13.5" customHeight="1">
      <c r="A54" s="200">
        <v>32</v>
      </c>
      <c r="B54" s="163">
        <v>60016</v>
      </c>
      <c r="C54" s="163">
        <v>6050</v>
      </c>
      <c r="D54" s="164" t="s">
        <v>191</v>
      </c>
      <c r="E54" s="183">
        <v>940662</v>
      </c>
      <c r="F54" s="169">
        <v>919542</v>
      </c>
      <c r="G54" s="197">
        <f t="shared" si="3"/>
        <v>919542</v>
      </c>
      <c r="H54" s="169">
        <v>919542</v>
      </c>
      <c r="I54" s="211"/>
      <c r="J54" s="211"/>
      <c r="K54" s="236" t="s">
        <v>221</v>
      </c>
    </row>
    <row r="55" spans="1:11" ht="12.75" customHeight="1">
      <c r="A55" s="200">
        <v>33</v>
      </c>
      <c r="B55" s="163">
        <v>60016</v>
      </c>
      <c r="C55" s="163">
        <v>6050</v>
      </c>
      <c r="D55" s="164" t="s">
        <v>206</v>
      </c>
      <c r="E55" s="183">
        <v>215000</v>
      </c>
      <c r="F55" s="183">
        <v>200000</v>
      </c>
      <c r="G55" s="197">
        <f t="shared" si="3"/>
        <v>200000</v>
      </c>
      <c r="H55" s="169">
        <v>200000</v>
      </c>
      <c r="I55" s="211"/>
      <c r="J55" s="211"/>
      <c r="K55" s="236" t="s">
        <v>221</v>
      </c>
    </row>
    <row r="56" spans="1:11" ht="13.5" customHeight="1">
      <c r="A56" s="200">
        <v>34</v>
      </c>
      <c r="B56" s="163">
        <v>60016</v>
      </c>
      <c r="C56" s="163">
        <v>6050</v>
      </c>
      <c r="D56" s="164" t="s">
        <v>196</v>
      </c>
      <c r="E56" s="183">
        <v>77930</v>
      </c>
      <c r="F56" s="183">
        <v>70000</v>
      </c>
      <c r="G56" s="197">
        <f t="shared" si="3"/>
        <v>70000</v>
      </c>
      <c r="H56" s="169">
        <v>70000</v>
      </c>
      <c r="I56" s="211"/>
      <c r="J56" s="211"/>
      <c r="K56" s="236" t="s">
        <v>221</v>
      </c>
    </row>
    <row r="57" spans="1:11" ht="18.75" customHeight="1">
      <c r="A57" s="200">
        <v>35</v>
      </c>
      <c r="B57" s="163">
        <v>60016</v>
      </c>
      <c r="C57" s="163">
        <v>6050</v>
      </c>
      <c r="D57" s="164" t="s">
        <v>257</v>
      </c>
      <c r="E57" s="183">
        <v>85612</v>
      </c>
      <c r="F57" s="183">
        <v>79734</v>
      </c>
      <c r="G57" s="197">
        <f t="shared" si="3"/>
        <v>79734</v>
      </c>
      <c r="H57" s="169">
        <v>79734</v>
      </c>
      <c r="I57" s="211"/>
      <c r="J57" s="211"/>
      <c r="K57" s="236" t="s">
        <v>221</v>
      </c>
    </row>
    <row r="58" spans="1:11" ht="13.5" customHeight="1">
      <c r="A58" s="200">
        <v>36</v>
      </c>
      <c r="B58" s="163">
        <v>60016</v>
      </c>
      <c r="C58" s="163">
        <v>6050</v>
      </c>
      <c r="D58" s="164" t="s">
        <v>202</v>
      </c>
      <c r="E58" s="183">
        <v>270000</v>
      </c>
      <c r="F58" s="183">
        <v>263900</v>
      </c>
      <c r="G58" s="197">
        <f t="shared" si="3"/>
        <v>263900</v>
      </c>
      <c r="H58" s="169">
        <v>263900</v>
      </c>
      <c r="I58" s="211"/>
      <c r="J58" s="211"/>
      <c r="K58" s="236" t="s">
        <v>221</v>
      </c>
    </row>
    <row r="59" spans="1:11" ht="12.75" customHeight="1">
      <c r="A59" s="200">
        <v>37</v>
      </c>
      <c r="B59" s="163">
        <v>60016</v>
      </c>
      <c r="C59" s="163">
        <v>6050</v>
      </c>
      <c r="D59" s="164" t="s">
        <v>209</v>
      </c>
      <c r="E59" s="183">
        <v>172000</v>
      </c>
      <c r="F59" s="183">
        <v>160000</v>
      </c>
      <c r="G59" s="197">
        <f t="shared" si="3"/>
        <v>160000</v>
      </c>
      <c r="H59" s="169">
        <v>160000</v>
      </c>
      <c r="I59" s="211"/>
      <c r="J59" s="211"/>
      <c r="K59" s="236" t="s">
        <v>221</v>
      </c>
    </row>
    <row r="60" spans="1:11" ht="12.75" customHeight="1">
      <c r="A60" s="200">
        <v>38</v>
      </c>
      <c r="B60" s="163">
        <v>60016</v>
      </c>
      <c r="C60" s="163">
        <v>6050</v>
      </c>
      <c r="D60" s="164" t="s">
        <v>260</v>
      </c>
      <c r="E60" s="183">
        <v>70000</v>
      </c>
      <c r="F60" s="183">
        <v>70000</v>
      </c>
      <c r="G60" s="197">
        <f t="shared" si="3"/>
        <v>70000</v>
      </c>
      <c r="H60" s="169">
        <v>70000</v>
      </c>
      <c r="I60" s="211"/>
      <c r="J60" s="211"/>
      <c r="K60" s="236" t="s">
        <v>221</v>
      </c>
    </row>
    <row r="61" spans="1:11" ht="12.75" customHeight="1">
      <c r="A61" s="200">
        <v>39</v>
      </c>
      <c r="B61" s="163">
        <v>60016</v>
      </c>
      <c r="C61" s="163">
        <v>6050</v>
      </c>
      <c r="D61" s="164" t="s">
        <v>261</v>
      </c>
      <c r="E61" s="183">
        <v>380000</v>
      </c>
      <c r="F61" s="183">
        <v>380000</v>
      </c>
      <c r="G61" s="197">
        <f t="shared" si="3"/>
        <v>380000</v>
      </c>
      <c r="H61" s="169">
        <v>380000</v>
      </c>
      <c r="I61" s="211"/>
      <c r="J61" s="211"/>
      <c r="K61" s="236" t="s">
        <v>221</v>
      </c>
    </row>
    <row r="62" spans="1:11" ht="14.25" customHeight="1">
      <c r="A62" s="200">
        <v>40</v>
      </c>
      <c r="B62" s="163">
        <v>60016</v>
      </c>
      <c r="C62" s="163">
        <v>6050</v>
      </c>
      <c r="D62" s="164" t="s">
        <v>217</v>
      </c>
      <c r="E62" s="183">
        <v>540000</v>
      </c>
      <c r="F62" s="183">
        <v>540000</v>
      </c>
      <c r="G62" s="197">
        <f t="shared" si="3"/>
        <v>540000</v>
      </c>
      <c r="H62" s="169">
        <v>540000</v>
      </c>
      <c r="I62" s="211"/>
      <c r="J62" s="211"/>
      <c r="K62" s="236" t="s">
        <v>221</v>
      </c>
    </row>
    <row r="63" spans="1:11" ht="12" customHeight="1">
      <c r="A63" s="200">
        <v>41</v>
      </c>
      <c r="B63" s="163">
        <v>60016</v>
      </c>
      <c r="C63" s="163">
        <v>6050</v>
      </c>
      <c r="D63" s="164" t="s">
        <v>204</v>
      </c>
      <c r="E63" s="183">
        <v>30000</v>
      </c>
      <c r="F63" s="183">
        <v>10000</v>
      </c>
      <c r="G63" s="197">
        <f t="shared" si="3"/>
        <v>10000</v>
      </c>
      <c r="H63" s="169">
        <v>10000</v>
      </c>
      <c r="I63" s="211"/>
      <c r="J63" s="211"/>
      <c r="K63" s="236" t="s">
        <v>221</v>
      </c>
    </row>
    <row r="64" spans="1:11" ht="13.5" customHeight="1">
      <c r="A64" s="200">
        <v>42</v>
      </c>
      <c r="B64" s="163">
        <v>60016</v>
      </c>
      <c r="C64" s="163">
        <v>6050</v>
      </c>
      <c r="D64" s="164" t="s">
        <v>198</v>
      </c>
      <c r="E64" s="183">
        <v>1625000</v>
      </c>
      <c r="F64" s="183">
        <v>1597894</v>
      </c>
      <c r="G64" s="197">
        <f t="shared" si="3"/>
        <v>1597894</v>
      </c>
      <c r="H64" s="169">
        <v>1597894</v>
      </c>
      <c r="I64" s="230"/>
      <c r="J64" s="211"/>
      <c r="K64" s="236" t="s">
        <v>221</v>
      </c>
    </row>
    <row r="65" spans="1:11" ht="12.75" customHeight="1">
      <c r="A65" s="200">
        <v>43</v>
      </c>
      <c r="B65" s="163">
        <v>60016</v>
      </c>
      <c r="C65" s="163">
        <v>6050</v>
      </c>
      <c r="D65" s="164" t="s">
        <v>230</v>
      </c>
      <c r="E65" s="183">
        <v>30000</v>
      </c>
      <c r="F65" s="183">
        <v>30000</v>
      </c>
      <c r="G65" s="197">
        <f t="shared" si="3"/>
        <v>30000</v>
      </c>
      <c r="H65" s="169">
        <v>30000</v>
      </c>
      <c r="I65" s="230"/>
      <c r="J65" s="211"/>
      <c r="K65" s="236" t="s">
        <v>221</v>
      </c>
    </row>
    <row r="66" spans="1:11" ht="15.75" customHeight="1">
      <c r="A66" s="136"/>
      <c r="B66" s="193"/>
      <c r="C66" s="150"/>
      <c r="D66" s="192" t="s">
        <v>169</v>
      </c>
      <c r="E66" s="190">
        <f aca="true" t="shared" si="4" ref="E66:J66">SUM(E67:E70)</f>
        <v>4190000</v>
      </c>
      <c r="F66" s="190">
        <f t="shared" si="4"/>
        <v>2108805</v>
      </c>
      <c r="G66" s="190">
        <f t="shared" si="4"/>
        <v>2108805</v>
      </c>
      <c r="H66" s="190">
        <f t="shared" si="4"/>
        <v>2108805</v>
      </c>
      <c r="I66" s="190">
        <f t="shared" si="4"/>
        <v>0</v>
      </c>
      <c r="J66" s="190">
        <f t="shared" si="4"/>
        <v>0</v>
      </c>
      <c r="K66" s="237"/>
    </row>
    <row r="67" spans="1:11" ht="13.5" customHeight="1">
      <c r="A67" s="163">
        <v>44</v>
      </c>
      <c r="B67" s="163">
        <v>70005</v>
      </c>
      <c r="C67" s="163">
        <v>6050</v>
      </c>
      <c r="D67" s="164" t="s">
        <v>231</v>
      </c>
      <c r="E67" s="183">
        <v>200000</v>
      </c>
      <c r="F67" s="169">
        <v>187800</v>
      </c>
      <c r="G67" s="197">
        <f>H67+J67</f>
        <v>187800</v>
      </c>
      <c r="H67" s="169">
        <v>187800</v>
      </c>
      <c r="I67" s="201"/>
      <c r="J67" s="199"/>
      <c r="K67" s="235" t="s">
        <v>221</v>
      </c>
    </row>
    <row r="68" spans="1:11" ht="13.5" customHeight="1">
      <c r="A68" s="163">
        <v>45</v>
      </c>
      <c r="B68" s="163">
        <v>70005</v>
      </c>
      <c r="C68" s="163">
        <v>6050</v>
      </c>
      <c r="D68" s="164" t="s">
        <v>210</v>
      </c>
      <c r="E68" s="183">
        <v>830000</v>
      </c>
      <c r="F68" s="169">
        <v>761005</v>
      </c>
      <c r="G68" s="197">
        <f>H68</f>
        <v>761005</v>
      </c>
      <c r="H68" s="169">
        <v>761005</v>
      </c>
      <c r="I68" s="201"/>
      <c r="J68" s="199"/>
      <c r="K68" s="235" t="s">
        <v>221</v>
      </c>
    </row>
    <row r="69" spans="1:11" ht="19.5" customHeight="1">
      <c r="A69" s="163">
        <v>46</v>
      </c>
      <c r="B69" s="163">
        <v>70005</v>
      </c>
      <c r="C69" s="163">
        <v>6050</v>
      </c>
      <c r="D69" s="164" t="s">
        <v>211</v>
      </c>
      <c r="E69" s="183">
        <v>2600000</v>
      </c>
      <c r="F69" s="169">
        <v>600000</v>
      </c>
      <c r="G69" s="197">
        <f>H69</f>
        <v>600000</v>
      </c>
      <c r="H69" s="169">
        <v>600000</v>
      </c>
      <c r="I69" s="201"/>
      <c r="J69" s="199"/>
      <c r="K69" s="235" t="s">
        <v>221</v>
      </c>
    </row>
    <row r="70" spans="1:11" ht="13.5" customHeight="1">
      <c r="A70" s="163">
        <v>47</v>
      </c>
      <c r="B70" s="163">
        <v>70005</v>
      </c>
      <c r="C70" s="163">
        <v>6050</v>
      </c>
      <c r="D70" s="164" t="s">
        <v>262</v>
      </c>
      <c r="E70" s="183">
        <v>560000</v>
      </c>
      <c r="F70" s="169">
        <v>560000</v>
      </c>
      <c r="G70" s="197">
        <f>H70</f>
        <v>560000</v>
      </c>
      <c r="H70" s="169">
        <v>560000</v>
      </c>
      <c r="I70" s="201"/>
      <c r="J70" s="199"/>
      <c r="K70" s="235" t="s">
        <v>221</v>
      </c>
    </row>
    <row r="71" spans="1:11" ht="16.5" customHeight="1">
      <c r="A71" s="155"/>
      <c r="B71" s="156"/>
      <c r="C71" s="157"/>
      <c r="D71" s="158" t="s">
        <v>168</v>
      </c>
      <c r="E71" s="154">
        <f aca="true" t="shared" si="5" ref="E71:J71">SUM(E72:E73)</f>
        <v>2046474</v>
      </c>
      <c r="F71" s="154">
        <f t="shared" si="5"/>
        <v>2020000</v>
      </c>
      <c r="G71" s="154">
        <f t="shared" si="5"/>
        <v>2020000</v>
      </c>
      <c r="H71" s="154">
        <f t="shared" si="5"/>
        <v>2020000</v>
      </c>
      <c r="I71" s="154">
        <f t="shared" si="5"/>
        <v>0</v>
      </c>
      <c r="J71" s="154">
        <f t="shared" si="5"/>
        <v>0</v>
      </c>
      <c r="K71" s="238"/>
    </row>
    <row r="72" spans="1:11" ht="12.75" customHeight="1">
      <c r="A72" s="234">
        <v>48</v>
      </c>
      <c r="B72" s="161">
        <v>75023</v>
      </c>
      <c r="C72" s="161">
        <v>6050</v>
      </c>
      <c r="D72" s="162" t="s">
        <v>232</v>
      </c>
      <c r="E72" s="181">
        <v>1946474</v>
      </c>
      <c r="F72" s="160">
        <v>1920000</v>
      </c>
      <c r="G72" s="182">
        <f>H72</f>
        <v>1920000</v>
      </c>
      <c r="H72" s="160">
        <v>1920000</v>
      </c>
      <c r="I72" s="159"/>
      <c r="J72" s="159"/>
      <c r="K72" s="239" t="s">
        <v>221</v>
      </c>
    </row>
    <row r="73" spans="1:11" ht="12.75" customHeight="1">
      <c r="A73" s="187">
        <v>49</v>
      </c>
      <c r="B73" s="165">
        <v>75023</v>
      </c>
      <c r="C73" s="165">
        <v>6060</v>
      </c>
      <c r="D73" s="166" t="s">
        <v>233</v>
      </c>
      <c r="E73" s="185">
        <v>100000</v>
      </c>
      <c r="F73" s="168">
        <v>100000</v>
      </c>
      <c r="G73" s="186">
        <f>H73</f>
        <v>100000</v>
      </c>
      <c r="H73" s="168">
        <v>100000</v>
      </c>
      <c r="I73" s="173"/>
      <c r="J73" s="173"/>
      <c r="K73" s="240" t="s">
        <v>221</v>
      </c>
    </row>
    <row r="74" spans="1:11" ht="16.5" customHeight="1">
      <c r="A74" s="155"/>
      <c r="B74" s="156"/>
      <c r="C74" s="157"/>
      <c r="D74" s="158" t="s">
        <v>173</v>
      </c>
      <c r="E74" s="154">
        <f>SUM(E75:E77)</f>
        <v>2320000</v>
      </c>
      <c r="F74" s="154">
        <f>SUM(F75:F77)</f>
        <v>2320000</v>
      </c>
      <c r="G74" s="154">
        <f>SUM(G75:G77)</f>
        <v>2320000</v>
      </c>
      <c r="H74" s="154">
        <f>SUM(H75:H77)</f>
        <v>2320000</v>
      </c>
      <c r="I74" s="154"/>
      <c r="J74" s="154"/>
      <c r="K74" s="238"/>
    </row>
    <row r="75" spans="1:11" ht="12.75" customHeight="1">
      <c r="A75" s="234">
        <v>50</v>
      </c>
      <c r="B75" s="161">
        <v>75412</v>
      </c>
      <c r="C75" s="161">
        <v>6050</v>
      </c>
      <c r="D75" s="162" t="s">
        <v>224</v>
      </c>
      <c r="E75" s="181">
        <v>120000</v>
      </c>
      <c r="F75" s="181">
        <v>120000</v>
      </c>
      <c r="G75" s="182">
        <f>H75</f>
        <v>120000</v>
      </c>
      <c r="H75" s="181">
        <v>120000</v>
      </c>
      <c r="I75" s="159"/>
      <c r="J75" s="159"/>
      <c r="K75" s="239" t="s">
        <v>221</v>
      </c>
    </row>
    <row r="76" spans="1:11" ht="12.75" customHeight="1">
      <c r="A76" s="200">
        <v>51</v>
      </c>
      <c r="B76" s="163">
        <v>75412</v>
      </c>
      <c r="C76" s="163">
        <v>6050</v>
      </c>
      <c r="D76" s="164" t="s">
        <v>234</v>
      </c>
      <c r="E76" s="183">
        <v>1000000</v>
      </c>
      <c r="F76" s="169">
        <v>1000000</v>
      </c>
      <c r="G76" s="197">
        <f>H76</f>
        <v>1000000</v>
      </c>
      <c r="H76" s="169">
        <v>1000000</v>
      </c>
      <c r="I76" s="170"/>
      <c r="J76" s="170"/>
      <c r="K76" s="235" t="s">
        <v>221</v>
      </c>
    </row>
    <row r="77" spans="1:11" ht="12.75" customHeight="1">
      <c r="A77" s="187">
        <v>52</v>
      </c>
      <c r="B77" s="165">
        <v>75412</v>
      </c>
      <c r="C77" s="165">
        <v>6060</v>
      </c>
      <c r="D77" s="166" t="s">
        <v>235</v>
      </c>
      <c r="E77" s="185">
        <v>1200000</v>
      </c>
      <c r="F77" s="168">
        <v>1200000</v>
      </c>
      <c r="G77" s="186">
        <f>H77</f>
        <v>1200000</v>
      </c>
      <c r="H77" s="168">
        <v>1200000</v>
      </c>
      <c r="I77" s="173"/>
      <c r="J77" s="173"/>
      <c r="K77" s="240" t="s">
        <v>221</v>
      </c>
    </row>
    <row r="78" spans="1:11" ht="17.25" customHeight="1">
      <c r="A78" s="195"/>
      <c r="B78" s="195"/>
      <c r="C78" s="195"/>
      <c r="D78" s="158" t="s">
        <v>166</v>
      </c>
      <c r="E78" s="154">
        <f>SUM(E79:E83,E88:E93)</f>
        <v>23634227</v>
      </c>
      <c r="F78" s="154">
        <f>SUM(F79:F83,F88:F93)</f>
        <v>5068400</v>
      </c>
      <c r="G78" s="154">
        <f>SUM(G79:G83,G88:G93)</f>
        <v>5068400</v>
      </c>
      <c r="H78" s="154">
        <f>SUM(H79:H83,H88:H93)</f>
        <v>5068400</v>
      </c>
      <c r="I78" s="154">
        <f>SUM(I81:I81,I91:I93)</f>
        <v>0</v>
      </c>
      <c r="J78" s="154"/>
      <c r="K78" s="238"/>
    </row>
    <row r="79" spans="1:11" ht="12" customHeight="1">
      <c r="A79" s="175">
        <v>53</v>
      </c>
      <c r="B79" s="163">
        <v>80101</v>
      </c>
      <c r="C79" s="163">
        <v>6050</v>
      </c>
      <c r="D79" s="164" t="s">
        <v>245</v>
      </c>
      <c r="E79" s="183">
        <v>800000</v>
      </c>
      <c r="F79" s="169">
        <v>800000</v>
      </c>
      <c r="G79" s="197">
        <f aca="true" t="shared" si="6" ref="G79:G93">J79+I79+H79</f>
        <v>800000</v>
      </c>
      <c r="H79" s="169">
        <v>800000</v>
      </c>
      <c r="I79" s="241"/>
      <c r="J79" s="241"/>
      <c r="K79" s="235" t="s">
        <v>221</v>
      </c>
    </row>
    <row r="80" spans="1:11" ht="12" customHeight="1">
      <c r="A80" s="175">
        <v>54</v>
      </c>
      <c r="B80" s="163">
        <v>80101</v>
      </c>
      <c r="C80" s="163">
        <v>6050</v>
      </c>
      <c r="D80" s="164" t="s">
        <v>237</v>
      </c>
      <c r="E80" s="183">
        <v>1060000</v>
      </c>
      <c r="F80" s="169">
        <v>60000</v>
      </c>
      <c r="G80" s="197">
        <f t="shared" si="6"/>
        <v>60000</v>
      </c>
      <c r="H80" s="169">
        <v>60000</v>
      </c>
      <c r="I80" s="242"/>
      <c r="J80" s="242"/>
      <c r="K80" s="235" t="s">
        <v>221</v>
      </c>
    </row>
    <row r="81" spans="1:11" ht="12" customHeight="1">
      <c r="A81" s="163">
        <v>55</v>
      </c>
      <c r="B81" s="163">
        <v>80101</v>
      </c>
      <c r="C81" s="163">
        <v>6050</v>
      </c>
      <c r="D81" s="164" t="s">
        <v>213</v>
      </c>
      <c r="E81" s="183">
        <v>8300000</v>
      </c>
      <c r="F81" s="169">
        <v>1242400</v>
      </c>
      <c r="G81" s="197">
        <f t="shared" si="6"/>
        <v>1242400</v>
      </c>
      <c r="H81" s="169">
        <v>1242400</v>
      </c>
      <c r="I81" s="201"/>
      <c r="J81" s="170"/>
      <c r="K81" s="235" t="s">
        <v>221</v>
      </c>
    </row>
    <row r="82" spans="1:11" ht="12.75" customHeight="1">
      <c r="A82" s="175">
        <v>56</v>
      </c>
      <c r="B82" s="163">
        <v>80101</v>
      </c>
      <c r="C82" s="163">
        <v>6050</v>
      </c>
      <c r="D82" s="164" t="s">
        <v>238</v>
      </c>
      <c r="E82" s="183">
        <v>2060000</v>
      </c>
      <c r="F82" s="169">
        <v>60000</v>
      </c>
      <c r="G82" s="197">
        <f>J82+I82+H82</f>
        <v>60000</v>
      </c>
      <c r="H82" s="169">
        <v>60000</v>
      </c>
      <c r="I82" s="201"/>
      <c r="J82" s="170"/>
      <c r="K82" s="235" t="s">
        <v>221</v>
      </c>
    </row>
    <row r="83" spans="1:11" ht="12.75" customHeight="1">
      <c r="A83" s="163">
        <v>57</v>
      </c>
      <c r="B83" s="163">
        <v>80101</v>
      </c>
      <c r="C83" s="163">
        <v>6050</v>
      </c>
      <c r="D83" s="164" t="s">
        <v>264</v>
      </c>
      <c r="E83" s="183">
        <v>980000</v>
      </c>
      <c r="F83" s="169">
        <v>980000</v>
      </c>
      <c r="G83" s="197">
        <f>J83+I83+H83</f>
        <v>980000</v>
      </c>
      <c r="H83" s="169">
        <v>980000</v>
      </c>
      <c r="I83" s="201"/>
      <c r="J83" s="170"/>
      <c r="K83" s="235" t="s">
        <v>221</v>
      </c>
    </row>
    <row r="84" spans="1:11" ht="12.75" customHeight="1" thickBot="1">
      <c r="A84" s="266" t="s">
        <v>1</v>
      </c>
      <c r="B84" s="267" t="s">
        <v>158</v>
      </c>
      <c r="C84" s="264" t="s">
        <v>163</v>
      </c>
      <c r="D84" s="267" t="s">
        <v>159</v>
      </c>
      <c r="E84" s="267" t="s">
        <v>160</v>
      </c>
      <c r="F84" s="270" t="s">
        <v>183</v>
      </c>
      <c r="G84" s="254" t="s">
        <v>172</v>
      </c>
      <c r="H84" s="254"/>
      <c r="I84" s="254"/>
      <c r="J84" s="255"/>
      <c r="K84" s="270" t="s">
        <v>218</v>
      </c>
    </row>
    <row r="85" spans="1:11" ht="12.75" customHeight="1">
      <c r="A85" s="266"/>
      <c r="B85" s="267"/>
      <c r="C85" s="265"/>
      <c r="D85" s="267"/>
      <c r="E85" s="267"/>
      <c r="F85" s="271"/>
      <c r="G85" s="279">
        <v>2007</v>
      </c>
      <c r="H85" s="280"/>
      <c r="I85" s="280"/>
      <c r="J85" s="281"/>
      <c r="K85" s="271"/>
    </row>
    <row r="86" spans="1:11" ht="12.75" customHeight="1">
      <c r="A86" s="266"/>
      <c r="B86" s="267"/>
      <c r="C86" s="265"/>
      <c r="D86" s="267"/>
      <c r="E86" s="267"/>
      <c r="F86" s="271"/>
      <c r="G86" s="252" t="s">
        <v>177</v>
      </c>
      <c r="H86" s="278" t="s">
        <v>161</v>
      </c>
      <c r="I86" s="270" t="s">
        <v>179</v>
      </c>
      <c r="J86" s="271" t="s">
        <v>167</v>
      </c>
      <c r="K86" s="271"/>
    </row>
    <row r="87" spans="1:11" ht="12.75" customHeight="1">
      <c r="A87" s="266"/>
      <c r="B87" s="267"/>
      <c r="C87" s="258"/>
      <c r="D87" s="267"/>
      <c r="E87" s="267"/>
      <c r="F87" s="272"/>
      <c r="G87" s="284"/>
      <c r="H87" s="285"/>
      <c r="I87" s="272"/>
      <c r="J87" s="272"/>
      <c r="K87" s="272"/>
    </row>
    <row r="88" spans="1:11" ht="12.75" customHeight="1">
      <c r="A88" s="175">
        <v>58</v>
      </c>
      <c r="B88" s="163">
        <v>80101</v>
      </c>
      <c r="C88" s="163">
        <v>6050</v>
      </c>
      <c r="D88" s="164" t="s">
        <v>263</v>
      </c>
      <c r="E88" s="183">
        <v>140000</v>
      </c>
      <c r="F88" s="169">
        <v>140000</v>
      </c>
      <c r="G88" s="197">
        <f>J88+I88+H88</f>
        <v>140000</v>
      </c>
      <c r="H88" s="169">
        <v>140000</v>
      </c>
      <c r="I88" s="201"/>
      <c r="J88" s="170"/>
      <c r="K88" s="235" t="s">
        <v>219</v>
      </c>
    </row>
    <row r="89" spans="1:11" ht="18.75" customHeight="1">
      <c r="A89" s="163">
        <v>59</v>
      </c>
      <c r="B89" s="163">
        <v>80101</v>
      </c>
      <c r="C89" s="163">
        <v>6060</v>
      </c>
      <c r="D89" s="164" t="s">
        <v>252</v>
      </c>
      <c r="E89" s="183">
        <v>86000</v>
      </c>
      <c r="F89" s="169">
        <v>86000</v>
      </c>
      <c r="G89" s="197">
        <f t="shared" si="6"/>
        <v>86000</v>
      </c>
      <c r="H89" s="169">
        <v>86000</v>
      </c>
      <c r="I89" s="201"/>
      <c r="J89" s="170"/>
      <c r="K89" s="235" t="s">
        <v>223</v>
      </c>
    </row>
    <row r="90" spans="1:11" ht="12" customHeight="1">
      <c r="A90" s="175">
        <v>60</v>
      </c>
      <c r="B90" s="163">
        <v>80104</v>
      </c>
      <c r="C90" s="163">
        <v>6050</v>
      </c>
      <c r="D90" s="164" t="s">
        <v>236</v>
      </c>
      <c r="E90" s="183">
        <v>4200000</v>
      </c>
      <c r="F90" s="169">
        <v>200000</v>
      </c>
      <c r="G90" s="197">
        <f>J90+I90+H90</f>
        <v>200000</v>
      </c>
      <c r="H90" s="169">
        <v>200000</v>
      </c>
      <c r="I90" s="201"/>
      <c r="J90" s="170"/>
      <c r="K90" s="235" t="s">
        <v>221</v>
      </c>
    </row>
    <row r="91" spans="1:11" ht="12" customHeight="1">
      <c r="A91" s="163">
        <v>61</v>
      </c>
      <c r="B91" s="163">
        <v>80104</v>
      </c>
      <c r="C91" s="163">
        <v>6050</v>
      </c>
      <c r="D91" s="164" t="s">
        <v>214</v>
      </c>
      <c r="E91" s="183">
        <v>5608227</v>
      </c>
      <c r="F91" s="169">
        <v>1100000</v>
      </c>
      <c r="G91" s="197">
        <f t="shared" si="6"/>
        <v>1100000</v>
      </c>
      <c r="H91" s="169">
        <v>1100000</v>
      </c>
      <c r="I91" s="201"/>
      <c r="J91" s="170"/>
      <c r="K91" s="235" t="s">
        <v>221</v>
      </c>
    </row>
    <row r="92" spans="1:11" ht="12" customHeight="1">
      <c r="A92" s="175">
        <v>62</v>
      </c>
      <c r="B92" s="163">
        <v>80104</v>
      </c>
      <c r="C92" s="163">
        <v>6050</v>
      </c>
      <c r="D92" s="164" t="s">
        <v>215</v>
      </c>
      <c r="E92" s="183">
        <v>200000</v>
      </c>
      <c r="F92" s="169">
        <v>200000</v>
      </c>
      <c r="G92" s="197">
        <f t="shared" si="6"/>
        <v>200000</v>
      </c>
      <c r="H92" s="169">
        <v>200000</v>
      </c>
      <c r="I92" s="201"/>
      <c r="J92" s="170"/>
      <c r="K92" s="235" t="s">
        <v>221</v>
      </c>
    </row>
    <row r="93" spans="1:11" ht="14.25" customHeight="1">
      <c r="A93" s="163">
        <v>63</v>
      </c>
      <c r="B93" s="163">
        <v>80104</v>
      </c>
      <c r="C93" s="163">
        <v>6050</v>
      </c>
      <c r="D93" s="164" t="s">
        <v>216</v>
      </c>
      <c r="E93" s="183">
        <v>200000</v>
      </c>
      <c r="F93" s="169">
        <v>200000</v>
      </c>
      <c r="G93" s="197">
        <f t="shared" si="6"/>
        <v>200000</v>
      </c>
      <c r="H93" s="169">
        <v>200000</v>
      </c>
      <c r="I93" s="201"/>
      <c r="J93" s="170"/>
      <c r="K93" s="235" t="s">
        <v>221</v>
      </c>
    </row>
    <row r="94" spans="1:11" ht="18" customHeight="1">
      <c r="A94" s="195"/>
      <c r="B94" s="195"/>
      <c r="C94" s="195"/>
      <c r="D94" s="158" t="s">
        <v>180</v>
      </c>
      <c r="E94" s="154">
        <f>SUM(E95:E95)</f>
        <v>395404</v>
      </c>
      <c r="F94" s="154">
        <f>SUM(F95:F95)</f>
        <v>376372</v>
      </c>
      <c r="G94" s="154">
        <f>SUM(G95:G95)</f>
        <v>376372</v>
      </c>
      <c r="H94" s="154">
        <f>SUM(H95:H95)</f>
        <v>376372</v>
      </c>
      <c r="I94" s="154"/>
      <c r="J94" s="154"/>
      <c r="K94" s="238"/>
    </row>
    <row r="95" spans="1:11" ht="17.25" customHeight="1">
      <c r="A95" s="161">
        <v>64</v>
      </c>
      <c r="B95" s="161">
        <v>85121</v>
      </c>
      <c r="C95" s="161">
        <v>6050</v>
      </c>
      <c r="D95" s="162" t="s">
        <v>266</v>
      </c>
      <c r="E95" s="181">
        <v>395404</v>
      </c>
      <c r="F95" s="160">
        <v>376372</v>
      </c>
      <c r="G95" s="182">
        <f>J95+I95+H95</f>
        <v>376372</v>
      </c>
      <c r="H95" s="160">
        <v>376372</v>
      </c>
      <c r="I95" s="167"/>
      <c r="J95" s="159"/>
      <c r="K95" s="239" t="s">
        <v>220</v>
      </c>
    </row>
    <row r="96" spans="1:11" ht="13.5" customHeight="1">
      <c r="A96" s="195"/>
      <c r="B96" s="195"/>
      <c r="C96" s="195"/>
      <c r="D96" s="158" t="s">
        <v>174</v>
      </c>
      <c r="E96" s="154">
        <f>SUM(E97:E97)</f>
        <v>10540</v>
      </c>
      <c r="F96" s="154">
        <f>SUM(F97:F97)</f>
        <v>10540</v>
      </c>
      <c r="G96" s="154">
        <f>SUM(G97:G97)</f>
        <v>10540</v>
      </c>
      <c r="H96" s="154">
        <f>SUM(H97:H97)</f>
        <v>10540</v>
      </c>
      <c r="I96" s="154"/>
      <c r="J96" s="154"/>
      <c r="K96" s="238"/>
    </row>
    <row r="97" spans="1:11" ht="12" customHeight="1">
      <c r="A97" s="165">
        <v>65</v>
      </c>
      <c r="B97" s="165">
        <v>85295</v>
      </c>
      <c r="C97" s="165">
        <v>6068</v>
      </c>
      <c r="D97" s="166" t="s">
        <v>181</v>
      </c>
      <c r="E97" s="185">
        <v>10540</v>
      </c>
      <c r="F97" s="185">
        <v>10540</v>
      </c>
      <c r="G97" s="185">
        <v>10540</v>
      </c>
      <c r="H97" s="185">
        <v>10540</v>
      </c>
      <c r="I97" s="202"/>
      <c r="J97" s="203"/>
      <c r="K97" s="235" t="s">
        <v>222</v>
      </c>
    </row>
    <row r="98" spans="1:11" ht="12" customHeight="1">
      <c r="A98" s="195"/>
      <c r="B98" s="195"/>
      <c r="C98" s="195"/>
      <c r="D98" s="158" t="s">
        <v>175</v>
      </c>
      <c r="E98" s="154">
        <f>SUM(E99:E100)</f>
        <v>193400</v>
      </c>
      <c r="F98" s="154">
        <f>SUM(F99:F100)</f>
        <v>170000</v>
      </c>
      <c r="G98" s="154">
        <f>SUM(G99:G100)</f>
        <v>170000</v>
      </c>
      <c r="H98" s="154">
        <f>SUM(H99:H100)</f>
        <v>170000</v>
      </c>
      <c r="I98" s="154">
        <f>SUM(I99:I102)</f>
        <v>0</v>
      </c>
      <c r="J98" s="154">
        <f>SUM(J99:J102)</f>
        <v>0</v>
      </c>
      <c r="K98" s="238"/>
    </row>
    <row r="99" spans="1:12" ht="25.5" customHeight="1">
      <c r="A99" s="161">
        <v>66</v>
      </c>
      <c r="B99" s="161">
        <v>90015</v>
      </c>
      <c r="C99" s="161">
        <v>6050</v>
      </c>
      <c r="D99" s="162" t="s">
        <v>212</v>
      </c>
      <c r="E99" s="181">
        <v>115000</v>
      </c>
      <c r="F99" s="160">
        <v>100000</v>
      </c>
      <c r="G99" s="182">
        <f>J99+I99+H99</f>
        <v>100000</v>
      </c>
      <c r="H99" s="160">
        <v>100000</v>
      </c>
      <c r="I99" s="201"/>
      <c r="J99" s="170"/>
      <c r="K99" s="239" t="s">
        <v>220</v>
      </c>
      <c r="L99" s="152"/>
    </row>
    <row r="100" spans="1:12" ht="15" customHeight="1">
      <c r="A100" s="165">
        <v>67</v>
      </c>
      <c r="B100" s="165">
        <v>90015</v>
      </c>
      <c r="C100" s="165">
        <v>6050</v>
      </c>
      <c r="D100" s="166" t="s">
        <v>265</v>
      </c>
      <c r="E100" s="185">
        <v>78400</v>
      </c>
      <c r="F100" s="168">
        <v>70000</v>
      </c>
      <c r="G100" s="186">
        <f>J100+I100+H100</f>
        <v>70000</v>
      </c>
      <c r="H100" s="168">
        <v>70000</v>
      </c>
      <c r="I100" s="218"/>
      <c r="J100" s="171"/>
      <c r="K100" s="240" t="s">
        <v>220</v>
      </c>
      <c r="L100" s="152"/>
    </row>
    <row r="101" spans="1:12" ht="15" customHeight="1">
      <c r="A101" s="195"/>
      <c r="B101" s="195"/>
      <c r="C101" s="195"/>
      <c r="D101" s="158" t="s">
        <v>178</v>
      </c>
      <c r="E101" s="154">
        <f>SUM(E102:E102)</f>
        <v>1158000</v>
      </c>
      <c r="F101" s="154">
        <f>SUM(F102:F102)</f>
        <v>100000</v>
      </c>
      <c r="G101" s="154">
        <f>SUM(G102:G102)</f>
        <v>100000</v>
      </c>
      <c r="H101" s="154">
        <f>SUM(H102:H102)</f>
        <v>100000</v>
      </c>
      <c r="I101" s="154"/>
      <c r="J101" s="154"/>
      <c r="K101" s="238"/>
      <c r="L101" s="152"/>
    </row>
    <row r="102" spans="1:12" ht="11.25" customHeight="1">
      <c r="A102" s="165">
        <v>68</v>
      </c>
      <c r="B102" s="165">
        <v>92109</v>
      </c>
      <c r="C102" s="165">
        <v>6050</v>
      </c>
      <c r="D102" s="166" t="s">
        <v>182</v>
      </c>
      <c r="E102" s="185">
        <v>1158000</v>
      </c>
      <c r="F102" s="168">
        <v>100000</v>
      </c>
      <c r="G102" s="186">
        <f>H102</f>
        <v>100000</v>
      </c>
      <c r="H102" s="168">
        <v>100000</v>
      </c>
      <c r="I102" s="202"/>
      <c r="J102" s="203"/>
      <c r="K102" s="240" t="s">
        <v>219</v>
      </c>
      <c r="L102" s="152"/>
    </row>
    <row r="103" spans="1:15" ht="8.25" customHeight="1">
      <c r="A103" s="273" t="s">
        <v>171</v>
      </c>
      <c r="B103" s="274"/>
      <c r="C103" s="274"/>
      <c r="D103" s="275"/>
      <c r="E103" s="262">
        <f aca="true" t="shared" si="7" ref="E103:J103">E101+E98+E96+E94+E78+E74+E71+E66+E22+E14</f>
        <v>144881451</v>
      </c>
      <c r="F103" s="262">
        <f t="shared" si="7"/>
        <v>63315376</v>
      </c>
      <c r="G103" s="262">
        <f t="shared" si="7"/>
        <v>63315376</v>
      </c>
      <c r="H103" s="262">
        <f t="shared" si="7"/>
        <v>45065376</v>
      </c>
      <c r="I103" s="262">
        <f t="shared" si="7"/>
        <v>18250000</v>
      </c>
      <c r="J103" s="262">
        <f t="shared" si="7"/>
        <v>0</v>
      </c>
      <c r="K103" s="232"/>
      <c r="L103" s="259">
        <f>J103+I103+H103</f>
        <v>63315376</v>
      </c>
      <c r="M103" s="259"/>
      <c r="N103" s="259"/>
      <c r="O103" s="189"/>
    </row>
    <row r="104" spans="1:15" ht="8.25" customHeight="1">
      <c r="A104" s="276"/>
      <c r="B104" s="260"/>
      <c r="C104" s="260"/>
      <c r="D104" s="261"/>
      <c r="E104" s="263"/>
      <c r="F104" s="263"/>
      <c r="G104" s="263"/>
      <c r="H104" s="263"/>
      <c r="I104" s="263"/>
      <c r="J104" s="263"/>
      <c r="K104" s="233"/>
      <c r="L104" s="259"/>
      <c r="M104" s="259"/>
      <c r="N104" s="259"/>
      <c r="O104" s="189"/>
    </row>
    <row r="105" spans="1:13" s="16" customFormat="1" ht="3" customHeight="1">
      <c r="A105" s="1"/>
      <c r="B105" s="151"/>
      <c r="C105" s="1"/>
      <c r="D105" s="1"/>
      <c r="E105" s="1"/>
      <c r="F105" s="1"/>
      <c r="G105" s="1"/>
      <c r="H105" s="1"/>
      <c r="I105" s="1"/>
      <c r="J105" s="1"/>
      <c r="K105" s="2"/>
      <c r="L105" s="268"/>
      <c r="M105" s="269"/>
    </row>
    <row r="106" spans="1:12" s="16" customFormat="1" ht="13.5" customHeight="1">
      <c r="A106" s="214"/>
      <c r="B106" s="156"/>
      <c r="C106" s="157"/>
      <c r="D106" s="213" t="s">
        <v>176</v>
      </c>
      <c r="E106" s="154">
        <f>SUM(E107:E117)</f>
        <v>2769000</v>
      </c>
      <c r="F106" s="154">
        <f>SUM(F107:F117)</f>
        <v>2769000</v>
      </c>
      <c r="G106" s="154">
        <f>SUM(G107:G117)</f>
        <v>2769000</v>
      </c>
      <c r="H106" s="154">
        <f>SUM(H107:H117)</f>
        <v>2769000</v>
      </c>
      <c r="I106" s="154">
        <f>SUM(I107:I107)</f>
        <v>0</v>
      </c>
      <c r="J106" s="154">
        <f>SUM(J107:J107)</f>
        <v>0</v>
      </c>
      <c r="K106" s="156"/>
      <c r="L106" s="243">
        <f>SUM(L107:L107)</f>
        <v>0</v>
      </c>
    </row>
    <row r="107" spans="1:12" s="16" customFormat="1" ht="11.25" customHeight="1">
      <c r="A107" s="163">
        <v>69</v>
      </c>
      <c r="B107" s="172">
        <v>60014</v>
      </c>
      <c r="C107" s="163">
        <v>6300</v>
      </c>
      <c r="D107" s="164" t="s">
        <v>240</v>
      </c>
      <c r="E107" s="183">
        <v>30000</v>
      </c>
      <c r="F107" s="183">
        <v>30000</v>
      </c>
      <c r="G107" s="183">
        <f aca="true" t="shared" si="8" ref="G107:G117">H107</f>
        <v>30000</v>
      </c>
      <c r="H107" s="183">
        <v>30000</v>
      </c>
      <c r="I107" s="197"/>
      <c r="J107" s="169"/>
      <c r="K107" s="236"/>
      <c r="L107" s="206"/>
    </row>
    <row r="108" spans="1:12" s="16" customFormat="1" ht="11.25" customHeight="1">
      <c r="A108" s="163">
        <v>70</v>
      </c>
      <c r="B108" s="172">
        <v>60014</v>
      </c>
      <c r="C108" s="163">
        <v>6300</v>
      </c>
      <c r="D108" s="164" t="s">
        <v>241</v>
      </c>
      <c r="E108" s="183">
        <v>30000</v>
      </c>
      <c r="F108" s="183">
        <v>30000</v>
      </c>
      <c r="G108" s="183">
        <f>H108</f>
        <v>30000</v>
      </c>
      <c r="H108" s="183">
        <v>30000</v>
      </c>
      <c r="I108" s="197"/>
      <c r="J108" s="169"/>
      <c r="K108" s="235"/>
      <c r="L108" s="219"/>
    </row>
    <row r="109" spans="1:12" s="16" customFormat="1" ht="11.25" customHeight="1">
      <c r="A109" s="163">
        <v>71</v>
      </c>
      <c r="B109" s="172">
        <v>60014</v>
      </c>
      <c r="C109" s="163">
        <v>6300</v>
      </c>
      <c r="D109" s="164" t="s">
        <v>239</v>
      </c>
      <c r="E109" s="183">
        <v>500000</v>
      </c>
      <c r="F109" s="183">
        <v>500000</v>
      </c>
      <c r="G109" s="183">
        <f>H109</f>
        <v>500000</v>
      </c>
      <c r="H109" s="183">
        <v>500000</v>
      </c>
      <c r="I109" s="197"/>
      <c r="J109" s="169"/>
      <c r="K109" s="235"/>
      <c r="L109" s="219"/>
    </row>
    <row r="110" spans="1:12" s="16" customFormat="1" ht="18.75" customHeight="1">
      <c r="A110" s="163">
        <v>72</v>
      </c>
      <c r="B110" s="172">
        <v>60014</v>
      </c>
      <c r="C110" s="163">
        <v>6300</v>
      </c>
      <c r="D110" s="164" t="s">
        <v>250</v>
      </c>
      <c r="E110" s="183">
        <v>150000</v>
      </c>
      <c r="F110" s="183">
        <v>150000</v>
      </c>
      <c r="G110" s="183">
        <f t="shared" si="8"/>
        <v>150000</v>
      </c>
      <c r="H110" s="183">
        <v>150000</v>
      </c>
      <c r="I110" s="197"/>
      <c r="J110" s="169"/>
      <c r="K110" s="235"/>
      <c r="L110" s="219"/>
    </row>
    <row r="111" spans="1:12" s="16" customFormat="1" ht="18.75" customHeight="1">
      <c r="A111" s="163">
        <v>73</v>
      </c>
      <c r="B111" s="172">
        <v>60014</v>
      </c>
      <c r="C111" s="163">
        <v>6300</v>
      </c>
      <c r="D111" s="164" t="s">
        <v>251</v>
      </c>
      <c r="E111" s="183">
        <v>150000</v>
      </c>
      <c r="F111" s="180">
        <v>150000</v>
      </c>
      <c r="G111" s="180">
        <f t="shared" si="8"/>
        <v>150000</v>
      </c>
      <c r="H111" s="180">
        <v>150000</v>
      </c>
      <c r="I111" s="184"/>
      <c r="J111" s="174"/>
      <c r="K111" s="235"/>
      <c r="L111" s="219"/>
    </row>
    <row r="112" spans="1:12" s="16" customFormat="1" ht="18.75" customHeight="1">
      <c r="A112" s="163">
        <v>74</v>
      </c>
      <c r="B112" s="172">
        <v>60014</v>
      </c>
      <c r="C112" s="163">
        <v>6300</v>
      </c>
      <c r="D112" s="164" t="s">
        <v>225</v>
      </c>
      <c r="E112" s="183">
        <v>300000</v>
      </c>
      <c r="F112" s="180">
        <v>300000</v>
      </c>
      <c r="G112" s="180">
        <f t="shared" si="8"/>
        <v>300000</v>
      </c>
      <c r="H112" s="180">
        <v>300000</v>
      </c>
      <c r="I112" s="184"/>
      <c r="J112" s="174"/>
      <c r="K112" s="235"/>
      <c r="L112" s="219"/>
    </row>
    <row r="113" spans="1:12" s="16" customFormat="1" ht="18.75" customHeight="1">
      <c r="A113" s="163">
        <v>75</v>
      </c>
      <c r="B113" s="172">
        <v>60014</v>
      </c>
      <c r="C113" s="163">
        <v>6300</v>
      </c>
      <c r="D113" s="164" t="s">
        <v>244</v>
      </c>
      <c r="E113" s="183">
        <v>800000</v>
      </c>
      <c r="F113" s="183">
        <v>800000</v>
      </c>
      <c r="G113" s="183">
        <f t="shared" si="8"/>
        <v>800000</v>
      </c>
      <c r="H113" s="183">
        <v>800000</v>
      </c>
      <c r="I113" s="184"/>
      <c r="J113" s="174"/>
      <c r="K113" s="235"/>
      <c r="L113" s="219"/>
    </row>
    <row r="114" spans="1:12" s="16" customFormat="1" ht="12" customHeight="1">
      <c r="A114" s="163">
        <v>76</v>
      </c>
      <c r="B114" s="172">
        <v>60014</v>
      </c>
      <c r="C114" s="163">
        <v>6300</v>
      </c>
      <c r="D114" s="164" t="s">
        <v>243</v>
      </c>
      <c r="E114" s="183">
        <v>300000</v>
      </c>
      <c r="F114" s="183">
        <v>300000</v>
      </c>
      <c r="G114" s="183">
        <f t="shared" si="8"/>
        <v>300000</v>
      </c>
      <c r="H114" s="183">
        <v>300000</v>
      </c>
      <c r="I114" s="184"/>
      <c r="J114" s="174"/>
      <c r="K114" s="235"/>
      <c r="L114" s="219"/>
    </row>
    <row r="115" spans="1:12" s="16" customFormat="1" ht="12" customHeight="1">
      <c r="A115" s="163">
        <v>77</v>
      </c>
      <c r="B115" s="172">
        <v>60014</v>
      </c>
      <c r="C115" s="163">
        <v>6300</v>
      </c>
      <c r="D115" s="164" t="s">
        <v>242</v>
      </c>
      <c r="E115" s="183">
        <v>150000</v>
      </c>
      <c r="F115" s="183">
        <v>150000</v>
      </c>
      <c r="G115" s="183">
        <f>H115</f>
        <v>150000</v>
      </c>
      <c r="H115" s="183">
        <v>150000</v>
      </c>
      <c r="I115" s="184"/>
      <c r="J115" s="174"/>
      <c r="K115" s="235"/>
      <c r="L115" s="219"/>
    </row>
    <row r="116" spans="1:12" s="16" customFormat="1" ht="12" customHeight="1">
      <c r="A116" s="163">
        <v>78</v>
      </c>
      <c r="B116" s="172">
        <v>60014</v>
      </c>
      <c r="C116" s="163">
        <v>6300</v>
      </c>
      <c r="D116" s="164" t="s">
        <v>226</v>
      </c>
      <c r="E116" s="183">
        <v>30000</v>
      </c>
      <c r="F116" s="183">
        <v>30000</v>
      </c>
      <c r="G116" s="183">
        <f>H116</f>
        <v>30000</v>
      </c>
      <c r="H116" s="183">
        <v>30000</v>
      </c>
      <c r="I116" s="184"/>
      <c r="J116" s="174"/>
      <c r="K116" s="235"/>
      <c r="L116" s="219"/>
    </row>
    <row r="117" spans="1:12" s="16" customFormat="1" ht="12" customHeight="1">
      <c r="A117" s="163">
        <v>79</v>
      </c>
      <c r="B117" s="172">
        <v>90017</v>
      </c>
      <c r="C117" s="163">
        <v>6210</v>
      </c>
      <c r="D117" s="164" t="s">
        <v>269</v>
      </c>
      <c r="E117" s="183">
        <v>329000</v>
      </c>
      <c r="F117" s="183">
        <v>329000</v>
      </c>
      <c r="G117" s="183">
        <f t="shared" si="8"/>
        <v>329000</v>
      </c>
      <c r="H117" s="183">
        <v>329000</v>
      </c>
      <c r="I117" s="197"/>
      <c r="J117" s="169"/>
      <c r="K117" s="235"/>
      <c r="L117" s="219"/>
    </row>
    <row r="118" spans="1:11" ht="4.5" customHeight="1">
      <c r="A118" s="36"/>
      <c r="B118" s="36"/>
      <c r="C118" s="282"/>
      <c r="D118" s="282"/>
      <c r="E118" s="282"/>
      <c r="F118" s="282"/>
      <c r="G118" s="282"/>
      <c r="H118" s="282"/>
      <c r="I118" s="282"/>
      <c r="J118" s="283"/>
      <c r="K118" s="245"/>
    </row>
    <row r="119" spans="1:11" ht="6.75" customHeight="1">
      <c r="A119" s="273" t="s">
        <v>25</v>
      </c>
      <c r="B119" s="274"/>
      <c r="C119" s="274"/>
      <c r="D119" s="275"/>
      <c r="E119" s="262">
        <f aca="true" t="shared" si="9" ref="E119:J119">E103+E106</f>
        <v>147650451</v>
      </c>
      <c r="F119" s="262">
        <f t="shared" si="9"/>
        <v>66084376</v>
      </c>
      <c r="G119" s="262">
        <f t="shared" si="9"/>
        <v>66084376</v>
      </c>
      <c r="H119" s="262">
        <f t="shared" si="9"/>
        <v>47834376</v>
      </c>
      <c r="I119" s="262">
        <f t="shared" si="9"/>
        <v>18250000</v>
      </c>
      <c r="J119" s="262">
        <f t="shared" si="9"/>
        <v>0</v>
      </c>
      <c r="K119" s="286"/>
    </row>
    <row r="120" spans="1:12" ht="9.75" customHeight="1">
      <c r="A120" s="276"/>
      <c r="B120" s="260"/>
      <c r="C120" s="260"/>
      <c r="D120" s="261"/>
      <c r="E120" s="263"/>
      <c r="F120" s="263"/>
      <c r="G120" s="263"/>
      <c r="H120" s="263"/>
      <c r="I120" s="263"/>
      <c r="J120" s="263"/>
      <c r="K120" s="287"/>
      <c r="L120" s="152">
        <f>I119+H119</f>
        <v>66084376</v>
      </c>
    </row>
    <row r="121" spans="10:11" ht="7.5" customHeight="1">
      <c r="J121" s="204"/>
      <c r="K121" s="225"/>
    </row>
    <row r="122" spans="1:11" ht="11.25" customHeight="1">
      <c r="A122" s="210"/>
      <c r="F122" s="36"/>
      <c r="G122" s="36"/>
      <c r="H122" s="36"/>
      <c r="I122" s="36"/>
      <c r="J122" s="36"/>
      <c r="K122" s="152"/>
    </row>
  </sheetData>
  <mergeCells count="64">
    <mergeCell ref="K119:K120"/>
    <mergeCell ref="G45:J45"/>
    <mergeCell ref="G46:G47"/>
    <mergeCell ref="H46:H47"/>
    <mergeCell ref="I46:I47"/>
    <mergeCell ref="J46:J47"/>
    <mergeCell ref="I86:I87"/>
    <mergeCell ref="J86:J87"/>
    <mergeCell ref="E44:E47"/>
    <mergeCell ref="F44:F47"/>
    <mergeCell ref="K84:K87"/>
    <mergeCell ref="E84:E87"/>
    <mergeCell ref="F84:F87"/>
    <mergeCell ref="G84:J84"/>
    <mergeCell ref="G85:J85"/>
    <mergeCell ref="G86:G87"/>
    <mergeCell ref="H86:H87"/>
    <mergeCell ref="B44:B47"/>
    <mergeCell ref="J119:J120"/>
    <mergeCell ref="F103:F104"/>
    <mergeCell ref="G119:G120"/>
    <mergeCell ref="H119:H120"/>
    <mergeCell ref="I119:I120"/>
    <mergeCell ref="C118:J118"/>
    <mergeCell ref="G44:J44"/>
    <mergeCell ref="C44:C47"/>
    <mergeCell ref="D44:D47"/>
    <mergeCell ref="I11:I12"/>
    <mergeCell ref="J11:J12"/>
    <mergeCell ref="A119:D120"/>
    <mergeCell ref="E119:E120"/>
    <mergeCell ref="F119:F120"/>
    <mergeCell ref="A9:A12"/>
    <mergeCell ref="B9:B12"/>
    <mergeCell ref="D9:D12"/>
    <mergeCell ref="G10:J10"/>
    <mergeCell ref="A44:A47"/>
    <mergeCell ref="G11:G12"/>
    <mergeCell ref="G9:J9"/>
    <mergeCell ref="H1:J1"/>
    <mergeCell ref="H3:J3"/>
    <mergeCell ref="H4:J4"/>
    <mergeCell ref="H5:J5"/>
    <mergeCell ref="A7:J7"/>
    <mergeCell ref="F9:F12"/>
    <mergeCell ref="H11:H12"/>
    <mergeCell ref="E9:E12"/>
    <mergeCell ref="N103:N104"/>
    <mergeCell ref="G103:G104"/>
    <mergeCell ref="H103:H104"/>
    <mergeCell ref="I103:I104"/>
    <mergeCell ref="J103:J104"/>
    <mergeCell ref="M103:M104"/>
    <mergeCell ref="L103:L104"/>
    <mergeCell ref="L105:M105"/>
    <mergeCell ref="K9:K12"/>
    <mergeCell ref="K44:K47"/>
    <mergeCell ref="A103:D104"/>
    <mergeCell ref="E103:E104"/>
    <mergeCell ref="C9:C12"/>
    <mergeCell ref="A84:A87"/>
    <mergeCell ref="B84:B87"/>
    <mergeCell ref="C84:C87"/>
    <mergeCell ref="D84:D87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51" t="s">
        <v>93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66" t="s">
        <v>1</v>
      </c>
      <c r="B10" s="267" t="s">
        <v>0</v>
      </c>
      <c r="C10" s="267" t="s">
        <v>7</v>
      </c>
      <c r="D10" s="267" t="s">
        <v>8</v>
      </c>
      <c r="E10" s="344" t="s">
        <v>9</v>
      </c>
      <c r="F10" s="270" t="s">
        <v>96</v>
      </c>
      <c r="G10" s="386" t="s">
        <v>98</v>
      </c>
      <c r="H10" s="390" t="s">
        <v>86</v>
      </c>
      <c r="I10" s="386"/>
      <c r="J10" s="386"/>
      <c r="K10" s="386"/>
      <c r="L10" s="386"/>
      <c r="M10" s="386"/>
      <c r="N10" s="386"/>
      <c r="O10" s="386"/>
      <c r="P10" s="365"/>
    </row>
    <row r="11" spans="1:16" s="2" customFormat="1" ht="12.75" customHeight="1" thickBot="1">
      <c r="A11" s="266"/>
      <c r="B11" s="267"/>
      <c r="C11" s="267"/>
      <c r="D11" s="267"/>
      <c r="E11" s="344"/>
      <c r="F11" s="271"/>
      <c r="G11" s="351"/>
      <c r="H11" s="354">
        <v>2003</v>
      </c>
      <c r="I11" s="355"/>
      <c r="J11" s="355"/>
      <c r="K11" s="355"/>
      <c r="L11" s="355"/>
      <c r="M11" s="356"/>
      <c r="N11" s="384">
        <v>2004</v>
      </c>
      <c r="O11" s="358"/>
      <c r="P11" s="5">
        <v>2005</v>
      </c>
    </row>
    <row r="12" spans="1:16" s="2" customFormat="1" ht="9.75" customHeight="1" thickTop="1">
      <c r="A12" s="266"/>
      <c r="B12" s="267"/>
      <c r="C12" s="267"/>
      <c r="D12" s="267"/>
      <c r="E12" s="344"/>
      <c r="F12" s="271"/>
      <c r="G12" s="351"/>
      <c r="H12" s="359" t="s">
        <v>95</v>
      </c>
      <c r="I12" s="350" t="s">
        <v>13</v>
      </c>
      <c r="J12" s="352"/>
      <c r="K12" s="352"/>
      <c r="L12" s="352"/>
      <c r="M12" s="385"/>
      <c r="N12" s="386" t="s">
        <v>16</v>
      </c>
      <c r="O12" s="387"/>
      <c r="P12" s="267" t="s">
        <v>16</v>
      </c>
    </row>
    <row r="13" spans="1:16" s="2" customFormat="1" ht="9.75" customHeight="1">
      <c r="A13" s="266"/>
      <c r="B13" s="267"/>
      <c r="C13" s="267"/>
      <c r="D13" s="267"/>
      <c r="E13" s="344"/>
      <c r="F13" s="271"/>
      <c r="G13" s="351"/>
      <c r="H13" s="360"/>
      <c r="I13" s="343" t="s">
        <v>14</v>
      </c>
      <c r="J13" s="344" t="s">
        <v>12</v>
      </c>
      <c r="K13" s="345"/>
      <c r="L13" s="345"/>
      <c r="M13" s="346"/>
      <c r="N13" s="351"/>
      <c r="O13" s="388"/>
      <c r="P13" s="267"/>
    </row>
    <row r="14" spans="1:16" s="2" customFormat="1" ht="29.25">
      <c r="A14" s="266"/>
      <c r="B14" s="267"/>
      <c r="C14" s="267"/>
      <c r="D14" s="267"/>
      <c r="E14" s="344"/>
      <c r="F14" s="272"/>
      <c r="G14" s="352"/>
      <c r="H14" s="360"/>
      <c r="I14" s="284"/>
      <c r="J14" s="34" t="s">
        <v>10</v>
      </c>
      <c r="K14" s="34" t="s">
        <v>11</v>
      </c>
      <c r="L14" s="344" t="s">
        <v>15</v>
      </c>
      <c r="M14" s="346"/>
      <c r="N14" s="352"/>
      <c r="O14" s="389"/>
      <c r="P14" s="26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47">
        <v>12</v>
      </c>
      <c r="M15" s="348"/>
      <c r="N15" s="341">
        <v>13</v>
      </c>
      <c r="O15" s="342"/>
      <c r="P15" s="48">
        <v>14</v>
      </c>
    </row>
    <row r="16" spans="1:16" ht="10.5" hidden="1" thickTop="1">
      <c r="A16" s="294">
        <v>1</v>
      </c>
      <c r="B16" s="294" t="s">
        <v>26</v>
      </c>
      <c r="C16" s="296" t="s">
        <v>27</v>
      </c>
      <c r="D16" s="294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295"/>
      <c r="B17" s="295"/>
      <c r="C17" s="297"/>
      <c r="D17" s="295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36">
        <v>2</v>
      </c>
      <c r="B18" s="336" t="s">
        <v>6</v>
      </c>
      <c r="C18" s="369" t="s">
        <v>105</v>
      </c>
      <c r="D18" s="33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295"/>
      <c r="B19" s="295"/>
      <c r="C19" s="297"/>
      <c r="D19" s="295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36">
        <v>3</v>
      </c>
      <c r="B20" s="336" t="s">
        <v>81</v>
      </c>
      <c r="C20" s="369" t="s">
        <v>107</v>
      </c>
      <c r="D20" s="33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295"/>
      <c r="B21" s="295"/>
      <c r="C21" s="297"/>
      <c r="D21" s="295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36">
        <v>4</v>
      </c>
      <c r="B22" s="336" t="s">
        <v>26</v>
      </c>
      <c r="C22" s="369" t="s">
        <v>28</v>
      </c>
      <c r="D22" s="33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295"/>
      <c r="B23" s="295"/>
      <c r="C23" s="297"/>
      <c r="D23" s="295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36">
        <v>5</v>
      </c>
      <c r="B24" s="294" t="s">
        <v>26</v>
      </c>
      <c r="C24" s="296" t="s">
        <v>104</v>
      </c>
      <c r="D24" s="294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295"/>
      <c r="B25" s="295"/>
      <c r="C25" s="297"/>
      <c r="D25" s="295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36">
        <v>6</v>
      </c>
      <c r="B26" s="294" t="s">
        <v>26</v>
      </c>
      <c r="C26" s="296" t="s">
        <v>29</v>
      </c>
      <c r="D26" s="294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295"/>
      <c r="B27" s="295"/>
      <c r="C27" s="297"/>
      <c r="D27" s="295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36">
        <v>7</v>
      </c>
      <c r="B28" s="294" t="s">
        <v>6</v>
      </c>
      <c r="C28" s="296" t="s">
        <v>130</v>
      </c>
      <c r="D28" s="294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295"/>
      <c r="B29" s="295"/>
      <c r="C29" s="297"/>
      <c r="D29" s="295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36">
        <v>8</v>
      </c>
      <c r="B30" s="294" t="s">
        <v>26</v>
      </c>
      <c r="C30" s="296" t="s">
        <v>31</v>
      </c>
      <c r="D30" s="294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294"/>
      <c r="B31" s="294"/>
      <c r="C31" s="296"/>
      <c r="D31" s="294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295"/>
      <c r="B32" s="295"/>
      <c r="C32" s="297"/>
      <c r="D32" s="295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36">
        <v>9</v>
      </c>
      <c r="B33" s="336" t="s">
        <v>6</v>
      </c>
      <c r="C33" s="369" t="s">
        <v>30</v>
      </c>
      <c r="D33" s="33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295"/>
      <c r="B34" s="380"/>
      <c r="C34" s="380"/>
      <c r="D34" s="38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36">
        <v>10</v>
      </c>
      <c r="B35" s="294" t="s">
        <v>26</v>
      </c>
      <c r="C35" s="296" t="s">
        <v>33</v>
      </c>
      <c r="D35" s="294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295"/>
      <c r="B36" s="295"/>
      <c r="C36" s="297"/>
      <c r="D36" s="295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36">
        <v>11</v>
      </c>
      <c r="B37" s="294" t="s">
        <v>26</v>
      </c>
      <c r="C37" s="296" t="s">
        <v>88</v>
      </c>
      <c r="D37" s="294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295"/>
      <c r="B38" s="295"/>
      <c r="C38" s="297"/>
      <c r="D38" s="295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36">
        <v>12</v>
      </c>
      <c r="B39" s="294" t="s">
        <v>26</v>
      </c>
      <c r="C39" s="296" t="s">
        <v>3</v>
      </c>
      <c r="D39" s="294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295"/>
      <c r="B40" s="295"/>
      <c r="C40" s="297"/>
      <c r="D40" s="295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36">
        <v>13</v>
      </c>
      <c r="B41" s="294" t="s">
        <v>26</v>
      </c>
      <c r="C41" s="296" t="s">
        <v>34</v>
      </c>
      <c r="D41" s="294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295"/>
      <c r="B42" s="295"/>
      <c r="C42" s="297"/>
      <c r="D42" s="295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36">
        <v>14</v>
      </c>
      <c r="B43" s="294" t="s">
        <v>26</v>
      </c>
      <c r="C43" s="296" t="s">
        <v>62</v>
      </c>
      <c r="D43" s="294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295"/>
      <c r="B44" s="295"/>
      <c r="C44" s="297"/>
      <c r="D44" s="295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36">
        <v>15</v>
      </c>
      <c r="B45" s="294" t="s">
        <v>26</v>
      </c>
      <c r="C45" s="296" t="s">
        <v>35</v>
      </c>
      <c r="D45" s="294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295"/>
      <c r="B46" s="295"/>
      <c r="C46" s="297"/>
      <c r="D46" s="295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36">
        <v>16</v>
      </c>
      <c r="B47" s="294" t="s">
        <v>26</v>
      </c>
      <c r="C47" s="296" t="s">
        <v>4</v>
      </c>
      <c r="D47" s="294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294"/>
      <c r="B48" s="294"/>
      <c r="C48" s="296"/>
      <c r="D48" s="294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294" t="s">
        <v>1</v>
      </c>
      <c r="B52" s="271" t="s">
        <v>0</v>
      </c>
      <c r="C52" s="271" t="s">
        <v>7</v>
      </c>
      <c r="D52" s="271" t="s">
        <v>8</v>
      </c>
      <c r="E52" s="349" t="s">
        <v>9</v>
      </c>
      <c r="F52" s="271" t="s">
        <v>96</v>
      </c>
      <c r="G52" s="351" t="s">
        <v>98</v>
      </c>
      <c r="H52" s="349" t="s">
        <v>86</v>
      </c>
      <c r="I52" s="351"/>
      <c r="J52" s="351"/>
      <c r="K52" s="351"/>
      <c r="L52" s="351"/>
      <c r="M52" s="351"/>
      <c r="N52" s="351"/>
      <c r="O52" s="351"/>
      <c r="P52" s="353"/>
    </row>
    <row r="53" spans="1:16" s="2" customFormat="1" ht="12.75" customHeight="1" hidden="1" thickBot="1">
      <c r="A53" s="294"/>
      <c r="B53" s="271"/>
      <c r="C53" s="271"/>
      <c r="D53" s="271"/>
      <c r="E53" s="349"/>
      <c r="F53" s="271"/>
      <c r="G53" s="351"/>
      <c r="H53" s="354">
        <v>2003</v>
      </c>
      <c r="I53" s="355"/>
      <c r="J53" s="355"/>
      <c r="K53" s="355"/>
      <c r="L53" s="355"/>
      <c r="M53" s="356"/>
      <c r="N53" s="357">
        <v>2004</v>
      </c>
      <c r="O53" s="358"/>
      <c r="P53" s="5">
        <v>2005</v>
      </c>
    </row>
    <row r="54" spans="1:16" s="2" customFormat="1" ht="9.75" customHeight="1" hidden="1" thickTop="1">
      <c r="A54" s="294"/>
      <c r="B54" s="271"/>
      <c r="C54" s="271"/>
      <c r="D54" s="271"/>
      <c r="E54" s="349"/>
      <c r="F54" s="271"/>
      <c r="G54" s="351"/>
      <c r="H54" s="359" t="s">
        <v>95</v>
      </c>
      <c r="I54" s="361" t="s">
        <v>13</v>
      </c>
      <c r="J54" s="362"/>
      <c r="K54" s="362"/>
      <c r="L54" s="362"/>
      <c r="M54" s="363"/>
      <c r="N54" s="364" t="s">
        <v>16</v>
      </c>
      <c r="O54" s="365"/>
      <c r="P54" s="270" t="s">
        <v>16</v>
      </c>
    </row>
    <row r="55" spans="1:16" s="2" customFormat="1" ht="9.75" customHeight="1" hidden="1">
      <c r="A55" s="294"/>
      <c r="B55" s="271"/>
      <c r="C55" s="271"/>
      <c r="D55" s="271"/>
      <c r="E55" s="349"/>
      <c r="F55" s="271"/>
      <c r="G55" s="351"/>
      <c r="H55" s="360"/>
      <c r="I55" s="343" t="s">
        <v>14</v>
      </c>
      <c r="J55" s="344" t="s">
        <v>12</v>
      </c>
      <c r="K55" s="345"/>
      <c r="L55" s="345"/>
      <c r="M55" s="346"/>
      <c r="N55" s="366"/>
      <c r="O55" s="353"/>
      <c r="P55" s="271"/>
    </row>
    <row r="56" spans="1:16" s="2" customFormat="1" ht="29.25" hidden="1">
      <c r="A56" s="295"/>
      <c r="B56" s="272"/>
      <c r="C56" s="272"/>
      <c r="D56" s="272"/>
      <c r="E56" s="350"/>
      <c r="F56" s="272"/>
      <c r="G56" s="352"/>
      <c r="H56" s="360"/>
      <c r="I56" s="284"/>
      <c r="J56" s="34" t="s">
        <v>10</v>
      </c>
      <c r="K56" s="34" t="s">
        <v>11</v>
      </c>
      <c r="L56" s="344" t="s">
        <v>15</v>
      </c>
      <c r="M56" s="346"/>
      <c r="N56" s="367"/>
      <c r="O56" s="368"/>
      <c r="P56" s="272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47">
        <v>12</v>
      </c>
      <c r="M57" s="348"/>
      <c r="N57" s="341">
        <v>13</v>
      </c>
      <c r="O57" s="342"/>
      <c r="P57" s="48">
        <v>14</v>
      </c>
    </row>
    <row r="58" spans="1:16" ht="10.5" hidden="1" thickTop="1">
      <c r="A58" s="294">
        <v>17</v>
      </c>
      <c r="B58" s="294" t="s">
        <v>26</v>
      </c>
      <c r="C58" s="296" t="s">
        <v>5</v>
      </c>
      <c r="D58" s="294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295"/>
      <c r="B59" s="295"/>
      <c r="C59" s="297"/>
      <c r="D59" s="295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36">
        <v>18</v>
      </c>
      <c r="B60" s="336" t="s">
        <v>6</v>
      </c>
      <c r="C60" s="369" t="s">
        <v>36</v>
      </c>
      <c r="D60" s="33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295"/>
      <c r="B61" s="295"/>
      <c r="C61" s="297"/>
      <c r="D61" s="295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294">
        <v>19</v>
      </c>
      <c r="B62" s="294" t="s">
        <v>6</v>
      </c>
      <c r="C62" s="296" t="s">
        <v>91</v>
      </c>
      <c r="D62" s="294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294"/>
      <c r="B63" s="294"/>
      <c r="C63" s="296"/>
      <c r="D63" s="294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04" t="s">
        <v>131</v>
      </c>
      <c r="B64" s="305"/>
      <c r="C64" s="288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06"/>
      <c r="B65" s="307"/>
      <c r="C65" s="290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08" t="s">
        <v>133</v>
      </c>
      <c r="B66" s="309"/>
      <c r="C66" s="312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31">
        <f t="shared" si="0"/>
        <v>1699278</v>
      </c>
      <c r="M66" s="332"/>
      <c r="N66" s="381">
        <f>SUM(N16,N18,N20,N22,N24,N26,N28,N30,N33,N35,N37,N39,N41,N43,N45,N47,N58,N60,N62)</f>
        <v>4004000</v>
      </c>
      <c r="O66" s="376"/>
      <c r="P66" s="148">
        <f>SUM(P16,P18,P20,P22,P24,P26,P28,P30,P33,P35,P37,P39,P41,P43,P45,P47,P58,P60,P62)</f>
        <v>300000</v>
      </c>
    </row>
    <row r="67" spans="1:16" ht="9.75" customHeight="1" thickBot="1">
      <c r="A67" s="310"/>
      <c r="B67" s="311"/>
      <c r="C67" s="30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82">
        <f>SUM(N17,N19,N21,N23,N25,N27,N29,N31,N32,N34,N36,N38,N40,N42,N44,N46,N48,N59,N61,N63)</f>
        <v>10620000</v>
      </c>
      <c r="O67" s="383"/>
      <c r="P67" s="87">
        <f>SUM(P17,P19,P21,P23,P25,P27,P29,P31,P32,P34,P36,P38,P40,P42,P44,P46,P48,P59,P61,P63)</f>
        <v>1400000</v>
      </c>
    </row>
    <row r="68" spans="1:16" ht="9.75" hidden="1">
      <c r="A68" s="336">
        <v>20</v>
      </c>
      <c r="B68" s="336" t="s">
        <v>2</v>
      </c>
      <c r="C68" s="369" t="s">
        <v>37</v>
      </c>
      <c r="D68" s="33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295"/>
      <c r="B69" s="295"/>
      <c r="C69" s="297"/>
      <c r="D69" s="295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36">
        <v>21</v>
      </c>
      <c r="B70" s="336" t="s">
        <v>2</v>
      </c>
      <c r="C70" s="369" t="s">
        <v>38</v>
      </c>
      <c r="D70" s="33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295"/>
      <c r="B71" s="295"/>
      <c r="C71" s="297"/>
      <c r="D71" s="295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36">
        <v>22</v>
      </c>
      <c r="B72" s="294" t="s">
        <v>2</v>
      </c>
      <c r="C72" s="369" t="s">
        <v>39</v>
      </c>
      <c r="D72" s="33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295"/>
      <c r="B73" s="295"/>
      <c r="C73" s="297"/>
      <c r="D73" s="295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36">
        <v>23</v>
      </c>
      <c r="B74" s="294" t="s">
        <v>2</v>
      </c>
      <c r="C74" s="369" t="s">
        <v>19</v>
      </c>
      <c r="D74" s="33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295"/>
      <c r="B75" s="295"/>
      <c r="C75" s="297"/>
      <c r="D75" s="295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36">
        <v>24</v>
      </c>
      <c r="B76" s="294" t="s">
        <v>2</v>
      </c>
      <c r="C76" s="369" t="s">
        <v>40</v>
      </c>
      <c r="D76" s="33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295"/>
      <c r="B77" s="295"/>
      <c r="C77" s="297"/>
      <c r="D77" s="295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36">
        <v>25</v>
      </c>
      <c r="B78" s="294" t="s">
        <v>2</v>
      </c>
      <c r="C78" s="369" t="s">
        <v>63</v>
      </c>
      <c r="D78" s="33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295"/>
      <c r="B79" s="295"/>
      <c r="C79" s="297"/>
      <c r="D79" s="295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36">
        <v>26</v>
      </c>
      <c r="B80" s="294" t="s">
        <v>6</v>
      </c>
      <c r="C80" s="296" t="s">
        <v>41</v>
      </c>
      <c r="D80" s="294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295"/>
      <c r="B81" s="295"/>
      <c r="C81" s="297"/>
      <c r="D81" s="295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36">
        <v>27</v>
      </c>
      <c r="B82" s="294" t="s">
        <v>6</v>
      </c>
      <c r="C82" s="296" t="s">
        <v>42</v>
      </c>
      <c r="D82" s="294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295"/>
      <c r="B83" s="295"/>
      <c r="C83" s="297"/>
      <c r="D83" s="295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36">
        <v>28</v>
      </c>
      <c r="B84" s="294" t="s">
        <v>6</v>
      </c>
      <c r="C84" s="296" t="s">
        <v>43</v>
      </c>
      <c r="D84" s="294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295"/>
      <c r="B85" s="295"/>
      <c r="C85" s="297"/>
      <c r="D85" s="295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36">
        <v>29</v>
      </c>
      <c r="B86" s="294" t="s">
        <v>6</v>
      </c>
      <c r="C86" s="296" t="s">
        <v>109</v>
      </c>
      <c r="D86" s="294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295"/>
      <c r="B87" s="295"/>
      <c r="C87" s="297"/>
      <c r="D87" s="295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36">
        <v>30</v>
      </c>
      <c r="B88" s="336" t="s">
        <v>6</v>
      </c>
      <c r="C88" s="369" t="s">
        <v>44</v>
      </c>
      <c r="D88" s="33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295"/>
      <c r="B89" s="295"/>
      <c r="C89" s="297"/>
      <c r="D89" s="295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36">
        <v>31</v>
      </c>
      <c r="B90" s="336" t="s">
        <v>6</v>
      </c>
      <c r="C90" s="369" t="s">
        <v>46</v>
      </c>
      <c r="D90" s="33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295"/>
      <c r="B91" s="295"/>
      <c r="C91" s="297"/>
      <c r="D91" s="295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36">
        <v>32</v>
      </c>
      <c r="B92" s="336" t="s">
        <v>6</v>
      </c>
      <c r="C92" s="369" t="s">
        <v>64</v>
      </c>
      <c r="D92" s="33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295"/>
      <c r="B93" s="295"/>
      <c r="C93" s="297"/>
      <c r="D93" s="295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36">
        <v>33</v>
      </c>
      <c r="B94" s="336" t="s">
        <v>6</v>
      </c>
      <c r="C94" s="369" t="s">
        <v>65</v>
      </c>
      <c r="D94" s="33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295"/>
      <c r="B95" s="295"/>
      <c r="C95" s="297"/>
      <c r="D95" s="295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36">
        <v>34</v>
      </c>
      <c r="B96" s="294" t="s">
        <v>6</v>
      </c>
      <c r="C96" s="369" t="s">
        <v>49</v>
      </c>
      <c r="D96" s="33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295"/>
      <c r="B97" s="295"/>
      <c r="C97" s="380"/>
      <c r="D97" s="38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36">
        <v>35</v>
      </c>
      <c r="B98" s="294" t="s">
        <v>6</v>
      </c>
      <c r="C98" s="369" t="s">
        <v>51</v>
      </c>
      <c r="D98" s="33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295"/>
      <c r="B99" s="295"/>
      <c r="C99" s="380"/>
      <c r="D99" s="38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36">
        <v>36</v>
      </c>
      <c r="B100" s="336" t="s">
        <v>6</v>
      </c>
      <c r="C100" s="369" t="s">
        <v>66</v>
      </c>
      <c r="D100" s="33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294"/>
      <c r="B101" s="294"/>
      <c r="C101" s="296"/>
      <c r="D101" s="294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294" t="s">
        <v>1</v>
      </c>
      <c r="B105" s="271" t="s">
        <v>0</v>
      </c>
      <c r="C105" s="271" t="s">
        <v>7</v>
      </c>
      <c r="D105" s="271" t="s">
        <v>8</v>
      </c>
      <c r="E105" s="349" t="s">
        <v>9</v>
      </c>
      <c r="F105" s="271" t="s">
        <v>96</v>
      </c>
      <c r="G105" s="351" t="s">
        <v>98</v>
      </c>
      <c r="H105" s="349" t="s">
        <v>86</v>
      </c>
      <c r="I105" s="351"/>
      <c r="J105" s="351"/>
      <c r="K105" s="351"/>
      <c r="L105" s="351"/>
      <c r="M105" s="351"/>
      <c r="N105" s="351"/>
      <c r="O105" s="351"/>
      <c r="P105" s="353"/>
    </row>
    <row r="106" spans="1:16" s="2" customFormat="1" ht="12.75" customHeight="1" hidden="1" thickBot="1">
      <c r="A106" s="294"/>
      <c r="B106" s="271"/>
      <c r="C106" s="271"/>
      <c r="D106" s="271"/>
      <c r="E106" s="349"/>
      <c r="F106" s="271"/>
      <c r="G106" s="351"/>
      <c r="H106" s="354">
        <v>2003</v>
      </c>
      <c r="I106" s="355"/>
      <c r="J106" s="355"/>
      <c r="K106" s="355"/>
      <c r="L106" s="355"/>
      <c r="M106" s="356"/>
      <c r="N106" s="357">
        <v>2004</v>
      </c>
      <c r="O106" s="358"/>
      <c r="P106" s="5">
        <v>2005</v>
      </c>
    </row>
    <row r="107" spans="1:16" s="2" customFormat="1" ht="9.75" customHeight="1" hidden="1" thickTop="1">
      <c r="A107" s="294"/>
      <c r="B107" s="271"/>
      <c r="C107" s="271"/>
      <c r="D107" s="271"/>
      <c r="E107" s="349"/>
      <c r="F107" s="271"/>
      <c r="G107" s="351"/>
      <c r="H107" s="359" t="s">
        <v>95</v>
      </c>
      <c r="I107" s="361" t="s">
        <v>13</v>
      </c>
      <c r="J107" s="362"/>
      <c r="K107" s="362"/>
      <c r="L107" s="362"/>
      <c r="M107" s="363"/>
      <c r="N107" s="364" t="s">
        <v>16</v>
      </c>
      <c r="O107" s="365"/>
      <c r="P107" s="270" t="s">
        <v>16</v>
      </c>
    </row>
    <row r="108" spans="1:16" s="2" customFormat="1" ht="9.75" customHeight="1" hidden="1">
      <c r="A108" s="294"/>
      <c r="B108" s="271"/>
      <c r="C108" s="271"/>
      <c r="D108" s="271"/>
      <c r="E108" s="349"/>
      <c r="F108" s="271"/>
      <c r="G108" s="351"/>
      <c r="H108" s="360"/>
      <c r="I108" s="343" t="s">
        <v>14</v>
      </c>
      <c r="J108" s="344" t="s">
        <v>12</v>
      </c>
      <c r="K108" s="345"/>
      <c r="L108" s="345"/>
      <c r="M108" s="346"/>
      <c r="N108" s="366"/>
      <c r="O108" s="353"/>
      <c r="P108" s="271"/>
    </row>
    <row r="109" spans="1:16" s="2" customFormat="1" ht="29.25" hidden="1">
      <c r="A109" s="295"/>
      <c r="B109" s="272"/>
      <c r="C109" s="272"/>
      <c r="D109" s="272"/>
      <c r="E109" s="350"/>
      <c r="F109" s="272"/>
      <c r="G109" s="352"/>
      <c r="H109" s="360"/>
      <c r="I109" s="284"/>
      <c r="J109" s="34" t="s">
        <v>10</v>
      </c>
      <c r="K109" s="34" t="s">
        <v>11</v>
      </c>
      <c r="L109" s="344" t="s">
        <v>15</v>
      </c>
      <c r="M109" s="346"/>
      <c r="N109" s="367"/>
      <c r="O109" s="368"/>
      <c r="P109" s="272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47">
        <v>12</v>
      </c>
      <c r="M110" s="348"/>
      <c r="N110" s="341">
        <v>13</v>
      </c>
      <c r="O110" s="342"/>
      <c r="P110" s="48">
        <v>14</v>
      </c>
    </row>
    <row r="111" spans="1:16" ht="9.75" customHeight="1" hidden="1" thickTop="1">
      <c r="A111" s="294">
        <v>37</v>
      </c>
      <c r="B111" s="294" t="s">
        <v>6</v>
      </c>
      <c r="C111" s="296" t="s">
        <v>47</v>
      </c>
      <c r="D111" s="294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295"/>
      <c r="B112" s="295"/>
      <c r="C112" s="297"/>
      <c r="D112" s="295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36">
        <v>38</v>
      </c>
      <c r="B113" s="336" t="s">
        <v>6</v>
      </c>
      <c r="C113" s="369" t="s">
        <v>48</v>
      </c>
      <c r="D113" s="33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295"/>
      <c r="B114" s="295"/>
      <c r="C114" s="297"/>
      <c r="D114" s="295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36">
        <v>39</v>
      </c>
      <c r="B115" s="294" t="s">
        <v>6</v>
      </c>
      <c r="C115" s="369" t="s">
        <v>50</v>
      </c>
      <c r="D115" s="33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295"/>
      <c r="B116" s="295"/>
      <c r="C116" s="380"/>
      <c r="D116" s="38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36">
        <v>40</v>
      </c>
      <c r="B117" s="294" t="s">
        <v>6</v>
      </c>
      <c r="C117" s="296" t="s">
        <v>68</v>
      </c>
      <c r="D117" s="294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295"/>
      <c r="B118" s="294"/>
      <c r="C118" s="296"/>
      <c r="D118" s="294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36">
        <v>41</v>
      </c>
      <c r="B119" s="336" t="s">
        <v>81</v>
      </c>
      <c r="C119" s="369" t="s">
        <v>82</v>
      </c>
      <c r="D119" s="33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295"/>
      <c r="B120" s="295"/>
      <c r="C120" s="297"/>
      <c r="D120" s="295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36">
        <v>42</v>
      </c>
      <c r="B121" s="294" t="s">
        <v>6</v>
      </c>
      <c r="C121" s="296" t="s">
        <v>67</v>
      </c>
      <c r="D121" s="294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295"/>
      <c r="B122" s="295"/>
      <c r="C122" s="297"/>
      <c r="D122" s="294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288" t="s">
        <v>135</v>
      </c>
      <c r="B123" s="289"/>
      <c r="C123" s="37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290"/>
      <c r="B124" s="291"/>
      <c r="C124" s="37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298" t="s">
        <v>136</v>
      </c>
      <c r="B125" s="299"/>
      <c r="C125" s="37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31">
        <f t="shared" si="1"/>
        <v>0</v>
      </c>
      <c r="M125" s="332"/>
      <c r="N125" s="376">
        <f>SUM(N68,N70,N72,N74,N76,N78,N80,N82,N84,N86,N88,N90,N92,N94,N96,N98,N100,N111,N113,N115,N117,N119,N121)</f>
        <v>4399000</v>
      </c>
      <c r="O125" s="37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00"/>
      <c r="B126" s="301"/>
      <c r="C126" s="37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70">
        <f>SUM(N69,N71,N73,N75,N77,N79,N81,N83,N85,N87,N89,N91,N93,N95,N97,N99,N101,N112,N114,N116,N118,N120,N122)</f>
        <v>0</v>
      </c>
      <c r="O126" s="371"/>
      <c r="P126" s="119">
        <f>SUM(P69,P71,P73,P75,P77,P79,P81,P83,P85,P87,P89,P91,P93,P95,P97,P99,P101,P112,P114,P116,P118,P120,P122)</f>
        <v>0</v>
      </c>
    </row>
    <row r="127" spans="1:16" ht="9.75" hidden="1">
      <c r="A127" s="294">
        <v>43</v>
      </c>
      <c r="B127" s="294" t="s">
        <v>2</v>
      </c>
      <c r="C127" s="296" t="s">
        <v>89</v>
      </c>
      <c r="D127" s="294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295"/>
      <c r="B128" s="295"/>
      <c r="C128" s="297"/>
      <c r="D128" s="295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294">
        <v>44</v>
      </c>
      <c r="B129" s="294" t="s">
        <v>6</v>
      </c>
      <c r="C129" s="296" t="s">
        <v>75</v>
      </c>
      <c r="D129" s="294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295"/>
      <c r="B130" s="295"/>
      <c r="C130" s="297"/>
      <c r="D130" s="294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288" t="s">
        <v>139</v>
      </c>
      <c r="B131" s="289"/>
      <c r="C131" s="292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290"/>
      <c r="B132" s="291"/>
      <c r="C132" s="293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298" t="s">
        <v>141</v>
      </c>
      <c r="B133" s="299"/>
      <c r="C133" s="30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74">
        <f t="shared" si="2"/>
        <v>0</v>
      </c>
      <c r="M133" s="375"/>
      <c r="N133" s="376">
        <f>SUM(N127,N129)</f>
        <v>429000</v>
      </c>
      <c r="O133" s="377"/>
      <c r="P133" s="148">
        <f>SUM(P127,P129)</f>
        <v>5700000</v>
      </c>
    </row>
    <row r="134" spans="1:16" ht="9.75" customHeight="1" thickBot="1">
      <c r="A134" s="300"/>
      <c r="B134" s="301"/>
      <c r="C134" s="30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40">
        <f>SUM(N128,N130)</f>
        <v>0</v>
      </c>
      <c r="O134" s="339"/>
      <c r="P134" s="87">
        <f>SUM(P128,P130)</f>
        <v>0</v>
      </c>
    </row>
    <row r="135" spans="1:16" ht="9.75" hidden="1">
      <c r="A135" s="294">
        <v>45</v>
      </c>
      <c r="B135" s="294" t="s">
        <v>6</v>
      </c>
      <c r="C135" s="296" t="s">
        <v>99</v>
      </c>
      <c r="D135" s="294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295"/>
      <c r="B136" s="295"/>
      <c r="C136" s="297"/>
      <c r="D136" s="295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294">
        <v>46</v>
      </c>
      <c r="B137" s="294" t="s">
        <v>6</v>
      </c>
      <c r="C137" s="296" t="s">
        <v>77</v>
      </c>
      <c r="D137" s="294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295"/>
      <c r="B138" s="295"/>
      <c r="C138" s="297"/>
      <c r="D138" s="295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288" t="s">
        <v>143</v>
      </c>
      <c r="B139" s="289"/>
      <c r="C139" s="292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290"/>
      <c r="B140" s="291"/>
      <c r="C140" s="293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298" t="s">
        <v>145</v>
      </c>
      <c r="B141" s="299"/>
      <c r="C141" s="30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31">
        <f t="shared" si="3"/>
        <v>0</v>
      </c>
      <c r="M141" s="332"/>
      <c r="N141" s="333">
        <f>SUM(N135,N137)</f>
        <v>100000</v>
      </c>
      <c r="O141" s="334"/>
      <c r="P141" s="78">
        <f>SUM(P135,P137)</f>
        <v>0</v>
      </c>
    </row>
    <row r="142" spans="1:16" ht="9.75" customHeight="1" thickBot="1">
      <c r="A142" s="300"/>
      <c r="B142" s="301"/>
      <c r="C142" s="30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40">
        <f>SUM(N136,N138)</f>
        <v>0</v>
      </c>
      <c r="O142" s="339"/>
      <c r="P142" s="87">
        <f>SUM(P136,P138)</f>
        <v>0</v>
      </c>
    </row>
    <row r="143" spans="1:16" ht="9.75" hidden="1">
      <c r="A143" s="294">
        <v>47</v>
      </c>
      <c r="B143" s="294" t="s">
        <v>6</v>
      </c>
      <c r="C143" s="296" t="s">
        <v>92</v>
      </c>
      <c r="D143" s="294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295"/>
      <c r="B144" s="295"/>
      <c r="C144" s="297"/>
      <c r="D144" s="295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294">
        <v>48</v>
      </c>
      <c r="B145" s="294" t="s">
        <v>6</v>
      </c>
      <c r="C145" s="296" t="s">
        <v>100</v>
      </c>
      <c r="D145" s="294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295"/>
      <c r="B146" s="295"/>
      <c r="C146" s="297"/>
      <c r="D146" s="295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288" t="s">
        <v>147</v>
      </c>
      <c r="B147" s="289"/>
      <c r="C147" s="292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290"/>
      <c r="B148" s="291"/>
      <c r="C148" s="293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298" t="s">
        <v>148</v>
      </c>
      <c r="B149" s="299"/>
      <c r="C149" s="30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31">
        <f t="shared" si="4"/>
        <v>0</v>
      </c>
      <c r="M149" s="332"/>
      <c r="N149" s="333">
        <f>SUM(N143,N145)</f>
        <v>0</v>
      </c>
      <c r="O149" s="334"/>
      <c r="P149" s="78">
        <f>SUM(P143,P145)</f>
        <v>0</v>
      </c>
    </row>
    <row r="150" spans="1:16" ht="9.75" customHeight="1" thickBot="1">
      <c r="A150" s="300"/>
      <c r="B150" s="301"/>
      <c r="C150" s="30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40">
        <f>SUM(N144,N146)</f>
        <v>0</v>
      </c>
      <c r="O150" s="339"/>
      <c r="P150" s="87">
        <f>SUM(P144,P146)</f>
        <v>0</v>
      </c>
    </row>
    <row r="151" spans="1:16" ht="9.75" hidden="1">
      <c r="A151" s="336">
        <v>49</v>
      </c>
      <c r="B151" s="336" t="s">
        <v>6</v>
      </c>
      <c r="C151" s="369" t="s">
        <v>69</v>
      </c>
      <c r="D151" s="33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295"/>
      <c r="B152" s="295"/>
      <c r="C152" s="297"/>
      <c r="D152" s="295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36">
        <v>50</v>
      </c>
      <c r="B153" s="336" t="s">
        <v>2</v>
      </c>
      <c r="C153" s="369" t="s">
        <v>20</v>
      </c>
      <c r="D153" s="33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295"/>
      <c r="B154" s="295"/>
      <c r="C154" s="297"/>
      <c r="D154" s="295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36">
        <v>51</v>
      </c>
      <c r="B155" s="294" t="s">
        <v>2</v>
      </c>
      <c r="C155" s="296" t="s">
        <v>53</v>
      </c>
      <c r="D155" s="294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295"/>
      <c r="B156" s="295"/>
      <c r="C156" s="297"/>
      <c r="D156" s="295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36">
        <v>52</v>
      </c>
      <c r="B157" s="294" t="s">
        <v>2</v>
      </c>
      <c r="C157" s="296" t="s">
        <v>21</v>
      </c>
      <c r="D157" s="294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295"/>
      <c r="B158" s="295"/>
      <c r="C158" s="297"/>
      <c r="D158" s="295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36">
        <v>53</v>
      </c>
      <c r="B159" s="336" t="s">
        <v>2</v>
      </c>
      <c r="C159" s="369" t="s">
        <v>70</v>
      </c>
      <c r="D159" s="33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295"/>
      <c r="B160" s="295"/>
      <c r="C160" s="297"/>
      <c r="D160" s="295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294" t="s">
        <v>1</v>
      </c>
      <c r="B164" s="271" t="s">
        <v>0</v>
      </c>
      <c r="C164" s="271" t="s">
        <v>7</v>
      </c>
      <c r="D164" s="271" t="s">
        <v>8</v>
      </c>
      <c r="E164" s="349" t="s">
        <v>9</v>
      </c>
      <c r="F164" s="271" t="s">
        <v>96</v>
      </c>
      <c r="G164" s="351" t="s">
        <v>98</v>
      </c>
      <c r="H164" s="349" t="s">
        <v>86</v>
      </c>
      <c r="I164" s="351"/>
      <c r="J164" s="351"/>
      <c r="K164" s="351"/>
      <c r="L164" s="351"/>
      <c r="M164" s="351"/>
      <c r="N164" s="351"/>
      <c r="O164" s="351"/>
      <c r="P164" s="353"/>
    </row>
    <row r="165" spans="1:16" s="2" customFormat="1" ht="12.75" customHeight="1" hidden="1" thickBot="1">
      <c r="A165" s="294"/>
      <c r="B165" s="271"/>
      <c r="C165" s="271"/>
      <c r="D165" s="271"/>
      <c r="E165" s="349"/>
      <c r="F165" s="271"/>
      <c r="G165" s="351"/>
      <c r="H165" s="354">
        <v>2003</v>
      </c>
      <c r="I165" s="355"/>
      <c r="J165" s="355"/>
      <c r="K165" s="355"/>
      <c r="L165" s="355"/>
      <c r="M165" s="356"/>
      <c r="N165" s="357">
        <v>2004</v>
      </c>
      <c r="O165" s="358"/>
      <c r="P165" s="5">
        <v>2005</v>
      </c>
    </row>
    <row r="166" spans="1:16" s="2" customFormat="1" ht="9.75" customHeight="1" hidden="1" thickTop="1">
      <c r="A166" s="294"/>
      <c r="B166" s="271"/>
      <c r="C166" s="271"/>
      <c r="D166" s="271"/>
      <c r="E166" s="349"/>
      <c r="F166" s="271"/>
      <c r="G166" s="351"/>
      <c r="H166" s="359" t="s">
        <v>95</v>
      </c>
      <c r="I166" s="361" t="s">
        <v>13</v>
      </c>
      <c r="J166" s="362"/>
      <c r="K166" s="362"/>
      <c r="L166" s="362"/>
      <c r="M166" s="363"/>
      <c r="N166" s="364" t="s">
        <v>16</v>
      </c>
      <c r="O166" s="365"/>
      <c r="P166" s="270" t="s">
        <v>16</v>
      </c>
    </row>
    <row r="167" spans="1:16" s="2" customFormat="1" ht="9.75" customHeight="1" hidden="1">
      <c r="A167" s="294"/>
      <c r="B167" s="271"/>
      <c r="C167" s="271"/>
      <c r="D167" s="271"/>
      <c r="E167" s="349"/>
      <c r="F167" s="271"/>
      <c r="G167" s="351"/>
      <c r="H167" s="360"/>
      <c r="I167" s="343" t="s">
        <v>14</v>
      </c>
      <c r="J167" s="344" t="s">
        <v>12</v>
      </c>
      <c r="K167" s="345"/>
      <c r="L167" s="345"/>
      <c r="M167" s="346"/>
      <c r="N167" s="366"/>
      <c r="O167" s="353"/>
      <c r="P167" s="271"/>
    </row>
    <row r="168" spans="1:16" s="2" customFormat="1" ht="29.25" hidden="1">
      <c r="A168" s="295"/>
      <c r="B168" s="272"/>
      <c r="C168" s="272"/>
      <c r="D168" s="272"/>
      <c r="E168" s="350"/>
      <c r="F168" s="272"/>
      <c r="G168" s="352"/>
      <c r="H168" s="360"/>
      <c r="I168" s="284"/>
      <c r="J168" s="34" t="s">
        <v>10</v>
      </c>
      <c r="K168" s="34" t="s">
        <v>11</v>
      </c>
      <c r="L168" s="344" t="s">
        <v>15</v>
      </c>
      <c r="M168" s="346"/>
      <c r="N168" s="367"/>
      <c r="O168" s="368"/>
      <c r="P168" s="272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47">
        <v>12</v>
      </c>
      <c r="M169" s="348"/>
      <c r="N169" s="341">
        <v>13</v>
      </c>
      <c r="O169" s="342"/>
      <c r="P169" s="48">
        <v>14</v>
      </c>
    </row>
    <row r="170" spans="1:16" ht="10.5" hidden="1" thickTop="1">
      <c r="A170" s="294">
        <v>54</v>
      </c>
      <c r="B170" s="294" t="s">
        <v>2</v>
      </c>
      <c r="C170" s="296" t="s">
        <v>83</v>
      </c>
      <c r="D170" s="294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295"/>
      <c r="B171" s="295"/>
      <c r="C171" s="297"/>
      <c r="D171" s="295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288" t="s">
        <v>150</v>
      </c>
      <c r="B172" s="289"/>
      <c r="C172" s="292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290"/>
      <c r="B173" s="291"/>
      <c r="C173" s="293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298" t="s">
        <v>152</v>
      </c>
      <c r="B174" s="299"/>
      <c r="C174" s="30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31">
        <f t="shared" si="5"/>
        <v>200000</v>
      </c>
      <c r="M174" s="332"/>
      <c r="N174" s="333">
        <f>SUM(N151,N153,N155,N157,N159,N170)</f>
        <v>7000000</v>
      </c>
      <c r="O174" s="334"/>
      <c r="P174" s="78">
        <f>SUM(P151,P153,P155,P157,P159,P170)</f>
        <v>1200000</v>
      </c>
    </row>
    <row r="175" spans="1:16" ht="9.75" customHeight="1" thickBot="1">
      <c r="A175" s="300"/>
      <c r="B175" s="301"/>
      <c r="C175" s="30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40">
        <f>SUM(N152,N154,N156,N158,N160,N171)</f>
        <v>0</v>
      </c>
      <c r="O175" s="339"/>
      <c r="P175" s="87">
        <f>SUM(P152,P154,P156,P158,P160,P171)</f>
        <v>0</v>
      </c>
    </row>
    <row r="176" spans="1:16" ht="9.75" hidden="1">
      <c r="A176" s="336">
        <v>55</v>
      </c>
      <c r="B176" s="294" t="s">
        <v>6</v>
      </c>
      <c r="C176" s="296" t="s">
        <v>102</v>
      </c>
      <c r="D176" s="294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295"/>
      <c r="B177" s="295"/>
      <c r="C177" s="297"/>
      <c r="D177" s="295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298" t="s">
        <v>154</v>
      </c>
      <c r="B178" s="299"/>
      <c r="C178" s="30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31">
        <f t="shared" si="6"/>
        <v>0</v>
      </c>
      <c r="M178" s="332"/>
      <c r="N178" s="333">
        <f>SUM(N176)</f>
        <v>0</v>
      </c>
      <c r="O178" s="334"/>
      <c r="P178" s="78">
        <f>SUM(P176)</f>
        <v>0</v>
      </c>
    </row>
    <row r="179" spans="1:16" ht="9.75" customHeight="1" thickBot="1">
      <c r="A179" s="300"/>
      <c r="B179" s="301"/>
      <c r="C179" s="30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40">
        <f>SUM(N177)</f>
        <v>0</v>
      </c>
      <c r="O179" s="339"/>
      <c r="P179" s="87">
        <f>SUM(P177)</f>
        <v>0</v>
      </c>
    </row>
    <row r="180" spans="1:16" ht="9.75">
      <c r="A180" s="294">
        <v>56</v>
      </c>
      <c r="B180" s="294" t="s">
        <v>2</v>
      </c>
      <c r="C180" s="296" t="s">
        <v>101</v>
      </c>
      <c r="D180" s="294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295"/>
      <c r="B181" s="295"/>
      <c r="C181" s="297"/>
      <c r="D181" s="295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288" t="s">
        <v>156</v>
      </c>
      <c r="B182" s="289"/>
      <c r="C182" s="37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290"/>
      <c r="B183" s="291"/>
      <c r="C183" s="37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31">
        <f t="shared" si="7"/>
        <v>0</v>
      </c>
      <c r="M184" s="332"/>
      <c r="N184" s="333">
        <f>SUM(N180)</f>
        <v>0</v>
      </c>
      <c r="O184" s="33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40">
        <f>SUM(N181)</f>
        <v>0</v>
      </c>
      <c r="O185" s="339"/>
      <c r="P185" s="87">
        <f>SUM(P181)</f>
        <v>0</v>
      </c>
    </row>
    <row r="186" spans="1:16" ht="9.75">
      <c r="A186" s="294">
        <v>57</v>
      </c>
      <c r="B186" s="294" t="s">
        <v>6</v>
      </c>
      <c r="C186" s="296" t="s">
        <v>110</v>
      </c>
      <c r="D186" s="294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295"/>
      <c r="B187" s="295"/>
      <c r="C187" s="297"/>
      <c r="D187" s="295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288" t="s">
        <v>150</v>
      </c>
      <c r="B188" s="289"/>
      <c r="C188" s="292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290"/>
      <c r="B189" s="291"/>
      <c r="C189" s="293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25" t="s">
        <v>111</v>
      </c>
      <c r="B190" s="326"/>
      <c r="C190" s="327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31">
        <f t="shared" si="8"/>
        <v>0</v>
      </c>
      <c r="M190" s="332"/>
      <c r="N190" s="333">
        <f>SUM(N186)</f>
        <v>0</v>
      </c>
      <c r="O190" s="334"/>
      <c r="P190" s="78">
        <f>SUM(P186)</f>
        <v>0</v>
      </c>
    </row>
    <row r="191" spans="1:16" ht="9.75" customHeight="1" thickBot="1">
      <c r="A191" s="337"/>
      <c r="B191" s="338"/>
      <c r="C191" s="339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40">
        <f>SUM(N187)</f>
        <v>0</v>
      </c>
      <c r="O191" s="339"/>
      <c r="P191" s="87">
        <f>SUM(P187)</f>
        <v>0</v>
      </c>
    </row>
    <row r="192" spans="1:16" ht="9.75">
      <c r="A192" s="294">
        <v>58</v>
      </c>
      <c r="B192" s="294" t="s">
        <v>2</v>
      </c>
      <c r="C192" s="296" t="s">
        <v>90</v>
      </c>
      <c r="D192" s="294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295"/>
      <c r="B193" s="295"/>
      <c r="C193" s="297"/>
      <c r="D193" s="295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288" t="s">
        <v>150</v>
      </c>
      <c r="B194" s="289"/>
      <c r="C194" s="292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290"/>
      <c r="B195" s="291"/>
      <c r="C195" s="293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25" t="s">
        <v>22</v>
      </c>
      <c r="B196" s="326"/>
      <c r="C196" s="327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31">
        <v>0</v>
      </c>
      <c r="M196" s="332"/>
      <c r="N196" s="333">
        <f>N192</f>
        <v>3000000</v>
      </c>
      <c r="O196" s="334"/>
      <c r="P196" s="78">
        <f>SUM(P192)</f>
        <v>0</v>
      </c>
    </row>
    <row r="197" spans="1:16" ht="9.75" customHeight="1" thickBot="1">
      <c r="A197" s="337"/>
      <c r="B197" s="338"/>
      <c r="C197" s="339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70">
        <f>N193</f>
        <v>0</v>
      </c>
      <c r="O197" s="371"/>
      <c r="P197" s="119">
        <f>SUM(P193)</f>
        <v>0</v>
      </c>
    </row>
    <row r="198" spans="1:16" ht="9.75">
      <c r="A198" s="294">
        <v>59</v>
      </c>
      <c r="B198" s="294" t="s">
        <v>6</v>
      </c>
      <c r="C198" s="296" t="s">
        <v>71</v>
      </c>
      <c r="D198" s="294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295"/>
      <c r="B199" s="295"/>
      <c r="C199" s="297"/>
      <c r="D199" s="295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36">
        <v>60</v>
      </c>
      <c r="B200" s="294" t="s">
        <v>6</v>
      </c>
      <c r="C200" s="296" t="s">
        <v>57</v>
      </c>
      <c r="D200" s="294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295"/>
      <c r="B201" s="295"/>
      <c r="C201" s="297"/>
      <c r="D201" s="295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294">
        <v>61</v>
      </c>
      <c r="B202" s="294" t="s">
        <v>6</v>
      </c>
      <c r="C202" s="296" t="s">
        <v>72</v>
      </c>
      <c r="D202" s="294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295"/>
      <c r="B203" s="295"/>
      <c r="C203" s="297"/>
      <c r="D203" s="295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36">
        <v>62</v>
      </c>
      <c r="B204" s="294" t="s">
        <v>6</v>
      </c>
      <c r="C204" s="296" t="s">
        <v>58</v>
      </c>
      <c r="D204" s="294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295"/>
      <c r="B205" s="295"/>
      <c r="C205" s="297"/>
      <c r="D205" s="295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294">
        <v>63</v>
      </c>
      <c r="B206" s="294" t="s">
        <v>6</v>
      </c>
      <c r="C206" s="296" t="s">
        <v>59</v>
      </c>
      <c r="D206" s="294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295"/>
      <c r="B207" s="295"/>
      <c r="C207" s="297"/>
      <c r="D207" s="295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36">
        <v>64</v>
      </c>
      <c r="B208" s="336" t="s">
        <v>6</v>
      </c>
      <c r="C208" s="369" t="s">
        <v>87</v>
      </c>
      <c r="D208" s="33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295"/>
      <c r="B209" s="295"/>
      <c r="C209" s="297"/>
      <c r="D209" s="295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294">
        <v>65</v>
      </c>
      <c r="B210" s="294" t="s">
        <v>6</v>
      </c>
      <c r="C210" s="296" t="s">
        <v>73</v>
      </c>
      <c r="D210" s="294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295"/>
      <c r="B211" s="295"/>
      <c r="C211" s="297"/>
      <c r="D211" s="295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36">
        <v>66</v>
      </c>
      <c r="B212" s="294" t="s">
        <v>6</v>
      </c>
      <c r="C212" s="296" t="s">
        <v>74</v>
      </c>
      <c r="D212" s="294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295"/>
      <c r="B213" s="295"/>
      <c r="C213" s="297"/>
      <c r="D213" s="295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294">
        <v>67</v>
      </c>
      <c r="B214" s="294" t="s">
        <v>6</v>
      </c>
      <c r="C214" s="296" t="s">
        <v>60</v>
      </c>
      <c r="D214" s="294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295"/>
      <c r="B215" s="295"/>
      <c r="C215" s="297"/>
      <c r="D215" s="295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36">
        <v>68</v>
      </c>
      <c r="B216" s="294" t="s">
        <v>6</v>
      </c>
      <c r="C216" s="296" t="s">
        <v>61</v>
      </c>
      <c r="D216" s="294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295"/>
      <c r="B217" s="295"/>
      <c r="C217" s="297"/>
      <c r="D217" s="295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294">
        <v>69</v>
      </c>
      <c r="B218" s="294" t="s">
        <v>6</v>
      </c>
      <c r="C218" s="296" t="s">
        <v>55</v>
      </c>
      <c r="D218" s="294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294"/>
      <c r="B219" s="294"/>
      <c r="C219" s="296"/>
      <c r="D219" s="294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294" t="s">
        <v>1</v>
      </c>
      <c r="B223" s="271" t="s">
        <v>0</v>
      </c>
      <c r="C223" s="271" t="s">
        <v>7</v>
      </c>
      <c r="D223" s="271" t="s">
        <v>8</v>
      </c>
      <c r="E223" s="349" t="s">
        <v>9</v>
      </c>
      <c r="F223" s="271" t="s">
        <v>96</v>
      </c>
      <c r="G223" s="351" t="s">
        <v>98</v>
      </c>
      <c r="H223" s="349" t="s">
        <v>86</v>
      </c>
      <c r="I223" s="351"/>
      <c r="J223" s="351"/>
      <c r="K223" s="351"/>
      <c r="L223" s="351"/>
      <c r="M223" s="351"/>
      <c r="N223" s="351"/>
      <c r="O223" s="351"/>
      <c r="P223" s="353"/>
    </row>
    <row r="224" spans="1:16" s="2" customFormat="1" ht="12.75" customHeight="1" thickBot="1">
      <c r="A224" s="294"/>
      <c r="B224" s="271"/>
      <c r="C224" s="271"/>
      <c r="D224" s="271"/>
      <c r="E224" s="349"/>
      <c r="F224" s="271"/>
      <c r="G224" s="351"/>
      <c r="H224" s="354">
        <v>2003</v>
      </c>
      <c r="I224" s="355"/>
      <c r="J224" s="355"/>
      <c r="K224" s="355"/>
      <c r="L224" s="355"/>
      <c r="M224" s="356"/>
      <c r="N224" s="357">
        <v>2004</v>
      </c>
      <c r="O224" s="358"/>
      <c r="P224" s="5">
        <v>2005</v>
      </c>
    </row>
    <row r="225" spans="1:16" s="2" customFormat="1" ht="9.75" customHeight="1" thickTop="1">
      <c r="A225" s="294"/>
      <c r="B225" s="271"/>
      <c r="C225" s="271"/>
      <c r="D225" s="271"/>
      <c r="E225" s="349"/>
      <c r="F225" s="271"/>
      <c r="G225" s="351"/>
      <c r="H225" s="359" t="s">
        <v>95</v>
      </c>
      <c r="I225" s="361" t="s">
        <v>13</v>
      </c>
      <c r="J225" s="362"/>
      <c r="K225" s="362"/>
      <c r="L225" s="362"/>
      <c r="M225" s="363"/>
      <c r="N225" s="364" t="s">
        <v>16</v>
      </c>
      <c r="O225" s="365"/>
      <c r="P225" s="270" t="s">
        <v>16</v>
      </c>
    </row>
    <row r="226" spans="1:16" s="2" customFormat="1" ht="9.75" customHeight="1">
      <c r="A226" s="294"/>
      <c r="B226" s="271"/>
      <c r="C226" s="271"/>
      <c r="D226" s="271"/>
      <c r="E226" s="349"/>
      <c r="F226" s="271"/>
      <c r="G226" s="351"/>
      <c r="H226" s="360"/>
      <c r="I226" s="343" t="s">
        <v>14</v>
      </c>
      <c r="J226" s="344" t="s">
        <v>12</v>
      </c>
      <c r="K226" s="345"/>
      <c r="L226" s="345"/>
      <c r="M226" s="346"/>
      <c r="N226" s="366"/>
      <c r="O226" s="353"/>
      <c r="P226" s="271"/>
    </row>
    <row r="227" spans="1:16" s="2" customFormat="1" ht="29.25">
      <c r="A227" s="295"/>
      <c r="B227" s="272"/>
      <c r="C227" s="272"/>
      <c r="D227" s="272"/>
      <c r="E227" s="350"/>
      <c r="F227" s="272"/>
      <c r="G227" s="352"/>
      <c r="H227" s="360"/>
      <c r="I227" s="284"/>
      <c r="J227" s="34" t="s">
        <v>10</v>
      </c>
      <c r="K227" s="34" t="s">
        <v>11</v>
      </c>
      <c r="L227" s="344" t="s">
        <v>15</v>
      </c>
      <c r="M227" s="346"/>
      <c r="N227" s="367"/>
      <c r="O227" s="368"/>
      <c r="P227" s="272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47">
        <v>12</v>
      </c>
      <c r="M228" s="348"/>
      <c r="N228" s="341">
        <v>13</v>
      </c>
      <c r="O228" s="342"/>
      <c r="P228" s="48">
        <v>14</v>
      </c>
    </row>
    <row r="229" spans="1:16" ht="10.5" thickTop="1">
      <c r="A229" s="294">
        <v>70</v>
      </c>
      <c r="B229" s="294" t="s">
        <v>6</v>
      </c>
      <c r="C229" s="296" t="s">
        <v>56</v>
      </c>
      <c r="D229" s="294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295"/>
      <c r="B230" s="295"/>
      <c r="C230" s="297"/>
      <c r="D230" s="295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294">
        <v>71</v>
      </c>
      <c r="B231" s="294" t="s">
        <v>6</v>
      </c>
      <c r="C231" s="296" t="s">
        <v>103</v>
      </c>
      <c r="D231" s="294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295"/>
      <c r="B232" s="295"/>
      <c r="C232" s="297"/>
      <c r="D232" s="295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25" t="s">
        <v>23</v>
      </c>
      <c r="B233" s="326"/>
      <c r="C233" s="327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31">
        <f t="shared" si="10"/>
        <v>40000</v>
      </c>
      <c r="M233" s="332"/>
      <c r="N233" s="333">
        <f>SUM(N198,N200,N202,N204,N206,N208,N210,N212,N214,N216,N218,N229,N231)</f>
        <v>583000</v>
      </c>
      <c r="O233" s="334"/>
      <c r="P233" s="78">
        <f>SUM(P198,P200,P202,P204,P206,P208,P210,P212,P214,P216,P218,P229,P231)</f>
        <v>0</v>
      </c>
    </row>
    <row r="234" spans="1:16" ht="9.75" customHeight="1" thickBot="1">
      <c r="A234" s="337"/>
      <c r="B234" s="338"/>
      <c r="C234" s="339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40">
        <f>SUM(N199,N201,N203,N205,N207,N209,N211,N213,N215,N217,N219,N230,N232)</f>
        <v>0</v>
      </c>
      <c r="O234" s="339"/>
      <c r="P234" s="87">
        <f>SUM(P199,P201,P203,P205,P207,P209,P211,P213,P215,P217,P219,P230,P232)</f>
        <v>0</v>
      </c>
    </row>
    <row r="235" spans="1:16" ht="9.75">
      <c r="A235" s="336">
        <v>72</v>
      </c>
      <c r="B235" s="294" t="s">
        <v>6</v>
      </c>
      <c r="C235" s="296" t="s">
        <v>84</v>
      </c>
      <c r="D235" s="294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295"/>
      <c r="B236" s="295"/>
      <c r="C236" s="297"/>
      <c r="D236" s="295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294">
        <v>73</v>
      </c>
      <c r="B237" s="294" t="s">
        <v>6</v>
      </c>
      <c r="C237" s="296" t="s">
        <v>106</v>
      </c>
      <c r="D237" s="294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295"/>
      <c r="B238" s="295"/>
      <c r="C238" s="297"/>
      <c r="D238" s="295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25" t="s">
        <v>85</v>
      </c>
      <c r="B239" s="326"/>
      <c r="C239" s="327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31">
        <f t="shared" si="11"/>
        <v>0</v>
      </c>
      <c r="M239" s="332"/>
      <c r="N239" s="333">
        <f>SUM(N235,N237)</f>
        <v>40000</v>
      </c>
      <c r="O239" s="334"/>
      <c r="P239" s="78">
        <f>SUM(P235,P237)</f>
        <v>0</v>
      </c>
    </row>
    <row r="240" spans="1:16" ht="9.75" customHeight="1" thickBot="1">
      <c r="A240" s="328"/>
      <c r="B240" s="329"/>
      <c r="C240" s="330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35">
        <f>SUM(N236,N238)</f>
        <v>0</v>
      </c>
      <c r="O240" s="330"/>
      <c r="P240" s="133">
        <f>SUM(P236,P238)</f>
        <v>0</v>
      </c>
    </row>
    <row r="241" spans="1:16" ht="13.5" customHeight="1" thickTop="1">
      <c r="A241" s="313" t="s">
        <v>25</v>
      </c>
      <c r="B241" s="314"/>
      <c r="C241" s="31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19">
        <f>SUM(L190,L66,L125,L133,L141,L149,L174,L178,L184,L196,L233,L239)</f>
        <v>1939278</v>
      </c>
      <c r="M241" s="320"/>
      <c r="N241" s="321">
        <f>SUM(N190,N66,N125,N133,N141,N149,N174,N178,N184,N196,N233,N239)</f>
        <v>19555000</v>
      </c>
      <c r="O241" s="322"/>
      <c r="P241" s="56">
        <f>SUM(P66,P125,P190,P133,P141,P149,P174,P178,P184,P196,P233,P239)</f>
        <v>8200000</v>
      </c>
    </row>
    <row r="242" spans="1:16" ht="13.5" customHeight="1" thickBot="1">
      <c r="A242" s="316"/>
      <c r="B242" s="317"/>
      <c r="C242" s="31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23">
        <f>SUM(N67,N126,N134,N142,N191,N150,N175,N179,N185,N197,N234,N240)</f>
        <v>10620000</v>
      </c>
      <c r="O242" s="32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2007-01-15T07:20:36Z</cp:lastPrinted>
  <dcterms:created xsi:type="dcterms:W3CDTF">2002-08-13T10:14:59Z</dcterms:created>
  <dcterms:modified xsi:type="dcterms:W3CDTF">2007-01-15T07:56:49Z</dcterms:modified>
  <cp:category/>
  <cp:version/>
  <cp:contentType/>
  <cp:contentStatus/>
</cp:coreProperties>
</file>