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O50" i="1" l="1"/>
  <c r="G50" i="1"/>
  <c r="C50" i="1"/>
  <c r="E47" i="1"/>
  <c r="R47" i="1" s="1"/>
  <c r="B47" i="1"/>
  <c r="Q46" i="1"/>
  <c r="N46" i="1"/>
  <c r="K46" i="1"/>
  <c r="H46" i="1"/>
  <c r="R46" i="1" s="1"/>
  <c r="E46" i="1"/>
  <c r="B46" i="1"/>
  <c r="Q45" i="1"/>
  <c r="N45" i="1"/>
  <c r="K45" i="1"/>
  <c r="H45" i="1"/>
  <c r="R45" i="1" s="1"/>
  <c r="B45" i="1"/>
  <c r="Q44" i="1"/>
  <c r="Q43" i="1" s="1"/>
  <c r="N44" i="1"/>
  <c r="N43" i="1" s="1"/>
  <c r="K44" i="1"/>
  <c r="H44" i="1"/>
  <c r="E44" i="1"/>
  <c r="R44" i="1" s="1"/>
  <c r="B44" i="1"/>
  <c r="P43" i="1"/>
  <c r="O43" i="1"/>
  <c r="M43" i="1"/>
  <c r="L43" i="1"/>
  <c r="K43" i="1"/>
  <c r="I43" i="1"/>
  <c r="G43" i="1"/>
  <c r="F43" i="1"/>
  <c r="E43" i="1"/>
  <c r="D43" i="1"/>
  <c r="C43" i="1"/>
  <c r="B43" i="1"/>
  <c r="Q42" i="1"/>
  <c r="N42" i="1"/>
  <c r="K42" i="1"/>
  <c r="H42" i="1"/>
  <c r="R42" i="1" s="1"/>
  <c r="E42" i="1"/>
  <c r="B42" i="1"/>
  <c r="Q41" i="1"/>
  <c r="N41" i="1"/>
  <c r="K41" i="1"/>
  <c r="K40" i="1" s="1"/>
  <c r="H41" i="1"/>
  <c r="R41" i="1" s="1"/>
  <c r="E41" i="1"/>
  <c r="B41" i="1"/>
  <c r="Q40" i="1"/>
  <c r="P40" i="1"/>
  <c r="O40" i="1"/>
  <c r="N40" i="1"/>
  <c r="M40" i="1"/>
  <c r="L40" i="1"/>
  <c r="I40" i="1"/>
  <c r="H40" i="1"/>
  <c r="G40" i="1"/>
  <c r="F40" i="1"/>
  <c r="E40" i="1"/>
  <c r="D40" i="1"/>
  <c r="C40" i="1"/>
  <c r="B40" i="1" s="1"/>
  <c r="Q29" i="1"/>
  <c r="R29" i="1" s="1"/>
  <c r="Q28" i="1"/>
  <c r="N28" i="1"/>
  <c r="K28" i="1"/>
  <c r="H28" i="1"/>
  <c r="R28" i="1" s="1"/>
  <c r="E28" i="1"/>
  <c r="B28" i="1"/>
  <c r="R27" i="1"/>
  <c r="H27" i="1"/>
  <c r="B27" i="1"/>
  <c r="Q26" i="1"/>
  <c r="N26" i="1"/>
  <c r="H26" i="1"/>
  <c r="E26" i="1"/>
  <c r="R26" i="1" s="1"/>
  <c r="B26" i="1"/>
  <c r="Q25" i="1"/>
  <c r="N25" i="1"/>
  <c r="K25" i="1"/>
  <c r="H25" i="1"/>
  <c r="R25" i="1" s="1"/>
  <c r="E25" i="1"/>
  <c r="B25" i="1"/>
  <c r="Q24" i="1"/>
  <c r="N24" i="1"/>
  <c r="K24" i="1"/>
  <c r="H24" i="1"/>
  <c r="R24" i="1" s="1"/>
  <c r="E24" i="1"/>
  <c r="B24" i="1"/>
  <c r="Q23" i="1"/>
  <c r="Q21" i="1" s="1"/>
  <c r="N23" i="1"/>
  <c r="K23" i="1"/>
  <c r="H23" i="1"/>
  <c r="R23" i="1" s="1"/>
  <c r="B23" i="1"/>
  <c r="Q22" i="1"/>
  <c r="N22" i="1"/>
  <c r="K22" i="1"/>
  <c r="K21" i="1" s="1"/>
  <c r="K51" i="1" s="1"/>
  <c r="H22" i="1"/>
  <c r="R22" i="1" s="1"/>
  <c r="E22" i="1"/>
  <c r="B22" i="1"/>
  <c r="P21" i="1"/>
  <c r="P51" i="1" s="1"/>
  <c r="O21" i="1"/>
  <c r="O51" i="1" s="1"/>
  <c r="N21" i="1"/>
  <c r="M21" i="1"/>
  <c r="M51" i="1" s="1"/>
  <c r="L21" i="1"/>
  <c r="L51" i="1" s="1"/>
  <c r="J21" i="1"/>
  <c r="J51" i="1" s="1"/>
  <c r="I21" i="1"/>
  <c r="I51" i="1" s="1"/>
  <c r="G21" i="1"/>
  <c r="G51" i="1" s="1"/>
  <c r="F21" i="1"/>
  <c r="F51" i="1" s="1"/>
  <c r="E21" i="1"/>
  <c r="E51" i="1" s="1"/>
  <c r="D21" i="1"/>
  <c r="D51" i="1" s="1"/>
  <c r="C21" i="1"/>
  <c r="C51" i="1" s="1"/>
  <c r="B21" i="1"/>
  <c r="B51" i="1" s="1"/>
  <c r="R20" i="1"/>
  <c r="E20" i="1"/>
  <c r="Q19" i="1"/>
  <c r="K19" i="1"/>
  <c r="H19" i="1"/>
  <c r="E19" i="1"/>
  <c r="R19" i="1" s="1"/>
  <c r="B19" i="1"/>
  <c r="P18" i="1"/>
  <c r="Q18" i="1" s="1"/>
  <c r="N18" i="1"/>
  <c r="K18" i="1"/>
  <c r="H18" i="1"/>
  <c r="E18" i="1"/>
  <c r="B18" i="1"/>
  <c r="Q17" i="1"/>
  <c r="N17" i="1"/>
  <c r="K17" i="1"/>
  <c r="H17" i="1"/>
  <c r="R17" i="1" s="1"/>
  <c r="E17" i="1"/>
  <c r="B17" i="1"/>
  <c r="Q16" i="1"/>
  <c r="N16" i="1"/>
  <c r="K16" i="1"/>
  <c r="H16" i="1"/>
  <c r="R16" i="1" s="1"/>
  <c r="E16" i="1"/>
  <c r="B16" i="1"/>
  <c r="Q15" i="1"/>
  <c r="N15" i="1"/>
  <c r="K15" i="1"/>
  <c r="H15" i="1"/>
  <c r="E15" i="1"/>
  <c r="E12" i="1" s="1"/>
  <c r="E50" i="1" s="1"/>
  <c r="B15" i="1"/>
  <c r="Q14" i="1"/>
  <c r="Q12" i="1" s="1"/>
  <c r="Q50" i="1" s="1"/>
  <c r="N14" i="1"/>
  <c r="K14" i="1"/>
  <c r="H14" i="1"/>
  <c r="E14" i="1"/>
  <c r="R14" i="1" s="1"/>
  <c r="B14" i="1"/>
  <c r="Q13" i="1"/>
  <c r="N13" i="1"/>
  <c r="K13" i="1"/>
  <c r="K12" i="1" s="1"/>
  <c r="K50" i="1" s="1"/>
  <c r="H13" i="1"/>
  <c r="R13" i="1" s="1"/>
  <c r="E13" i="1"/>
  <c r="B13" i="1"/>
  <c r="O12" i="1"/>
  <c r="N12" i="1"/>
  <c r="N50" i="1" s="1"/>
  <c r="M12" i="1"/>
  <c r="M50" i="1" s="1"/>
  <c r="L12" i="1"/>
  <c r="L50" i="1" s="1"/>
  <c r="J12" i="1"/>
  <c r="J50" i="1" s="1"/>
  <c r="I12" i="1"/>
  <c r="I50" i="1" s="1"/>
  <c r="G12" i="1"/>
  <c r="F12" i="1"/>
  <c r="F50" i="1" s="1"/>
  <c r="D12" i="1"/>
  <c r="D50" i="1" s="1"/>
  <c r="C12" i="1"/>
  <c r="B12" i="1"/>
  <c r="B50" i="1" s="1"/>
  <c r="N51" i="1" l="1"/>
  <c r="R40" i="1"/>
  <c r="Q51" i="1"/>
  <c r="R43" i="1"/>
  <c r="R18" i="1"/>
  <c r="R15" i="1"/>
  <c r="R12" i="1" s="1"/>
  <c r="R50" i="1" s="1"/>
  <c r="H12" i="1"/>
  <c r="H50" i="1" s="1"/>
  <c r="P12" i="1"/>
  <c r="P50" i="1" s="1"/>
  <c r="H21" i="1"/>
  <c r="H43" i="1"/>
  <c r="R21" i="1" l="1"/>
  <c r="R51" i="1" s="1"/>
  <c r="H51" i="1"/>
</calcChain>
</file>

<file path=xl/sharedStrings.xml><?xml version="1.0" encoding="utf-8"?>
<sst xmlns="http://schemas.openxmlformats.org/spreadsheetml/2006/main" count="85" uniqueCount="43">
  <si>
    <t xml:space="preserve">do Uchwały Nr </t>
  </si>
  <si>
    <t>Rady  Gminy Lesznowola</t>
  </si>
  <si>
    <t>z dnia             2018r.</t>
  </si>
  <si>
    <t xml:space="preserve">                Plan wydzielonego rachunku dochodów   i wydatków nimi finansowanych jednostek budżetowych  w  2018 r. - po zmianach</t>
  </si>
  <si>
    <t>Treść</t>
  </si>
  <si>
    <t>Rozdz.  80101</t>
  </si>
  <si>
    <t>DOCHODY  I  WYDATKI</t>
  </si>
  <si>
    <t>Zespół Szkolno-Przedszkolny w Lesznowoli</t>
  </si>
  <si>
    <t>Szkoła Podstawowa w Mrokowie</t>
  </si>
  <si>
    <t>Szkoła Podstawowa w Nowej Iwicznej</t>
  </si>
  <si>
    <t>Szkoła Podstawowa w Łazach</t>
  </si>
  <si>
    <t>Szkoła Podstawowa w Mysiadle</t>
  </si>
  <si>
    <t>plan razem</t>
  </si>
  <si>
    <t>plan</t>
  </si>
  <si>
    <t>zmiany</t>
  </si>
  <si>
    <t>plan po zmianach</t>
  </si>
  <si>
    <t>Dochody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</si>
  <si>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</si>
  <si>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</si>
  <si>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</si>
  <si>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</si>
  <si>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</si>
  <si>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</si>
  <si>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t>§0950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</si>
  <si>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</si>
  <si>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t>Wydatki  ogółem w tym:</t>
  </si>
  <si>
    <r>
      <rPr>
        <sz val="8"/>
        <rFont val="Calibri"/>
        <family val="2"/>
        <charset val="238"/>
      </rPr>
      <t>§ 2400</t>
    </r>
  </si>
  <si>
    <t>§ 4190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</si>
  <si>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</si>
  <si>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</si>
  <si>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</si>
  <si>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</si>
  <si>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</si>
  <si>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4430</t>
    </r>
  </si>
  <si>
    <t>Rozdz.  80104</t>
  </si>
  <si>
    <t>Przedszkole w Lesznowoli</t>
  </si>
  <si>
    <t>Przedszkole w Mysiadle</t>
  </si>
  <si>
    <t>Przedszkole w Jastrzębcu</t>
  </si>
  <si>
    <t>Przedszkole w Zamieniu</t>
  </si>
  <si>
    <t>Przedszkole w Kosowie</t>
  </si>
  <si>
    <t xml:space="preserve">OGÓŁEM DOCHODY </t>
  </si>
  <si>
    <t>OGÓŁEM WYDATKI</t>
  </si>
  <si>
    <t xml:space="preserve">Załącznik Nr 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</si>
</sst>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sz val="8"/>
      <name val="Calibri"/>
      <family val="2"/>
      <charset val="238"/>
    </font>
    <font>
      <sz val="8"/>
      <name val="Cambria"/>
      <family val="1"/>
      <charset val="238"/>
    </font>
    <font>
      <sz val="10"/>
      <name val="Arial CE"/>
      <charset val="238"/>
    </font>
    <font>
      <b/>
      <i/>
      <sz val="8"/>
      <name val="Cambria"/>
      <family val="1"/>
      <charset val="238"/>
      <scheme val="major"/>
    </font>
    <font>
      <b/>
      <sz val="6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0" fontId="6" fillId="0" borderId="14" xfId="0" quotePrefix="1" applyFont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right" vertical="center"/>
    </xf>
    <xf numFmtId="3" fontId="6" fillId="0" borderId="14" xfId="0" quotePrefix="1" applyNumberFormat="1" applyFont="1" applyBorder="1" applyAlignment="1">
      <alignment horizontal="right" vertical="center"/>
    </xf>
    <xf numFmtId="3" fontId="8" fillId="0" borderId="14" xfId="0" quotePrefix="1" applyNumberFormat="1" applyFont="1" applyBorder="1" applyAlignment="1">
      <alignment horizontal="right" vertical="center"/>
    </xf>
    <xf numFmtId="3" fontId="6" fillId="3" borderId="14" xfId="0" quotePrefix="1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/>
    </xf>
    <xf numFmtId="3" fontId="6" fillId="2" borderId="14" xfId="0" quotePrefix="1" applyNumberFormat="1" applyFont="1" applyFill="1" applyBorder="1" applyAlignment="1">
      <alignment horizontal="right" vertical="center"/>
    </xf>
    <xf numFmtId="0" fontId="12" fillId="0" borderId="14" xfId="0" quotePrefix="1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3" fontId="7" fillId="2" borderId="10" xfId="0" quotePrefix="1" applyNumberFormat="1" applyFont="1" applyFill="1" applyBorder="1" applyAlignment="1">
      <alignment horizontal="right" vertical="center"/>
    </xf>
    <xf numFmtId="2" fontId="6" fillId="0" borderId="14" xfId="0" quotePrefix="1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0" fontId="6" fillId="4" borderId="0" xfId="0" quotePrefix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6" fillId="4" borderId="0" xfId="0" quotePrefix="1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 wrapText="1"/>
    </xf>
    <xf numFmtId="0" fontId="6" fillId="0" borderId="14" xfId="0" quotePrefix="1" applyFont="1" applyBorder="1" applyAlignment="1">
      <alignment horizontal="right" vertical="center"/>
    </xf>
    <xf numFmtId="0" fontId="8" fillId="0" borderId="14" xfId="0" quotePrefix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right" vertical="center"/>
    </xf>
    <xf numFmtId="3" fontId="16" fillId="3" borderId="14" xfId="0" applyNumberFormat="1" applyFont="1" applyFill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112" zoomScaleNormal="112" workbookViewId="0">
      <selection activeCell="L1" sqref="L1:P1"/>
    </sheetView>
  </sheetViews>
  <sheetFormatPr defaultRowHeight="15" x14ac:dyDescent="0.25"/>
  <cols>
    <col min="1" max="1" width="6.140625" customWidth="1"/>
    <col min="2" max="2" width="8" customWidth="1"/>
    <col min="3" max="3" width="8.28515625" customWidth="1"/>
    <col min="4" max="4" width="7.28515625" customWidth="1"/>
    <col min="5" max="5" width="8.140625" customWidth="1"/>
    <col min="6" max="6" width="7.28515625" customWidth="1"/>
    <col min="7" max="7" width="6.28515625" customWidth="1"/>
    <col min="8" max="8" width="7.28515625" customWidth="1"/>
    <col min="9" max="9" width="8" customWidth="1"/>
    <col min="10" max="10" width="6.42578125" customWidth="1"/>
    <col min="11" max="11" width="7.140625" customWidth="1"/>
    <col min="12" max="12" width="7.5703125" customWidth="1"/>
    <col min="13" max="13" width="6.42578125" customWidth="1"/>
    <col min="14" max="14" width="6.85546875" customWidth="1"/>
    <col min="15" max="15" width="8" customWidth="1"/>
    <col min="16" max="16" width="6" customWidth="1"/>
    <col min="17" max="17" width="7.7109375" customWidth="1"/>
    <col min="18" max="18" width="8.140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9" t="s">
        <v>42</v>
      </c>
      <c r="M1" s="80"/>
      <c r="N1" s="80"/>
      <c r="O1" s="80"/>
      <c r="P1" s="80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9" t="s">
        <v>0</v>
      </c>
      <c r="M2" s="80"/>
      <c r="N2" s="80"/>
      <c r="O2" s="80"/>
      <c r="P2" s="80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9" t="s">
        <v>1</v>
      </c>
      <c r="M3" s="80"/>
      <c r="N3" s="80"/>
      <c r="O3" s="80"/>
      <c r="P3" s="80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9" t="s">
        <v>2</v>
      </c>
      <c r="M4" s="80"/>
      <c r="N4" s="80"/>
      <c r="O4" s="80"/>
      <c r="P4" s="80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x14ac:dyDescent="0.25">
      <c r="A7" s="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x14ac:dyDescent="0.25">
      <c r="A8" s="74" t="s">
        <v>4</v>
      </c>
      <c r="B8" s="45" t="s">
        <v>5</v>
      </c>
      <c r="C8" s="48" t="s">
        <v>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51"/>
      <c r="R8" s="52" t="s">
        <v>5</v>
      </c>
    </row>
    <row r="9" spans="1:18" x14ac:dyDescent="0.25">
      <c r="A9" s="75"/>
      <c r="B9" s="46"/>
      <c r="C9" s="71" t="s">
        <v>7</v>
      </c>
      <c r="D9" s="77"/>
      <c r="E9" s="78"/>
      <c r="F9" s="61" t="s">
        <v>8</v>
      </c>
      <c r="G9" s="62"/>
      <c r="H9" s="63"/>
      <c r="I9" s="61" t="s">
        <v>9</v>
      </c>
      <c r="J9" s="67"/>
      <c r="K9" s="68"/>
      <c r="L9" s="61" t="s">
        <v>10</v>
      </c>
      <c r="M9" s="67"/>
      <c r="N9" s="68"/>
      <c r="O9" s="71" t="s">
        <v>11</v>
      </c>
      <c r="P9" s="72"/>
      <c r="Q9" s="73"/>
      <c r="R9" s="53"/>
    </row>
    <row r="10" spans="1:18" x14ac:dyDescent="0.25">
      <c r="A10" s="76"/>
      <c r="B10" s="47"/>
      <c r="C10" s="58"/>
      <c r="D10" s="59"/>
      <c r="E10" s="60"/>
      <c r="F10" s="64"/>
      <c r="G10" s="65"/>
      <c r="H10" s="66"/>
      <c r="I10" s="58"/>
      <c r="J10" s="69"/>
      <c r="K10" s="70"/>
      <c r="L10" s="58"/>
      <c r="M10" s="69"/>
      <c r="N10" s="70"/>
      <c r="O10" s="58"/>
      <c r="P10" s="69"/>
      <c r="Q10" s="70"/>
      <c r="R10" s="54"/>
    </row>
    <row r="11" spans="1:18" ht="24" customHeight="1" x14ac:dyDescent="0.25">
      <c r="A11" s="3"/>
      <c r="B11" s="4" t="s">
        <v>12</v>
      </c>
      <c r="C11" s="3" t="s">
        <v>13</v>
      </c>
      <c r="D11" s="5" t="s">
        <v>14</v>
      </c>
      <c r="E11" s="6" t="s">
        <v>15</v>
      </c>
      <c r="F11" s="3" t="s">
        <v>13</v>
      </c>
      <c r="G11" s="5" t="s">
        <v>14</v>
      </c>
      <c r="H11" s="6" t="s">
        <v>15</v>
      </c>
      <c r="I11" s="3" t="s">
        <v>13</v>
      </c>
      <c r="J11" s="7" t="s">
        <v>14</v>
      </c>
      <c r="K11" s="6" t="s">
        <v>15</v>
      </c>
      <c r="L11" s="3" t="s">
        <v>13</v>
      </c>
      <c r="M11" s="7" t="s">
        <v>14</v>
      </c>
      <c r="N11" s="6" t="s">
        <v>15</v>
      </c>
      <c r="O11" s="3" t="s">
        <v>13</v>
      </c>
      <c r="P11" s="7" t="s">
        <v>14</v>
      </c>
      <c r="Q11" s="6" t="s">
        <v>15</v>
      </c>
      <c r="R11" s="8" t="s">
        <v>15</v>
      </c>
    </row>
    <row r="12" spans="1:18" ht="27" x14ac:dyDescent="0.25">
      <c r="A12" s="9" t="s">
        <v>16</v>
      </c>
      <c r="B12" s="10">
        <f>B13+B14+B15+B16+B17+B18+B20+B19</f>
        <v>4879400</v>
      </c>
      <c r="C12" s="10">
        <f>C13+C14+C15+C16+C17+C18+C19+C20</f>
        <v>1278000</v>
      </c>
      <c r="D12" s="10">
        <f>D13+D14+D15+D16+D17+D18+D19+D20</f>
        <v>-265500</v>
      </c>
      <c r="E12" s="10">
        <f t="shared" ref="E12:J12" si="0">SUM(E13:E20)</f>
        <v>1012500</v>
      </c>
      <c r="F12" s="10">
        <f t="shared" si="0"/>
        <v>793800</v>
      </c>
      <c r="G12" s="10">
        <f t="shared" si="0"/>
        <v>-13100</v>
      </c>
      <c r="H12" s="10">
        <f t="shared" si="0"/>
        <v>780700</v>
      </c>
      <c r="I12" s="10">
        <f t="shared" si="0"/>
        <v>928100</v>
      </c>
      <c r="J12" s="10">
        <f t="shared" si="0"/>
        <v>-15600</v>
      </c>
      <c r="K12" s="10">
        <f>SUM(K13:K19)</f>
        <v>912500</v>
      </c>
      <c r="L12" s="10">
        <f t="shared" ref="L12:Q12" si="1">SUM(L13:L20)</f>
        <v>743600</v>
      </c>
      <c r="M12" s="10">
        <f t="shared" si="1"/>
        <v>-15600</v>
      </c>
      <c r="N12" s="10">
        <f t="shared" si="1"/>
        <v>728000</v>
      </c>
      <c r="O12" s="10">
        <f t="shared" si="1"/>
        <v>1135900</v>
      </c>
      <c r="P12" s="10">
        <f t="shared" si="1"/>
        <v>18718</v>
      </c>
      <c r="Q12" s="10">
        <f t="shared" si="1"/>
        <v>1154618</v>
      </c>
      <c r="R12" s="11">
        <f>SUM(R13:R20)</f>
        <v>4588318</v>
      </c>
    </row>
    <row r="13" spans="1:18" x14ac:dyDescent="0.25">
      <c r="A13" s="12" t="s">
        <v>17</v>
      </c>
      <c r="B13" s="13">
        <f t="shared" ref="B13:B19" si="2">C13+F13+I13+L13+O13</f>
        <v>4016200</v>
      </c>
      <c r="C13" s="14">
        <v>1056200</v>
      </c>
      <c r="D13" s="15">
        <v>-260000</v>
      </c>
      <c r="E13" s="16">
        <f>SUM(C13+D13)</f>
        <v>796200</v>
      </c>
      <c r="F13" s="14">
        <v>580000</v>
      </c>
      <c r="G13" s="17">
        <v>30000</v>
      </c>
      <c r="H13" s="16">
        <f>SUM(F13+G13)</f>
        <v>610000</v>
      </c>
      <c r="I13" s="14">
        <v>780000</v>
      </c>
      <c r="J13" s="17"/>
      <c r="K13" s="16">
        <f>SUM(I13+J13)</f>
        <v>780000</v>
      </c>
      <c r="L13" s="14">
        <v>640000</v>
      </c>
      <c r="M13" s="15"/>
      <c r="N13" s="16">
        <f>SUM(L13+M13)</f>
        <v>640000</v>
      </c>
      <c r="O13" s="14">
        <v>960000</v>
      </c>
      <c r="P13" s="17">
        <v>10000</v>
      </c>
      <c r="Q13" s="16">
        <f>SUM(O13+P13)</f>
        <v>970000</v>
      </c>
      <c r="R13" s="18">
        <f>E13+H13+K13+N13+Q13</f>
        <v>3796200</v>
      </c>
    </row>
    <row r="14" spans="1:18" x14ac:dyDescent="0.25">
      <c r="A14" s="12" t="s">
        <v>18</v>
      </c>
      <c r="B14" s="13">
        <f t="shared" si="2"/>
        <v>5700</v>
      </c>
      <c r="C14" s="14">
        <v>1200</v>
      </c>
      <c r="D14" s="15"/>
      <c r="E14" s="16">
        <f t="shared" ref="E14:E20" si="3">SUM(C14+D14)</f>
        <v>1200</v>
      </c>
      <c r="F14" s="14">
        <v>1900</v>
      </c>
      <c r="G14" s="17"/>
      <c r="H14" s="16">
        <f t="shared" ref="H14:H19" si="4">SUM(F14+G14)</f>
        <v>1900</v>
      </c>
      <c r="I14" s="14">
        <v>900</v>
      </c>
      <c r="J14" s="17"/>
      <c r="K14" s="16">
        <f t="shared" ref="K14:K19" si="5">SUM(I14+J14)</f>
        <v>900</v>
      </c>
      <c r="L14" s="14">
        <v>1600</v>
      </c>
      <c r="M14" s="15"/>
      <c r="N14" s="16">
        <f t="shared" ref="N14:N17" si="6">SUM(L14+M14)</f>
        <v>1600</v>
      </c>
      <c r="O14" s="14">
        <v>100</v>
      </c>
      <c r="P14" s="17"/>
      <c r="Q14" s="16">
        <f t="shared" ref="Q14:Q19" si="7">SUM(O14+P14)</f>
        <v>100</v>
      </c>
      <c r="R14" s="18">
        <f t="shared" ref="R14:R21" si="8">E14+H14+K14+N14+Q14</f>
        <v>5700</v>
      </c>
    </row>
    <row r="15" spans="1:18" x14ac:dyDescent="0.25">
      <c r="A15" s="12" t="s">
        <v>19</v>
      </c>
      <c r="B15" s="13">
        <f t="shared" si="2"/>
        <v>328000</v>
      </c>
      <c r="C15" s="14">
        <v>90000</v>
      </c>
      <c r="D15" s="15"/>
      <c r="E15" s="16">
        <f t="shared" si="3"/>
        <v>90000</v>
      </c>
      <c r="F15" s="14">
        <v>58000</v>
      </c>
      <c r="G15" s="17"/>
      <c r="H15" s="16">
        <f t="shared" si="4"/>
        <v>58000</v>
      </c>
      <c r="I15" s="14">
        <v>80000</v>
      </c>
      <c r="J15" s="17">
        <v>-15000</v>
      </c>
      <c r="K15" s="16">
        <f t="shared" si="5"/>
        <v>65000</v>
      </c>
      <c r="L15" s="14">
        <v>40000</v>
      </c>
      <c r="M15" s="15">
        <v>4000</v>
      </c>
      <c r="N15" s="16">
        <f t="shared" si="6"/>
        <v>44000</v>
      </c>
      <c r="O15" s="14">
        <v>60000</v>
      </c>
      <c r="P15" s="17">
        <v>-20000</v>
      </c>
      <c r="Q15" s="16">
        <f t="shared" si="7"/>
        <v>40000</v>
      </c>
      <c r="R15" s="18">
        <f t="shared" si="8"/>
        <v>297000</v>
      </c>
    </row>
    <row r="16" spans="1:18" x14ac:dyDescent="0.25">
      <c r="A16" s="19" t="s">
        <v>20</v>
      </c>
      <c r="B16" s="13">
        <f t="shared" si="2"/>
        <v>132000</v>
      </c>
      <c r="C16" s="14">
        <v>40000</v>
      </c>
      <c r="D16" s="15"/>
      <c r="E16" s="16">
        <f t="shared" si="3"/>
        <v>40000</v>
      </c>
      <c r="F16" s="14">
        <v>18000</v>
      </c>
      <c r="G16" s="17"/>
      <c r="H16" s="16">
        <f t="shared" si="4"/>
        <v>18000</v>
      </c>
      <c r="I16" s="14">
        <v>14000</v>
      </c>
      <c r="J16" s="17"/>
      <c r="K16" s="16">
        <f t="shared" si="5"/>
        <v>14000</v>
      </c>
      <c r="L16" s="14">
        <v>20000</v>
      </c>
      <c r="M16" s="15"/>
      <c r="N16" s="16">
        <f t="shared" si="6"/>
        <v>20000</v>
      </c>
      <c r="O16" s="14">
        <v>40000</v>
      </c>
      <c r="P16" s="17">
        <v>-20000</v>
      </c>
      <c r="Q16" s="16">
        <f t="shared" si="7"/>
        <v>20000</v>
      </c>
      <c r="R16" s="18">
        <f t="shared" si="8"/>
        <v>112000</v>
      </c>
    </row>
    <row r="17" spans="1:18" x14ac:dyDescent="0.25">
      <c r="A17" s="12" t="s">
        <v>21</v>
      </c>
      <c r="B17" s="13">
        <f t="shared" si="2"/>
        <v>6500</v>
      </c>
      <c r="C17" s="14">
        <v>2600</v>
      </c>
      <c r="D17" s="15"/>
      <c r="E17" s="16">
        <f t="shared" si="3"/>
        <v>2600</v>
      </c>
      <c r="F17" s="14">
        <v>900</v>
      </c>
      <c r="G17" s="17">
        <v>900</v>
      </c>
      <c r="H17" s="16">
        <f t="shared" si="4"/>
        <v>1800</v>
      </c>
      <c r="I17" s="14">
        <v>1200</v>
      </c>
      <c r="J17" s="17">
        <v>900</v>
      </c>
      <c r="K17" s="16">
        <f t="shared" si="5"/>
        <v>2100</v>
      </c>
      <c r="L17" s="14">
        <v>1000</v>
      </c>
      <c r="M17" s="15">
        <v>400</v>
      </c>
      <c r="N17" s="16">
        <f t="shared" si="6"/>
        <v>1400</v>
      </c>
      <c r="O17" s="14">
        <v>800</v>
      </c>
      <c r="P17" s="17">
        <v>500</v>
      </c>
      <c r="Q17" s="16">
        <f t="shared" si="7"/>
        <v>1300</v>
      </c>
      <c r="R17" s="18">
        <f t="shared" si="8"/>
        <v>9200</v>
      </c>
    </row>
    <row r="18" spans="1:18" x14ac:dyDescent="0.25">
      <c r="A18" s="12" t="s">
        <v>22</v>
      </c>
      <c r="B18" s="13">
        <f t="shared" si="2"/>
        <v>371000</v>
      </c>
      <c r="C18" s="14">
        <v>80000</v>
      </c>
      <c r="D18" s="15"/>
      <c r="E18" s="16">
        <f t="shared" si="3"/>
        <v>80000</v>
      </c>
      <c r="F18" s="14">
        <v>130000</v>
      </c>
      <c r="G18" s="17">
        <v>-40000</v>
      </c>
      <c r="H18" s="16">
        <f t="shared" si="4"/>
        <v>90000</v>
      </c>
      <c r="I18" s="14">
        <v>50000</v>
      </c>
      <c r="J18" s="17"/>
      <c r="K18" s="16">
        <f t="shared" si="5"/>
        <v>50000</v>
      </c>
      <c r="L18" s="14">
        <v>41000</v>
      </c>
      <c r="M18" s="15">
        <v>-20000</v>
      </c>
      <c r="N18" s="16">
        <f>SUM(L18+M18)</f>
        <v>21000</v>
      </c>
      <c r="O18" s="14">
        <v>70000</v>
      </c>
      <c r="P18" s="17">
        <f>20000+32718</f>
        <v>52718</v>
      </c>
      <c r="Q18" s="16">
        <f t="shared" si="7"/>
        <v>122718</v>
      </c>
      <c r="R18" s="18">
        <f t="shared" si="8"/>
        <v>363718</v>
      </c>
    </row>
    <row r="19" spans="1:18" x14ac:dyDescent="0.25">
      <c r="A19" s="12" t="s">
        <v>23</v>
      </c>
      <c r="B19" s="13">
        <f t="shared" si="2"/>
        <v>20000</v>
      </c>
      <c r="C19" s="14">
        <v>8000</v>
      </c>
      <c r="D19" s="15">
        <v>-7500</v>
      </c>
      <c r="E19" s="16">
        <f t="shared" si="3"/>
        <v>500</v>
      </c>
      <c r="F19" s="14">
        <v>5000</v>
      </c>
      <c r="G19" s="17">
        <v>-4000</v>
      </c>
      <c r="H19" s="16">
        <f t="shared" si="4"/>
        <v>1000</v>
      </c>
      <c r="I19" s="14">
        <v>2000</v>
      </c>
      <c r="J19" s="17">
        <v>-1500</v>
      </c>
      <c r="K19" s="16">
        <f t="shared" si="5"/>
        <v>500</v>
      </c>
      <c r="L19" s="14"/>
      <c r="M19" s="15"/>
      <c r="N19" s="16"/>
      <c r="O19" s="14">
        <v>5000</v>
      </c>
      <c r="P19" s="17">
        <v>-4500</v>
      </c>
      <c r="Q19" s="16">
        <f t="shared" si="7"/>
        <v>500</v>
      </c>
      <c r="R19" s="18">
        <f t="shared" si="8"/>
        <v>2500</v>
      </c>
    </row>
    <row r="20" spans="1:18" x14ac:dyDescent="0.25">
      <c r="A20" s="12" t="s">
        <v>24</v>
      </c>
      <c r="B20" s="13"/>
      <c r="C20" s="14"/>
      <c r="D20" s="15">
        <v>2000</v>
      </c>
      <c r="E20" s="16">
        <f t="shared" si="3"/>
        <v>2000</v>
      </c>
      <c r="F20" s="14"/>
      <c r="G20" s="17"/>
      <c r="H20" s="16"/>
      <c r="I20" s="14"/>
      <c r="J20" s="17"/>
      <c r="K20" s="16"/>
      <c r="L20" s="14"/>
      <c r="M20" s="15"/>
      <c r="N20" s="16"/>
      <c r="O20" s="14"/>
      <c r="P20" s="17"/>
      <c r="Q20" s="16"/>
      <c r="R20" s="18">
        <f t="shared" si="8"/>
        <v>2000</v>
      </c>
    </row>
    <row r="21" spans="1:18" ht="27" x14ac:dyDescent="0.25">
      <c r="A21" s="20" t="s">
        <v>25</v>
      </c>
      <c r="B21" s="21">
        <f>B22+B23+B24+B25+B26+B27+B28</f>
        <v>4879400</v>
      </c>
      <c r="C21" s="21">
        <f t="shared" ref="C21:N21" si="9">C22+C23+C24+C25+C26+C27+C28</f>
        <v>1278000</v>
      </c>
      <c r="D21" s="21">
        <f t="shared" si="9"/>
        <v>-265500</v>
      </c>
      <c r="E21" s="21">
        <f t="shared" si="9"/>
        <v>1012500</v>
      </c>
      <c r="F21" s="21">
        <f>F22+F23++F24+F25+F26+F27+F28</f>
        <v>793800</v>
      </c>
      <c r="G21" s="21">
        <f>G22+G23+G24+G25+G26+G27+G28</f>
        <v>-13100</v>
      </c>
      <c r="H21" s="21">
        <f t="shared" si="9"/>
        <v>780700</v>
      </c>
      <c r="I21" s="21">
        <f t="shared" si="9"/>
        <v>928100</v>
      </c>
      <c r="J21" s="21">
        <f t="shared" si="9"/>
        <v>-15600</v>
      </c>
      <c r="K21" s="21">
        <f t="shared" si="9"/>
        <v>912500</v>
      </c>
      <c r="L21" s="21">
        <f t="shared" si="9"/>
        <v>743600</v>
      </c>
      <c r="M21" s="21">
        <f t="shared" si="9"/>
        <v>-15600</v>
      </c>
      <c r="N21" s="21">
        <f t="shared" si="9"/>
        <v>728000</v>
      </c>
      <c r="O21" s="21">
        <f>O22+O23+O24+O25+O26+O27+O28+O29</f>
        <v>1135900</v>
      </c>
      <c r="P21" s="21">
        <f>P22+P23+P24+P25+P26+P27+P28+P29</f>
        <v>18718</v>
      </c>
      <c r="Q21" s="21">
        <f>Q22+Q23+Q24+Q25+Q26+Q27+Q28+Q29</f>
        <v>1154618</v>
      </c>
      <c r="R21" s="22">
        <f t="shared" si="8"/>
        <v>4588318</v>
      </c>
    </row>
    <row r="22" spans="1:18" x14ac:dyDescent="0.25">
      <c r="A22" s="23" t="s">
        <v>26</v>
      </c>
      <c r="B22" s="24">
        <f>C22+F22+I22+L22+O22</f>
        <v>39278</v>
      </c>
      <c r="C22" s="14">
        <v>2258</v>
      </c>
      <c r="D22" s="15"/>
      <c r="E22" s="16">
        <f>SUM(C22+D22)</f>
        <v>2258</v>
      </c>
      <c r="F22" s="14">
        <v>34877</v>
      </c>
      <c r="G22" s="15"/>
      <c r="H22" s="16">
        <f>SUM(F22+G22)</f>
        <v>34877</v>
      </c>
      <c r="I22" s="14">
        <v>1015</v>
      </c>
      <c r="J22" s="15"/>
      <c r="K22" s="16">
        <f>SUM(I22+J22)</f>
        <v>1015</v>
      </c>
      <c r="L22" s="14">
        <v>738</v>
      </c>
      <c r="M22" s="15"/>
      <c r="N22" s="16">
        <f>SUM(L22+M22)</f>
        <v>738</v>
      </c>
      <c r="O22" s="14">
        <v>390</v>
      </c>
      <c r="P22" s="15"/>
      <c r="Q22" s="16">
        <f>SUM(O22+P22)</f>
        <v>390</v>
      </c>
      <c r="R22" s="18">
        <f>E22+H22+K22+N22+Q22</f>
        <v>39278</v>
      </c>
    </row>
    <row r="23" spans="1:18" x14ac:dyDescent="0.25">
      <c r="A23" s="23" t="s">
        <v>27</v>
      </c>
      <c r="B23" s="24">
        <f>C23+F23+I23+L23+O23</f>
        <v>22500</v>
      </c>
      <c r="C23" s="14">
        <v>5000</v>
      </c>
      <c r="D23" s="15">
        <v>-5000</v>
      </c>
      <c r="E23" s="16"/>
      <c r="F23" s="14">
        <v>3000</v>
      </c>
      <c r="G23" s="15"/>
      <c r="H23" s="16">
        <f t="shared" ref="H23:H28" si="10">SUM(F23+G23)</f>
        <v>3000</v>
      </c>
      <c r="I23" s="14">
        <v>10500</v>
      </c>
      <c r="J23" s="15">
        <v>-3000</v>
      </c>
      <c r="K23" s="16">
        <f>SUM(I23+J23)</f>
        <v>7500</v>
      </c>
      <c r="L23" s="14">
        <v>2000</v>
      </c>
      <c r="M23" s="15"/>
      <c r="N23" s="16">
        <f>SUM(L23+M23)</f>
        <v>2000</v>
      </c>
      <c r="O23" s="14">
        <v>2000</v>
      </c>
      <c r="P23" s="15"/>
      <c r="Q23" s="16">
        <f>SUM(O23+P23)</f>
        <v>2000</v>
      </c>
      <c r="R23" s="18">
        <f t="shared" ref="R23:R29" si="11">E23+H23+K23+N23+Q23</f>
        <v>14500</v>
      </c>
    </row>
    <row r="24" spans="1:18" x14ac:dyDescent="0.25">
      <c r="A24" s="12" t="s">
        <v>28</v>
      </c>
      <c r="B24" s="24">
        <f t="shared" ref="B24:B28" si="12">C24+F24+I24+L24+O24</f>
        <v>248010</v>
      </c>
      <c r="C24" s="14">
        <v>79900</v>
      </c>
      <c r="D24" s="15">
        <v>15000</v>
      </c>
      <c r="E24" s="16">
        <f t="shared" ref="E24:E28" si="13">SUM(C24+D24)</f>
        <v>94900</v>
      </c>
      <c r="F24" s="14">
        <v>40400</v>
      </c>
      <c r="G24" s="15">
        <v>15900</v>
      </c>
      <c r="H24" s="16">
        <f t="shared" si="10"/>
        <v>56300</v>
      </c>
      <c r="I24" s="14">
        <v>71400</v>
      </c>
      <c r="J24" s="15"/>
      <c r="K24" s="16">
        <f t="shared" ref="K24:K28" si="14">SUM(I24+J24)</f>
        <v>71400</v>
      </c>
      <c r="L24" s="14">
        <v>15600</v>
      </c>
      <c r="M24" s="15"/>
      <c r="N24" s="16">
        <f t="shared" ref="N24:N28" si="15">SUM(L24+M24)</f>
        <v>15600</v>
      </c>
      <c r="O24" s="14">
        <v>40710</v>
      </c>
      <c r="P24" s="15"/>
      <c r="Q24" s="16">
        <f t="shared" ref="Q24:Q29" si="16">SUM(O24+P24)</f>
        <v>40710</v>
      </c>
      <c r="R24" s="18">
        <f t="shared" si="11"/>
        <v>278910</v>
      </c>
    </row>
    <row r="25" spans="1:18" x14ac:dyDescent="0.25">
      <c r="A25" s="12" t="s">
        <v>29</v>
      </c>
      <c r="B25" s="24">
        <f t="shared" si="12"/>
        <v>4127189</v>
      </c>
      <c r="C25" s="14">
        <v>1094942</v>
      </c>
      <c r="D25" s="15">
        <v>-260000</v>
      </c>
      <c r="E25" s="16">
        <f>SUM(C25+D25)</f>
        <v>834942</v>
      </c>
      <c r="F25" s="14">
        <v>592000</v>
      </c>
      <c r="G25" s="15">
        <v>30000</v>
      </c>
      <c r="H25" s="16">
        <f t="shared" si="10"/>
        <v>622000</v>
      </c>
      <c r="I25" s="14">
        <v>779985</v>
      </c>
      <c r="J25" s="15"/>
      <c r="K25" s="16">
        <f t="shared" si="14"/>
        <v>779985</v>
      </c>
      <c r="L25" s="14">
        <v>660262</v>
      </c>
      <c r="M25" s="15"/>
      <c r="N25" s="16">
        <f t="shared" si="15"/>
        <v>660262</v>
      </c>
      <c r="O25" s="14">
        <v>1000000</v>
      </c>
      <c r="P25" s="15">
        <v>10000</v>
      </c>
      <c r="Q25" s="16">
        <f t="shared" si="16"/>
        <v>1010000</v>
      </c>
      <c r="R25" s="18">
        <f t="shared" si="11"/>
        <v>3907189</v>
      </c>
    </row>
    <row r="26" spans="1:18" x14ac:dyDescent="0.25">
      <c r="A26" s="12" t="s">
        <v>30</v>
      </c>
      <c r="B26" s="24">
        <f t="shared" si="12"/>
        <v>92800</v>
      </c>
      <c r="C26" s="14">
        <v>25000</v>
      </c>
      <c r="D26" s="15">
        <v>-10000</v>
      </c>
      <c r="E26" s="16">
        <f t="shared" si="13"/>
        <v>15000</v>
      </c>
      <c r="F26" s="14">
        <v>20000</v>
      </c>
      <c r="G26" s="15">
        <v>-10000</v>
      </c>
      <c r="H26" s="16">
        <f t="shared" si="10"/>
        <v>10000</v>
      </c>
      <c r="I26" s="14"/>
      <c r="J26" s="15"/>
      <c r="K26" s="16"/>
      <c r="L26" s="14">
        <v>15000</v>
      </c>
      <c r="M26" s="15"/>
      <c r="N26" s="16">
        <f t="shared" si="15"/>
        <v>15000</v>
      </c>
      <c r="O26" s="14">
        <v>32800</v>
      </c>
      <c r="P26" s="15">
        <v>-24000</v>
      </c>
      <c r="Q26" s="16">
        <f t="shared" si="16"/>
        <v>8800</v>
      </c>
      <c r="R26" s="18">
        <f t="shared" si="11"/>
        <v>48800</v>
      </c>
    </row>
    <row r="27" spans="1:18" x14ac:dyDescent="0.25">
      <c r="A27" s="12" t="s">
        <v>31</v>
      </c>
      <c r="B27" s="24">
        <f t="shared" si="12"/>
        <v>13123</v>
      </c>
      <c r="C27" s="14"/>
      <c r="D27" s="15"/>
      <c r="E27" s="16"/>
      <c r="F27" s="14">
        <v>13123</v>
      </c>
      <c r="G27" s="15">
        <v>-9000</v>
      </c>
      <c r="H27" s="16">
        <f t="shared" si="10"/>
        <v>4123</v>
      </c>
      <c r="I27" s="14"/>
      <c r="J27" s="15"/>
      <c r="K27" s="16"/>
      <c r="L27" s="14"/>
      <c r="M27" s="15"/>
      <c r="N27" s="16"/>
      <c r="O27" s="14"/>
      <c r="P27" s="15"/>
      <c r="Q27" s="16"/>
      <c r="R27" s="18">
        <f t="shared" si="11"/>
        <v>4123</v>
      </c>
    </row>
    <row r="28" spans="1:18" x14ac:dyDescent="0.25">
      <c r="A28" s="12" t="s">
        <v>32</v>
      </c>
      <c r="B28" s="24">
        <f t="shared" si="12"/>
        <v>336500</v>
      </c>
      <c r="C28" s="14">
        <v>70900</v>
      </c>
      <c r="D28" s="15">
        <v>-5500</v>
      </c>
      <c r="E28" s="16">
        <f t="shared" si="13"/>
        <v>65400</v>
      </c>
      <c r="F28" s="14">
        <v>90400</v>
      </c>
      <c r="G28" s="15">
        <v>-40000</v>
      </c>
      <c r="H28" s="16">
        <f t="shared" si="10"/>
        <v>50400</v>
      </c>
      <c r="I28" s="14">
        <v>65200</v>
      </c>
      <c r="J28" s="15">
        <v>-12600</v>
      </c>
      <c r="K28" s="16">
        <f t="shared" si="14"/>
        <v>52600</v>
      </c>
      <c r="L28" s="14">
        <v>50000</v>
      </c>
      <c r="M28" s="15">
        <v>-15600</v>
      </c>
      <c r="N28" s="16">
        <f t="shared" si="15"/>
        <v>34400</v>
      </c>
      <c r="O28" s="14">
        <v>60000</v>
      </c>
      <c r="P28" s="15"/>
      <c r="Q28" s="16">
        <f t="shared" si="16"/>
        <v>60000</v>
      </c>
      <c r="R28" s="18">
        <f t="shared" si="11"/>
        <v>262800</v>
      </c>
    </row>
    <row r="29" spans="1:18" x14ac:dyDescent="0.25">
      <c r="A29" s="12" t="s">
        <v>33</v>
      </c>
      <c r="B29" s="24"/>
      <c r="C29" s="14"/>
      <c r="D29" s="15"/>
      <c r="E29" s="16"/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>
        <v>32718</v>
      </c>
      <c r="Q29" s="16">
        <f t="shared" si="16"/>
        <v>32718</v>
      </c>
      <c r="R29" s="18">
        <f t="shared" si="11"/>
        <v>32718</v>
      </c>
    </row>
    <row r="30" spans="1:18" x14ac:dyDescent="0.25">
      <c r="A30" s="25"/>
      <c r="B30" s="26"/>
      <c r="C30" s="27"/>
      <c r="D30" s="28"/>
      <c r="E30" s="29"/>
      <c r="F30" s="27"/>
      <c r="G30" s="28"/>
      <c r="H30" s="29"/>
      <c r="I30" s="27"/>
      <c r="J30" s="28"/>
      <c r="K30" s="29"/>
      <c r="L30" s="27"/>
      <c r="M30" s="28"/>
      <c r="N30" s="29"/>
      <c r="O30" s="27"/>
      <c r="P30" s="28"/>
      <c r="Q30" s="29"/>
      <c r="R30" s="29"/>
    </row>
    <row r="36" spans="1:18" x14ac:dyDescent="0.25">
      <c r="A36" s="44" t="s">
        <v>4</v>
      </c>
      <c r="B36" s="45" t="s">
        <v>34</v>
      </c>
      <c r="C36" s="48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51"/>
      <c r="R36" s="52" t="s">
        <v>34</v>
      </c>
    </row>
    <row r="37" spans="1:18" x14ac:dyDescent="0.25">
      <c r="A37" s="44"/>
      <c r="B37" s="46"/>
      <c r="C37" s="55" t="s">
        <v>35</v>
      </c>
      <c r="D37" s="56"/>
      <c r="E37" s="57"/>
      <c r="F37" s="61" t="s">
        <v>36</v>
      </c>
      <c r="G37" s="62"/>
      <c r="H37" s="63"/>
      <c r="I37" s="61" t="s">
        <v>37</v>
      </c>
      <c r="J37" s="67"/>
      <c r="K37" s="68"/>
      <c r="L37" s="61" t="s">
        <v>38</v>
      </c>
      <c r="M37" s="67"/>
      <c r="N37" s="68"/>
      <c r="O37" s="71" t="s">
        <v>39</v>
      </c>
      <c r="P37" s="72"/>
      <c r="Q37" s="73"/>
      <c r="R37" s="53"/>
    </row>
    <row r="38" spans="1:18" x14ac:dyDescent="0.25">
      <c r="A38" s="44"/>
      <c r="B38" s="47"/>
      <c r="C38" s="58"/>
      <c r="D38" s="59"/>
      <c r="E38" s="60"/>
      <c r="F38" s="64"/>
      <c r="G38" s="65"/>
      <c r="H38" s="66"/>
      <c r="I38" s="58"/>
      <c r="J38" s="69"/>
      <c r="K38" s="70"/>
      <c r="L38" s="58"/>
      <c r="M38" s="69"/>
      <c r="N38" s="70"/>
      <c r="O38" s="58"/>
      <c r="P38" s="69"/>
      <c r="Q38" s="70"/>
      <c r="R38" s="54"/>
    </row>
    <row r="39" spans="1:18" ht="25.5" customHeight="1" x14ac:dyDescent="0.25">
      <c r="A39" s="3"/>
      <c r="B39" s="30" t="s">
        <v>12</v>
      </c>
      <c r="C39" s="31" t="s">
        <v>13</v>
      </c>
      <c r="D39" s="32" t="s">
        <v>14</v>
      </c>
      <c r="E39" s="33" t="s">
        <v>15</v>
      </c>
      <c r="F39" s="31" t="s">
        <v>13</v>
      </c>
      <c r="G39" s="32" t="s">
        <v>14</v>
      </c>
      <c r="H39" s="33" t="s">
        <v>15</v>
      </c>
      <c r="I39" s="31" t="s">
        <v>13</v>
      </c>
      <c r="J39" s="34" t="s">
        <v>14</v>
      </c>
      <c r="K39" s="33" t="s">
        <v>15</v>
      </c>
      <c r="L39" s="31" t="s">
        <v>13</v>
      </c>
      <c r="M39" s="34" t="s">
        <v>14</v>
      </c>
      <c r="N39" s="33" t="s">
        <v>15</v>
      </c>
      <c r="O39" s="31" t="s">
        <v>13</v>
      </c>
      <c r="P39" s="34" t="s">
        <v>14</v>
      </c>
      <c r="Q39" s="33" t="s">
        <v>15</v>
      </c>
      <c r="R39" s="35" t="s">
        <v>15</v>
      </c>
    </row>
    <row r="40" spans="1:18" ht="40.5" customHeight="1" x14ac:dyDescent="0.25">
      <c r="A40" s="9" t="s">
        <v>16</v>
      </c>
      <c r="B40" s="10">
        <f>SUM(C40+F40+I40+L40+O40)</f>
        <v>677200</v>
      </c>
      <c r="C40" s="10">
        <f t="shared" ref="C40:I40" si="17">SUM(C41:C42)</f>
        <v>306700</v>
      </c>
      <c r="D40" s="36">
        <f t="shared" si="17"/>
        <v>-90200</v>
      </c>
      <c r="E40" s="10">
        <f t="shared" si="17"/>
        <v>216500</v>
      </c>
      <c r="F40" s="10">
        <f t="shared" si="17"/>
        <v>150200</v>
      </c>
      <c r="G40" s="36">
        <f t="shared" si="17"/>
        <v>-18000</v>
      </c>
      <c r="H40" s="10">
        <f t="shared" si="17"/>
        <v>132200</v>
      </c>
      <c r="I40" s="10">
        <f t="shared" si="17"/>
        <v>53100</v>
      </c>
      <c r="J40" s="36"/>
      <c r="K40" s="10">
        <f t="shared" ref="K40:R40" si="18">SUM(K41:K42)</f>
        <v>53100</v>
      </c>
      <c r="L40" s="10">
        <f t="shared" si="18"/>
        <v>130100</v>
      </c>
      <c r="M40" s="36">
        <f t="shared" si="18"/>
        <v>-19700</v>
      </c>
      <c r="N40" s="10">
        <f t="shared" si="18"/>
        <v>110400</v>
      </c>
      <c r="O40" s="10">
        <f t="shared" si="18"/>
        <v>37100</v>
      </c>
      <c r="P40" s="36">
        <f t="shared" si="18"/>
        <v>-7000</v>
      </c>
      <c r="Q40" s="10">
        <f t="shared" si="18"/>
        <v>30100</v>
      </c>
      <c r="R40" s="11">
        <f t="shared" si="18"/>
        <v>542300</v>
      </c>
    </row>
    <row r="41" spans="1:18" x14ac:dyDescent="0.25">
      <c r="A41" s="12" t="s">
        <v>17</v>
      </c>
      <c r="B41" s="24">
        <f>SUM(C41+F41+I41+L41+O41)</f>
        <v>676000</v>
      </c>
      <c r="C41" s="14">
        <v>306000</v>
      </c>
      <c r="D41" s="15">
        <v>-90000</v>
      </c>
      <c r="E41" s="16">
        <f>SUM(C41+D41)</f>
        <v>216000</v>
      </c>
      <c r="F41" s="14">
        <v>150000</v>
      </c>
      <c r="G41" s="15">
        <v>-18000</v>
      </c>
      <c r="H41" s="16">
        <f>SUM(F41+G41)</f>
        <v>132000</v>
      </c>
      <c r="I41" s="14">
        <v>53000</v>
      </c>
      <c r="J41" s="15"/>
      <c r="K41" s="16">
        <f>SUM(I41+J41)</f>
        <v>53000</v>
      </c>
      <c r="L41" s="14">
        <v>130000</v>
      </c>
      <c r="M41" s="15">
        <v>-20000</v>
      </c>
      <c r="N41" s="16">
        <f>SUM(L41+M41)</f>
        <v>110000</v>
      </c>
      <c r="O41" s="14">
        <v>37000</v>
      </c>
      <c r="P41" s="15">
        <v>-7000</v>
      </c>
      <c r="Q41" s="16">
        <f>SUM(O41+P41)</f>
        <v>30000</v>
      </c>
      <c r="R41" s="18">
        <f>E41+H41+K41+N41+Q41</f>
        <v>541000</v>
      </c>
    </row>
    <row r="42" spans="1:18" x14ac:dyDescent="0.25">
      <c r="A42" s="12" t="s">
        <v>21</v>
      </c>
      <c r="B42" s="24">
        <f>SUM(C42+F42+I42+L42+O42)</f>
        <v>1200</v>
      </c>
      <c r="C42" s="14">
        <v>700</v>
      </c>
      <c r="D42" s="15">
        <v>-200</v>
      </c>
      <c r="E42" s="16">
        <f t="shared" ref="E42" si="19">SUM(C42+D42)</f>
        <v>500</v>
      </c>
      <c r="F42" s="14">
        <v>200</v>
      </c>
      <c r="G42" s="15"/>
      <c r="H42" s="16">
        <f t="shared" ref="H42" si="20">SUM(F42+G42)</f>
        <v>200</v>
      </c>
      <c r="I42" s="14">
        <v>100</v>
      </c>
      <c r="J42" s="15"/>
      <c r="K42" s="16">
        <f t="shared" ref="K42" si="21">SUM(I42+J42)</f>
        <v>100</v>
      </c>
      <c r="L42" s="14">
        <v>100</v>
      </c>
      <c r="M42" s="15">
        <v>300</v>
      </c>
      <c r="N42" s="16">
        <f t="shared" ref="N42" si="22">SUM(L42+M42)</f>
        <v>400</v>
      </c>
      <c r="O42" s="14">
        <v>100</v>
      </c>
      <c r="P42" s="15"/>
      <c r="Q42" s="16">
        <f t="shared" ref="Q42" si="23">SUM(O42+P42)</f>
        <v>100</v>
      </c>
      <c r="R42" s="18">
        <f t="shared" ref="R42" si="24">E42+H42+K42+N42+Q42</f>
        <v>1300</v>
      </c>
    </row>
    <row r="43" spans="1:18" ht="27" x14ac:dyDescent="0.25">
      <c r="A43" s="9" t="s">
        <v>25</v>
      </c>
      <c r="B43" s="10">
        <f t="shared" ref="B43:I43" si="25">SUM(B44:B47)</f>
        <v>677200</v>
      </c>
      <c r="C43" s="10">
        <f t="shared" si="25"/>
        <v>306700</v>
      </c>
      <c r="D43" s="36">
        <f t="shared" si="25"/>
        <v>-90200</v>
      </c>
      <c r="E43" s="10">
        <f t="shared" si="25"/>
        <v>216500</v>
      </c>
      <c r="F43" s="10">
        <f t="shared" si="25"/>
        <v>150200</v>
      </c>
      <c r="G43" s="36">
        <f t="shared" si="25"/>
        <v>-18000</v>
      </c>
      <c r="H43" s="10">
        <f t="shared" si="25"/>
        <v>132200</v>
      </c>
      <c r="I43" s="10">
        <f t="shared" si="25"/>
        <v>53100</v>
      </c>
      <c r="J43" s="36"/>
      <c r="K43" s="10">
        <f t="shared" ref="K43:Q43" si="26">SUM(K44:K47)</f>
        <v>53100</v>
      </c>
      <c r="L43" s="10">
        <f t="shared" si="26"/>
        <v>130100</v>
      </c>
      <c r="M43" s="36">
        <f t="shared" si="26"/>
        <v>-19700</v>
      </c>
      <c r="N43" s="10">
        <f t="shared" si="26"/>
        <v>110400</v>
      </c>
      <c r="O43" s="10">
        <f t="shared" si="26"/>
        <v>37100</v>
      </c>
      <c r="P43" s="36">
        <f t="shared" si="26"/>
        <v>-7000</v>
      </c>
      <c r="Q43" s="10">
        <f t="shared" si="26"/>
        <v>30100</v>
      </c>
      <c r="R43" s="37">
        <f>E43+H43+K43+N43+Q43</f>
        <v>542300</v>
      </c>
    </row>
    <row r="44" spans="1:18" x14ac:dyDescent="0.25">
      <c r="A44" s="23" t="s">
        <v>26</v>
      </c>
      <c r="B44" s="24">
        <f>SUM(C44+F44+I44+L44+O44)</f>
        <v>1191</v>
      </c>
      <c r="C44" s="14">
        <v>111</v>
      </c>
      <c r="D44" s="15"/>
      <c r="E44" s="16">
        <f>SUM(C44+D44)</f>
        <v>111</v>
      </c>
      <c r="F44" s="14">
        <v>52</v>
      </c>
      <c r="G44" s="15"/>
      <c r="H44" s="16">
        <f>F44+G44</f>
        <v>52</v>
      </c>
      <c r="I44" s="14">
        <v>66</v>
      </c>
      <c r="J44" s="15"/>
      <c r="K44" s="16">
        <f>SUM(I44+J44)</f>
        <v>66</v>
      </c>
      <c r="L44" s="14">
        <v>785</v>
      </c>
      <c r="M44" s="15"/>
      <c r="N44" s="16">
        <f>SUM(L44+M44)</f>
        <v>785</v>
      </c>
      <c r="O44" s="14">
        <v>177</v>
      </c>
      <c r="P44" s="15"/>
      <c r="Q44" s="16">
        <f>SUM(O44+P44)</f>
        <v>177</v>
      </c>
      <c r="R44" s="18">
        <f>E44+H44+K44+N44+Q44</f>
        <v>1191</v>
      </c>
    </row>
    <row r="45" spans="1:18" x14ac:dyDescent="0.25">
      <c r="A45" s="12" t="s">
        <v>28</v>
      </c>
      <c r="B45" s="24">
        <f t="shared" ref="B45" si="27">SUM(C45+F45+I45+L45+O45)</f>
        <v>500</v>
      </c>
      <c r="C45" s="14"/>
      <c r="D45" s="15"/>
      <c r="E45" s="16"/>
      <c r="F45" s="14">
        <v>200</v>
      </c>
      <c r="G45" s="15"/>
      <c r="H45" s="16">
        <f t="shared" ref="H45:H46" si="28">SUM(F45+G45)</f>
        <v>200</v>
      </c>
      <c r="I45" s="14">
        <v>100</v>
      </c>
      <c r="J45" s="15"/>
      <c r="K45" s="16">
        <f t="shared" ref="K45:K46" si="29">SUM(I45+J45)</f>
        <v>100</v>
      </c>
      <c r="L45" s="14">
        <v>100</v>
      </c>
      <c r="M45" s="15">
        <v>300</v>
      </c>
      <c r="N45" s="16">
        <f t="shared" ref="N45:N46" si="30">SUM(L45+M45)</f>
        <v>400</v>
      </c>
      <c r="O45" s="14">
        <v>100</v>
      </c>
      <c r="P45" s="15"/>
      <c r="Q45" s="16">
        <f t="shared" ref="Q45:Q46" si="31">SUM(O45+P45)</f>
        <v>100</v>
      </c>
      <c r="R45" s="18">
        <f t="shared" ref="R45:R47" si="32">E45+H45+K45+N45+Q45</f>
        <v>800</v>
      </c>
    </row>
    <row r="46" spans="1:18" x14ac:dyDescent="0.25">
      <c r="A46" s="12" t="s">
        <v>29</v>
      </c>
      <c r="B46" s="24">
        <f>SUM(C46+F46+I46+L46+O46)</f>
        <v>674809</v>
      </c>
      <c r="C46" s="14">
        <v>305889</v>
      </c>
      <c r="D46" s="15">
        <v>-90000</v>
      </c>
      <c r="E46" s="16">
        <f t="shared" ref="E46:E47" si="33">SUM(C46+D46)</f>
        <v>215889</v>
      </c>
      <c r="F46" s="14">
        <v>149948</v>
      </c>
      <c r="G46" s="15">
        <v>-18000</v>
      </c>
      <c r="H46" s="16">
        <f t="shared" si="28"/>
        <v>131948</v>
      </c>
      <c r="I46" s="14">
        <v>52934</v>
      </c>
      <c r="J46" s="15"/>
      <c r="K46" s="16">
        <f t="shared" si="29"/>
        <v>52934</v>
      </c>
      <c r="L46" s="14">
        <v>129215</v>
      </c>
      <c r="M46" s="15">
        <v>-20000</v>
      </c>
      <c r="N46" s="16">
        <f t="shared" si="30"/>
        <v>109215</v>
      </c>
      <c r="O46" s="14">
        <v>36823</v>
      </c>
      <c r="P46" s="15">
        <v>-7000</v>
      </c>
      <c r="Q46" s="16">
        <f t="shared" si="31"/>
        <v>29823</v>
      </c>
      <c r="R46" s="18">
        <f t="shared" si="32"/>
        <v>539809</v>
      </c>
    </row>
    <row r="47" spans="1:18" x14ac:dyDescent="0.25">
      <c r="A47" s="12" t="s">
        <v>32</v>
      </c>
      <c r="B47" s="24">
        <f>SUM(C47+F47+I47+L47+O47)</f>
        <v>700</v>
      </c>
      <c r="C47" s="38">
        <v>700</v>
      </c>
      <c r="D47" s="15">
        <v>-200</v>
      </c>
      <c r="E47" s="16">
        <f t="shared" si="33"/>
        <v>500</v>
      </c>
      <c r="F47" s="38"/>
      <c r="G47" s="39"/>
      <c r="H47" s="16"/>
      <c r="I47" s="38"/>
      <c r="J47" s="39"/>
      <c r="K47" s="16"/>
      <c r="L47" s="38"/>
      <c r="M47" s="39"/>
      <c r="N47" s="16"/>
      <c r="O47" s="14"/>
      <c r="P47" s="15"/>
      <c r="Q47" s="16"/>
      <c r="R47" s="18">
        <f t="shared" si="32"/>
        <v>500</v>
      </c>
    </row>
    <row r="50" spans="1:18" ht="24.75" x14ac:dyDescent="0.25">
      <c r="A50" s="40" t="s">
        <v>40</v>
      </c>
      <c r="B50" s="41">
        <f t="shared" ref="B50:R50" si="34">B12+B40</f>
        <v>5556600</v>
      </c>
      <c r="C50" s="41">
        <f t="shared" si="34"/>
        <v>1584700</v>
      </c>
      <c r="D50" s="41">
        <f t="shared" si="34"/>
        <v>-355700</v>
      </c>
      <c r="E50" s="42">
        <f t="shared" si="34"/>
        <v>1229000</v>
      </c>
      <c r="F50" s="41">
        <f t="shared" si="34"/>
        <v>944000</v>
      </c>
      <c r="G50" s="41">
        <f t="shared" si="34"/>
        <v>-31100</v>
      </c>
      <c r="H50" s="42">
        <f t="shared" si="34"/>
        <v>912900</v>
      </c>
      <c r="I50" s="41">
        <f t="shared" si="34"/>
        <v>981200</v>
      </c>
      <c r="J50" s="41">
        <f t="shared" si="34"/>
        <v>-15600</v>
      </c>
      <c r="K50" s="42">
        <f t="shared" si="34"/>
        <v>965600</v>
      </c>
      <c r="L50" s="41">
        <f t="shared" si="34"/>
        <v>873700</v>
      </c>
      <c r="M50" s="41">
        <f t="shared" si="34"/>
        <v>-35300</v>
      </c>
      <c r="N50" s="42">
        <f t="shared" si="34"/>
        <v>838400</v>
      </c>
      <c r="O50" s="41">
        <f t="shared" si="34"/>
        <v>1173000</v>
      </c>
      <c r="P50" s="41">
        <f t="shared" si="34"/>
        <v>11718</v>
      </c>
      <c r="Q50" s="42">
        <f t="shared" si="34"/>
        <v>1184718</v>
      </c>
      <c r="R50" s="43">
        <f t="shared" si="34"/>
        <v>5130618</v>
      </c>
    </row>
    <row r="51" spans="1:18" ht="24.75" x14ac:dyDescent="0.25">
      <c r="A51" s="40" t="s">
        <v>41</v>
      </c>
      <c r="B51" s="41">
        <f t="shared" ref="B51:R51" si="35">B21+B43</f>
        <v>5556600</v>
      </c>
      <c r="C51" s="41">
        <f t="shared" si="35"/>
        <v>1584700</v>
      </c>
      <c r="D51" s="41">
        <f t="shared" si="35"/>
        <v>-355700</v>
      </c>
      <c r="E51" s="42">
        <f t="shared" si="35"/>
        <v>1229000</v>
      </c>
      <c r="F51" s="41">
        <f t="shared" si="35"/>
        <v>944000</v>
      </c>
      <c r="G51" s="41">
        <f t="shared" si="35"/>
        <v>-31100</v>
      </c>
      <c r="H51" s="42">
        <f t="shared" si="35"/>
        <v>912900</v>
      </c>
      <c r="I51" s="41">
        <f t="shared" si="35"/>
        <v>981200</v>
      </c>
      <c r="J51" s="41">
        <f t="shared" si="35"/>
        <v>-15600</v>
      </c>
      <c r="K51" s="42">
        <f t="shared" si="35"/>
        <v>965600</v>
      </c>
      <c r="L51" s="41">
        <f t="shared" si="35"/>
        <v>873700</v>
      </c>
      <c r="M51" s="41">
        <f t="shared" si="35"/>
        <v>-35300</v>
      </c>
      <c r="N51" s="42">
        <f t="shared" si="35"/>
        <v>838400</v>
      </c>
      <c r="O51" s="41">
        <f t="shared" si="35"/>
        <v>1173000</v>
      </c>
      <c r="P51" s="41">
        <f t="shared" si="35"/>
        <v>11718</v>
      </c>
      <c r="Q51" s="42">
        <f t="shared" si="35"/>
        <v>1184718</v>
      </c>
      <c r="R51" s="43">
        <f t="shared" si="35"/>
        <v>5130618</v>
      </c>
    </row>
  </sheetData>
  <mergeCells count="24">
    <mergeCell ref="B7:R7"/>
    <mergeCell ref="L1:P1"/>
    <mergeCell ref="L2:P2"/>
    <mergeCell ref="L3:P3"/>
    <mergeCell ref="L4:P4"/>
    <mergeCell ref="A6:R6"/>
    <mergeCell ref="A8:A10"/>
    <mergeCell ref="B8:B10"/>
    <mergeCell ref="C8:Q8"/>
    <mergeCell ref="R8:R10"/>
    <mergeCell ref="C9:E10"/>
    <mergeCell ref="F9:H10"/>
    <mergeCell ref="I9:K10"/>
    <mergeCell ref="L9:N10"/>
    <mergeCell ref="O9:Q10"/>
    <mergeCell ref="A36:A38"/>
    <mergeCell ref="B36:B38"/>
    <mergeCell ref="C36:Q36"/>
    <mergeCell ref="R36:R38"/>
    <mergeCell ref="C37:E38"/>
    <mergeCell ref="F37:H38"/>
    <mergeCell ref="I37:K38"/>
    <mergeCell ref="L37:N38"/>
    <mergeCell ref="O37:Q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2018-12-06T14:30:04Z</dcterms:modified>
</cp:coreProperties>
</file>