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/>
  <calcPr fullCalcOnLoad="1"/>
</workbook>
</file>

<file path=xl/sharedStrings.xml><?xml version="1.0" encoding="utf-8"?>
<sst xmlns="http://schemas.openxmlformats.org/spreadsheetml/2006/main" count="577" uniqueCount="322">
  <si>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</si>
  <si>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</si>
  <si>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</si>
  <si>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</si>
  <si>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</si>
  <si>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</si>
  <si>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</si>
  <si>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</si>
  <si>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</si>
  <si>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</si>
  <si>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</si>
  <si>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</si>
  <si>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</si>
  <si>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</si>
  <si>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</si>
  <si>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</si>
  <si>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</si>
  <si>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</si>
  <si>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</si>
  <si>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</si>
  <si>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</si>
  <si>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</si>
  <si>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</si>
  <si>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</si>
  <si>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</si>
  <si>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</si>
  <si>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</si>
  <si>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</si>
  <si>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</si>
  <si>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</si>
  <si>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</si>
  <si>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</si>
  <si>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</si>
  <si>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</si>
  <si>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</si>
  <si>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</si>
  <si>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</si>
  <si>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</si>
  <si>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</si>
  <si>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</si>
  <si>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</si>
  <si>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</si>
  <si>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</si>
  <si>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</si>
  <si>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</si>
  <si>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</si>
  <si>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</si>
  <si>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</si>
  <si>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</si>
  <si>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</si>
  <si>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</si>
  <si>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</si>
  <si>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</si>
  <si>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</si>
  <si>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</si>
  <si>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</si>
  <si>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</si>
  <si>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</si>
  <si>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</si>
  <si>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</si>
  <si>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</si>
  <si>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</si>
  <si>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</si>
  <si>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</si>
  <si>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</si>
  <si>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</si>
  <si>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</si>
  <si>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</si>
  <si>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</si>
  <si>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</si>
  <si>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</si>
  <si>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</si>
  <si>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</si>
  <si>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</si>
  <si>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</si>
  <si>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</si>
  <si>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</si>
  <si>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</si>
  <si>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</si>
  <si>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</si>
  <si>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</si>
  <si>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</si>
  <si>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</si>
  <si>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</si>
  <si>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</si>
  <si>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</si>
  <si>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</si>
  <si>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</si>
  <si>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</si>
  <si>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</si>
  <si>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</si>
  <si>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</si>
  <si>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</si>
  <si>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</si>
  <si>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</si>
  <si>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</si>
  <si>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</si>
  <si>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</si>
  <si>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</si>
  <si>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</si>
  <si>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</si>
  <si>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</si>
  <si>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</si>
  <si>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</si>
  <si>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</si>
  <si>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</si>
  <si>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</si>
  <si>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</si>
  <si>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</si>
  <si>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</si>
  <si>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</si>
  <si>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</si>
  <si>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</si>
  <si>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</si>
  <si>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</si>
  <si>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</si>
  <si>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</si>
  <si>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</si>
  <si>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</si>
  <si>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</si>
  <si>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</si>
  <si>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</si>
  <si>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</si>
  <si>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</si>
  <si>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</si>
  <si>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</si>
  <si>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</si>
  <si>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</si>
  <si>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</si>
  <si>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</si>
  <si>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</si>
  <si>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</si>
  <si>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</si>
  <si>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</si>
  <si>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</si>
  <si>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</si>
  <si>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</si>
  <si>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</si>
  <si>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</si>
  <si>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</si>
  <si>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</si>
  <si>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</si>
  <si>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</si>
  <si>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</si>
  <si>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</si>
  <si>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</si>
  <si>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</si>
  <si>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</si>
  <si>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</si>
  <si>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</si>
  <si>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</si>
  <si>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</si>
  <si>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</si>
  <si>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</si>
  <si>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</si>
  <si>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</si>
  <si>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</si>
  <si>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</si>
  <si>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</si>
  <si>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</si>
  <si>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</si>
  <si>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</si>
  <si>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</si>
  <si>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</si>
  <si>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</si>
  <si>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</si>
  <si>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</si>
  <si>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</si>
  <si>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</si>
  <si>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</si>
  <si>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>Budowa budynku socjalnego  Łazy</t>
  </si>
  <si>
    <t>Budowa budynku socjalnego Zamienie</t>
  </si>
  <si>
    <t>Projekt i budowa przedszkola w Mysiadle</t>
  </si>
  <si>
    <t>Program gospodarki wodno - ściekowej gminy Lesznowola</t>
  </si>
  <si>
    <t>RAZEM</t>
  </si>
  <si>
    <t>Kanalizacja ul. Plonawa Nowa Wola</t>
  </si>
  <si>
    <t>Wodociąg ul. Plonowa Nowa Wola</t>
  </si>
  <si>
    <t>Kanalizacja Łazy II etap</t>
  </si>
  <si>
    <t xml:space="preserve">WYSOKOŚĆ NAKŁADÓW </t>
  </si>
  <si>
    <r>
      <t xml:space="preserve">320 000 </t>
    </r>
    <r>
      <rPr>
        <vertAlign val="superscript"/>
        <sz val="8"/>
        <rFont val="Arial CE"/>
        <family val="2"/>
      </rPr>
      <t>1)</t>
    </r>
  </si>
  <si>
    <t>Razem dział 754</t>
  </si>
  <si>
    <t>Razem dział 852</t>
  </si>
  <si>
    <t>Zakupy inwestycyjne - zakup komputerów i drukarek</t>
  </si>
  <si>
    <t>Razem dział 900</t>
  </si>
  <si>
    <t>Budowa oświetlenia ul. Granicznej i Leśnej w Stefanowie</t>
  </si>
  <si>
    <t xml:space="preserve">Budowa oświetlenia ul. Brzozowej w Nowej Iwicznej </t>
  </si>
  <si>
    <t>Modernizacja ul. Łączności w Łazach</t>
  </si>
  <si>
    <r>
      <t xml:space="preserve">300 000 </t>
    </r>
    <r>
      <rPr>
        <vertAlign val="superscript"/>
        <sz val="8"/>
        <rFont val="Arial CE"/>
        <family val="2"/>
      </rPr>
      <t>2)</t>
    </r>
  </si>
  <si>
    <t>Razem wydatki majątkowe</t>
  </si>
  <si>
    <t>Budowa chodnika ul.  Geodetów w Mysiadle</t>
  </si>
  <si>
    <t xml:space="preserve">Budowa ul. Ogrodowej w Mysiadle </t>
  </si>
  <si>
    <t xml:space="preserve"> Modernizacja ul. Krasickiego w Nowej Iwicznej z chodnikami i odwodnienie</t>
  </si>
  <si>
    <t>Projekt budynku strażnicy w Zamieniu</t>
  </si>
  <si>
    <t>Wodociąg osiedle Łazy</t>
  </si>
  <si>
    <t>Wykonanie zatok, przystanków autobusowych i sygnalizacji świetlnej skrzyżowań</t>
  </si>
  <si>
    <t xml:space="preserve"> Projekt i budowa ul. Głównej w Zamieniu</t>
  </si>
  <si>
    <t xml:space="preserve"> Projekt i budowa ul.Zachodniej w Zamieniu</t>
  </si>
  <si>
    <t>2)</t>
  </si>
  <si>
    <t>Środki  z Ministerstwa Kultury - 320.000,-zł</t>
  </si>
  <si>
    <t>3)</t>
  </si>
  <si>
    <t>Nakłady w roku 2006 przed zmianami</t>
  </si>
  <si>
    <t xml:space="preserve">LIMITY WYDATKÓW  INWESTYCYJNYCH  NA OKRES  ROKU BUDŻETOWEGO - 2006 rok po zmianach </t>
  </si>
  <si>
    <t>Planowane nakłady ogółem (9+10+11)</t>
  </si>
  <si>
    <t>Zakup gruntów pod drogę ul. Kwiatowa Mysiadło</t>
  </si>
  <si>
    <t>Projekt budowy ul. Tarniny w Nowej Iwicznej</t>
  </si>
  <si>
    <t>Projekt budowy ul. Pięknej w Nowej Iwicznej</t>
  </si>
  <si>
    <t>Projekt budowy ul. Polnej w Łazach</t>
  </si>
  <si>
    <t>Projekt budowy ul. Wiejskiej w Łazach</t>
  </si>
  <si>
    <t>Zakup komputerów , drukarek i samochodu</t>
  </si>
  <si>
    <t>Rozbudowa budynku OSP Mroków</t>
  </si>
  <si>
    <t>Projekt modernizacji budynku Urzędy Gminy</t>
  </si>
  <si>
    <t>Zakup gruntów pod drogę w Wilczej Górze</t>
  </si>
  <si>
    <t>Budowa budynków socjalnych wraz z urzadzeniem terenów rekreacyjno-sportowych w Wólce Kosowskiej</t>
  </si>
  <si>
    <t>Projekt budowy ul.Jasnej  w Łazach</t>
  </si>
  <si>
    <t>Środki z Funduszu Spójości  9.205.943,-zł</t>
  </si>
  <si>
    <t>Projekt budowy ul.Czereśniowej w Nowej Iwicznej</t>
  </si>
  <si>
    <t>Projekt i budowa ciągu pieszo-rowerowego wzdłuż ul Słonecznej oraz skrzyż  ul W. Polskiego w Lesznowoli</t>
  </si>
  <si>
    <t>Projekt i  budowa ul. Podleśnej  Łazy, Magdalenka</t>
  </si>
  <si>
    <t>Projekt budowy ul. Kwiatowa Nowa Iwiczna</t>
  </si>
  <si>
    <t>Projekt budowy ul. Klonowej  Nowa Iwiczna</t>
  </si>
  <si>
    <t>Projekt budowy ul. Cichej  Nowa Iwiczna</t>
  </si>
  <si>
    <t>Projekt budowy ul. Masztowej Łazy</t>
  </si>
  <si>
    <t>Projekt budowy ul.Sosnowej Magdalenka</t>
  </si>
  <si>
    <t>Projekt budowy ul.Brzozowej (od Lipowej) i Parkowej  Magdalenka</t>
  </si>
  <si>
    <t>Zakup wentylatora oddymiającego</t>
  </si>
  <si>
    <t>Projekt  oświetlenia ul.Familijnej  w Łazach</t>
  </si>
  <si>
    <t>Projekt  oświetlenia ul. Wiosennej w Nowej Iwicznej</t>
  </si>
  <si>
    <t>Razem dział 921</t>
  </si>
  <si>
    <t>Zakup gruntów pod świetlicę w Zgorzale</t>
  </si>
  <si>
    <t xml:space="preserve">Projekt i budowa ronda przy ul. Ks. Słojewskiego Łazy-Magdalenka z chodnikami i zakup gruntów </t>
  </si>
  <si>
    <t>Projekt i rozbudowa budynku świetlicy w Łazach</t>
  </si>
  <si>
    <t xml:space="preserve">Projekt kanalizacji i wodociągu ul. Piękna  Nowa Iwiczna </t>
  </si>
  <si>
    <t xml:space="preserve">Projekt kanalizacji ul. Kolejowa Stara Iwiczna </t>
  </si>
  <si>
    <t>Projekt budowy ul. Familijnej Łazy</t>
  </si>
  <si>
    <t>Projekt budowy ul. Leśnej Magdalenka</t>
  </si>
  <si>
    <t>Projekt modernizacji budynku komunalnego Magdalenka</t>
  </si>
  <si>
    <t>Budowa oświetlenia ul. Ułanów i Granicznej w Stefanowie</t>
  </si>
  <si>
    <t>Projekt  oświetlenia ul. Cisowej w Nowej Iwicznej</t>
  </si>
  <si>
    <t>Projekt  oświetlenia ul. Marzeń w Łazach</t>
  </si>
  <si>
    <t>Razem dział 926</t>
  </si>
  <si>
    <r>
      <t xml:space="preserve">9 205 943 </t>
    </r>
    <r>
      <rPr>
        <vertAlign val="superscript"/>
        <sz val="8"/>
        <rFont val="Arial CE"/>
        <family val="0"/>
      </rPr>
      <t>3)</t>
    </r>
  </si>
  <si>
    <t>Budowa ośw. ulic w rejonie ul. Przyleśnej Wilcza Góra</t>
  </si>
  <si>
    <t>Budowa ośw. ul. W.  Polskiego i Żwirowej  Wilcza Góra</t>
  </si>
  <si>
    <t>Budowa oświetlenia ul Żytniej i Nadrzecznej w Kosowie</t>
  </si>
  <si>
    <t>Projekt przebudowy chodnika i drogi ul. Karasia Kosów</t>
  </si>
  <si>
    <t xml:space="preserve">Nawierzchnia tartanowa na boisku w Mysiadle </t>
  </si>
  <si>
    <t>Budowa wodoc. i kanaliz. ul. Okrężna Lesznowola II etap</t>
  </si>
  <si>
    <t>Modernizacja spinki wodociągowej  Mysiadło ul. Kwiatowa                               i Przebiśniegów</t>
  </si>
  <si>
    <t>Budowa zaplecza sportowego -boisko i parking przy szkole                     w Lesznowoli</t>
  </si>
  <si>
    <t>Modernizacja ul. Polnej w Podolszynie wraz z odwodnieniem</t>
  </si>
  <si>
    <t>Modernizacja budynku Zespołu Szkół Publicznych w Lesznowoli</t>
  </si>
  <si>
    <r>
      <t xml:space="preserve">350 000 </t>
    </r>
    <r>
      <rPr>
        <vertAlign val="superscript"/>
        <sz val="8"/>
        <rFont val="Arial CE"/>
        <family val="0"/>
      </rPr>
      <t>2)</t>
    </r>
  </si>
  <si>
    <t>Budowa ul.Rolnej i Ks. Słojewskiego Łazy z chodnikami</t>
  </si>
  <si>
    <t>Projekt budowy ul. Rolnej w Łazach II etap</t>
  </si>
  <si>
    <t>Budowa chodnika ul. Szkolnej wraz z wzmocnieniem odcinka ulicy w Mrokowie</t>
  </si>
  <si>
    <t>Budowa ul. Błędnej w Zamieniu I etap</t>
  </si>
  <si>
    <t>Projekt chodnika ul. Szkolna II etap i ul. Karasia w Mrokowie</t>
  </si>
  <si>
    <t>Zakup kserokopiarki, komputerów i kosiarki</t>
  </si>
  <si>
    <t xml:space="preserve">Pożyczki                            z  WFOŚiGW,                   NFOŚiGW </t>
  </si>
  <si>
    <t>Ogrodzenie terenów rekreacyjno-sportowych w Magdalence</t>
  </si>
  <si>
    <t>Ogrodzenie placu zabaw w Lesznowoli  "Osiedle Parkowe"</t>
  </si>
  <si>
    <t>Ogrodzenie placu zabaw w Zamieniu</t>
  </si>
  <si>
    <t>Budowa północnego odcinka wodociągu Janczewice                              ul. Jedności</t>
  </si>
  <si>
    <t>Modernizacja Stacji Uzdatniania Wody W Starej Iwicznej</t>
  </si>
  <si>
    <t>Projekt i przebudowa ul.GRN (zakręt) Lesznowola</t>
  </si>
  <si>
    <t>Projekty branżowe świetlicy w Łazach</t>
  </si>
  <si>
    <t>Budowa boisk szkolnych  przy Z S P w Nowej Iwicznej</t>
  </si>
  <si>
    <t xml:space="preserve">Budowa ul. Zimowej w Nowej Iwicznej z zagospodarowaniem terenu pod zieleń </t>
  </si>
  <si>
    <t>Razem dział 851</t>
  </si>
  <si>
    <t>Projekt i przebudowa ul. Legionów w Mrokowie</t>
  </si>
  <si>
    <t>Projekt i przebudowa ul. Kieleckiej Nowa Iwiczna</t>
  </si>
  <si>
    <t>Budowa chodników ul. Główna w Zamieniu</t>
  </si>
  <si>
    <t>Projekt i budowa oświetlenia ul. Kilińskiego w Łazach</t>
  </si>
  <si>
    <t>Projekt i budowa oświetlenia ul. Tęczowej w Łazach</t>
  </si>
  <si>
    <t>Zakup komputerów, kserokopiarki</t>
  </si>
  <si>
    <t>Budowa ogrodzenia placu zabaw - przedszkole  w Mysiadle</t>
  </si>
  <si>
    <t>Załącznik Nr 1</t>
  </si>
  <si>
    <t>Projekt ul. Kwiatowej Mysiadło</t>
  </si>
  <si>
    <t>Modernizacja drogi do przedszkola Kolonia Mrokowska</t>
  </si>
  <si>
    <t>Zakupy inwestycyjne - zakup komputera i drukarki</t>
  </si>
  <si>
    <t>Zakup komputerów, sprzętu nagłaśniającego , szafy chłodniczej, maszyny czyszczącej i piłkochwytów</t>
  </si>
  <si>
    <t>z dnia 22 sierpnia  2006 r.</t>
  </si>
  <si>
    <t>Zmiany Uchwałą Rady Gminy Lesznowola</t>
  </si>
  <si>
    <t>Zakup gruntów pod chodnik ul. Mleczarska Stara Iwiczna</t>
  </si>
  <si>
    <t>Modernizacja  ul. Przyleśnej II etap "Synapsis" Wilcza Góra</t>
  </si>
  <si>
    <t xml:space="preserve">Budowa ul. Różanej w Mysiadle </t>
  </si>
  <si>
    <t>Projekt budowy z odwodnieniem ul. Borówki w Mysiadle</t>
  </si>
  <si>
    <t>Modernizacja ul. Dobrej i Bliskiej w Łazach</t>
  </si>
  <si>
    <t>Projekt  oświetlenia ul.Borówki w Mysiadle</t>
  </si>
  <si>
    <t>Rady Gminy Lesznowola</t>
  </si>
  <si>
    <t>Projekt budowy drogi bocznej od ul. Krasickiego                                                               Nr działki 37/8 w Nowej Iwicznej</t>
  </si>
  <si>
    <t>Modernizacja ul. Fabrycznej w Łoziskach</t>
  </si>
  <si>
    <t>Modernizacja ul. Owocowej w Nowej Iwicznej</t>
  </si>
  <si>
    <t>Projekt  oświetlenia ul. Kurpińskiego w Stefanowie</t>
  </si>
  <si>
    <t>Ogrodzenie terenu rekreacyjno-sportowego w Podolszynie</t>
  </si>
  <si>
    <t>Modernizacja ulicy przy OSP w Nowej Woli</t>
  </si>
  <si>
    <t>Projekt budowy ul. Wąskiej w Łazach</t>
  </si>
  <si>
    <t>Budowa połączenia kolektorów kanalizacyjnych w ul. Spokojnej i Wąskiej Łazy</t>
  </si>
  <si>
    <t>Projekt budowy ul. Wesołej w Wólce Kosowskiej</t>
  </si>
  <si>
    <t>Projekty  oświetlenia ul. Uroczej, Ogrodowej, Przyleśnej w Warszawiance</t>
  </si>
  <si>
    <t xml:space="preserve">Projekt  budowy szkoły w Mysiadle </t>
  </si>
  <si>
    <t>Zakup działki w Zgorzle</t>
  </si>
  <si>
    <t>Zakupy inwestycyjne - zakup aparatów do prześwietleń zębów, aparatu do ultradzwięków, aparatu do jontoforezy, aparatu na prąd stały i prąd małej i średniej częstotliwości, aparatu do diatermii krótkofalowej, zestawu do kinezoterapii, zestawu do rehabilitacji dla dzieci i aparatu do całodobowego pomiaru ciśnienia tętniczego</t>
  </si>
  <si>
    <t>Projekt i budowa oświetlenia ul. Projektowanej i Lipowej w Łazach</t>
  </si>
  <si>
    <t>Projekt rozbudowy budynku Ośrodka Zdrowia w Magdalence</t>
  </si>
  <si>
    <t>Projekty ośw. ul. Masztowej, Różanej, Sosnowej, Irysowej w Łazach</t>
  </si>
  <si>
    <t xml:space="preserve">      Inwestycje z pozycji 91,94,95,122 będą realizowane przez ZOPO, z poz 98,99  przez GOPS, a pozostałe przez Urząd Gminy.</t>
  </si>
  <si>
    <t>Budowa ciągu pieszo-rowerowego wzdłuż ul Lipowej i Ks. Słojewskiego w Magdalence</t>
  </si>
  <si>
    <t>Projekt budowy ul. Torowej w Nowej Iwicznej</t>
  </si>
  <si>
    <t>Zakup i zagospodarowanie gruntów pod parking przy szkole w Nowej Iwicznej</t>
  </si>
  <si>
    <t>Projekt i budowa oświetlenia ulicy do przedszkola                                                        w Kolonii Mroków</t>
  </si>
  <si>
    <t>Projekt  ośw. drogi bocznej od ul. Krasickiego 37/8 w Nowej Iwicznej</t>
  </si>
  <si>
    <t>Modernizacja ul. Łączności Łazy</t>
  </si>
  <si>
    <t>Kanalizacja  W. Mrokowska, Warszawianka  I etap</t>
  </si>
  <si>
    <t>Projekt wodociągu i  kanalizacji  Magdalenka  (Dział VI)</t>
  </si>
  <si>
    <t>Budowa ul. Wiśniowej i Syna Pułku w Starej  Iwicznej</t>
  </si>
  <si>
    <t>Modernizacja zbiorników przeciw pożar.</t>
  </si>
  <si>
    <t>do Uchwały  Nr 381/XLV/2006</t>
  </si>
  <si>
    <t>Projekt i modernizacja ul.Przyleśnej w Wilczej Górze</t>
  </si>
  <si>
    <t xml:space="preserve">Przebudowa ul. Okrąg i Osiedlowej w Mysiadle </t>
  </si>
  <si>
    <t xml:space="preserve">Projekt i modernizacja ul. Błędnej II etap w Zamieniu </t>
  </si>
  <si>
    <t xml:space="preserve">Środki z Funduszu Rozwoju Kultury Fizycznej- 650.000,-zł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</si>
</sst>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vertAlign val="superscript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0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0" fontId="10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3" fontId="11" fillId="0" borderId="50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0" borderId="53" xfId="0" applyNumberFormat="1" applyFont="1" applyFill="1" applyBorder="1" applyAlignment="1">
      <alignment vertical="center"/>
    </xf>
    <xf numFmtId="0" fontId="10" fillId="0" borderId="51" xfId="0" applyFont="1" applyBorder="1" applyAlignment="1" quotePrefix="1">
      <alignment horizontal="center" vertical="center"/>
    </xf>
    <xf numFmtId="3" fontId="10" fillId="0" borderId="52" xfId="0" applyNumberFormat="1" applyFont="1" applyFill="1" applyBorder="1" applyAlignment="1">
      <alignment vertical="center"/>
    </xf>
    <xf numFmtId="3" fontId="10" fillId="4" borderId="53" xfId="0" applyNumberFormat="1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3" fontId="10" fillId="0" borderId="53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2" borderId="53" xfId="0" applyNumberFormat="1" applyFont="1" applyFill="1" applyBorder="1" applyAlignment="1">
      <alignment vertical="center"/>
    </xf>
    <xf numFmtId="3" fontId="10" fillId="0" borderId="52" xfId="0" applyNumberFormat="1" applyFont="1" applyBorder="1" applyAlignment="1">
      <alignment vertical="center"/>
    </xf>
    <xf numFmtId="3" fontId="10" fillId="2" borderId="52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3" fontId="10" fillId="4" borderId="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vertical="center"/>
    </xf>
    <xf numFmtId="3" fontId="11" fillId="3" borderId="4" xfId="0" applyNumberFormat="1" applyFont="1" applyFill="1" applyBorder="1" applyAlignment="1">
      <alignment vertical="center"/>
    </xf>
    <xf numFmtId="0" fontId="6" fillId="3" borderId="4" xfId="0" applyFont="1" applyFill="1" applyBorder="1" applyAlignment="1" quotePrefix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right" vertical="center"/>
    </xf>
    <xf numFmtId="3" fontId="10" fillId="0" borderId="53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3" fontId="6" fillId="4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3" fontId="11" fillId="4" borderId="0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right" vertical="center"/>
    </xf>
    <xf numFmtId="0" fontId="10" fillId="0" borderId="57" xfId="0" applyFont="1" applyBorder="1" applyAlignment="1">
      <alignment horizontal="center"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3" fontId="11" fillId="3" borderId="5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horizontal="right" vertical="center"/>
    </xf>
    <xf numFmtId="0" fontId="10" fillId="0" borderId="50" xfId="0" applyFont="1" applyBorder="1" applyAlignment="1" quotePrefix="1">
      <alignment horizontal="center" vertical="center"/>
    </xf>
    <xf numFmtId="3" fontId="11" fillId="3" borderId="58" xfId="0" applyNumberFormat="1" applyFont="1" applyFill="1" applyBorder="1" applyAlignment="1">
      <alignment vertical="center"/>
    </xf>
    <xf numFmtId="3" fontId="10" fillId="0" borderId="59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3" fontId="11" fillId="4" borderId="9" xfId="0" applyNumberFormat="1" applyFont="1" applyFill="1" applyBorder="1" applyAlignment="1">
      <alignment vertical="center"/>
    </xf>
    <xf numFmtId="3" fontId="10" fillId="4" borderId="9" xfId="0" applyNumberFormat="1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10" fillId="2" borderId="54" xfId="0" applyNumberFormat="1" applyFont="1" applyFill="1" applyBorder="1" applyAlignment="1">
      <alignment vertical="center"/>
    </xf>
    <xf numFmtId="3" fontId="10" fillId="0" borderId="60" xfId="0" applyNumberFormat="1" applyFont="1" applyFill="1" applyBorder="1" applyAlignment="1">
      <alignment vertical="center"/>
    </xf>
    <xf numFmtId="3" fontId="10" fillId="4" borderId="54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10" fillId="0" borderId="6" xfId="0" applyFont="1" applyBorder="1" applyAlignment="1" quotePrefix="1">
      <alignment horizontal="center" vertical="center"/>
    </xf>
    <xf numFmtId="3" fontId="10" fillId="0" borderId="54" xfId="0" applyNumberFormat="1" applyFont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0" fillId="0" borderId="6" xfId="0" applyNumberFormat="1" applyFont="1" applyBorder="1" applyAlignment="1">
      <alignment vertical="center"/>
    </xf>
    <xf numFmtId="3" fontId="10" fillId="4" borderId="6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" fillId="0" borderId="51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2" fillId="0" borderId="54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0" borderId="53" xfId="0" applyFont="1" applyBorder="1" applyAlignment="1">
      <alignment horizontal="center" vertical="center" wrapText="1"/>
    </xf>
    <xf numFmtId="3" fontId="10" fillId="0" borderId="53" xfId="0" applyNumberFormat="1" applyFont="1" applyFill="1" applyBorder="1" applyAlignment="1">
      <alignment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3" fontId="11" fillId="0" borderId="62" xfId="0" applyNumberFormat="1" applyFont="1" applyFill="1" applyBorder="1" applyAlignment="1">
      <alignment vertical="center"/>
    </xf>
    <xf numFmtId="3" fontId="11" fillId="0" borderId="58" xfId="0" applyNumberFormat="1" applyFont="1" applyFill="1" applyBorder="1" applyAlignment="1">
      <alignment vertical="center"/>
    </xf>
    <xf numFmtId="3" fontId="10" fillId="4" borderId="63" xfId="0" applyNumberFormat="1" applyFont="1" applyFill="1" applyBorder="1" applyAlignment="1">
      <alignment vertical="center"/>
    </xf>
    <xf numFmtId="3" fontId="10" fillId="4" borderId="64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2" fillId="3" borderId="72" xfId="0" applyFont="1" applyFill="1" applyBorder="1" applyAlignment="1">
      <alignment horizontal="center" vertical="center" wrapText="1"/>
    </xf>
    <xf numFmtId="0" fontId="2" fillId="3" borderId="73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vertical="center"/>
    </xf>
    <xf numFmtId="3" fontId="3" fillId="3" borderId="85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86" xfId="0" applyNumberFormat="1" applyFont="1" applyFill="1" applyBorder="1" applyAlignment="1">
      <alignment vertical="center"/>
    </xf>
    <xf numFmtId="3" fontId="3" fillId="3" borderId="87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3" fontId="3" fillId="3" borderId="15" xfId="0" applyNumberFormat="1" applyFont="1" applyFill="1" applyBorder="1" applyAlignment="1">
      <alignment vertical="center"/>
    </xf>
    <xf numFmtId="3" fontId="2" fillId="3" borderId="88" xfId="0" applyNumberFormat="1" applyFont="1" applyFill="1" applyBorder="1" applyAlignment="1">
      <alignment vertical="center"/>
    </xf>
    <xf numFmtId="0" fontId="0" fillId="3" borderId="87" xfId="0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3" fontId="3" fillId="3" borderId="89" xfId="0" applyNumberFormat="1" applyFont="1" applyFill="1" applyBorder="1" applyAlignment="1">
      <alignment vertical="center"/>
    </xf>
    <xf numFmtId="3" fontId="3" fillId="3" borderId="90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91" xfId="0" applyFill="1" applyBorder="1" applyAlignment="1">
      <alignment vertical="center"/>
    </xf>
    <xf numFmtId="0" fontId="0" fillId="3" borderId="92" xfId="0" applyFill="1" applyBorder="1" applyAlignment="1">
      <alignment vertical="center"/>
    </xf>
    <xf numFmtId="3" fontId="2" fillId="3" borderId="91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showZeros="0" tabSelected="1" view="pageBreakPreview" zoomScaleSheetLayoutView="100" workbookViewId="0" topLeftCell="A151">
      <selection activeCell="I108" sqref="I108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1.125" style="1" customWidth="1"/>
    <col min="5" max="5" width="11.75390625" style="1" customWidth="1"/>
    <col min="6" max="6" width="12.375" style="1" customWidth="1"/>
    <col min="7" max="9" width="11.75390625" style="1" customWidth="1"/>
    <col min="10" max="10" width="13.25390625" style="1" customWidth="1"/>
    <col min="11" max="11" width="11.875" style="1" customWidth="1"/>
    <col min="12" max="12" width="9.00390625" style="1" customWidth="1"/>
    <col min="13" max="13" width="10.125" style="1" bestFit="1" customWidth="1"/>
    <col min="14" max="16384" width="9.125" style="1" customWidth="1"/>
  </cols>
  <sheetData>
    <row r="1" spans="9:12" ht="15" customHeight="1">
      <c r="I1" s="306" t="s">
        <v>276</v>
      </c>
      <c r="J1" s="306"/>
      <c r="K1" s="306"/>
      <c r="L1" s="203"/>
    </row>
    <row r="2" spans="10:12" ht="8.25" customHeight="1">
      <c r="J2" s="142"/>
      <c r="K2" s="142"/>
      <c r="L2" s="142"/>
    </row>
    <row r="3" spans="9:12" ht="11.25" customHeight="1">
      <c r="I3" s="307" t="s">
        <v>317</v>
      </c>
      <c r="J3" s="307"/>
      <c r="K3" s="307"/>
      <c r="L3" s="142"/>
    </row>
    <row r="4" spans="8:12" ht="12.75">
      <c r="H4" s="152"/>
      <c r="I4" s="307" t="s">
        <v>289</v>
      </c>
      <c r="J4" s="307"/>
      <c r="K4" s="307"/>
      <c r="L4" s="142"/>
    </row>
    <row r="5" spans="9:12" ht="12.75" customHeight="1">
      <c r="I5" s="307" t="s">
        <v>281</v>
      </c>
      <c r="J5" s="307"/>
      <c r="K5" s="307"/>
      <c r="L5" s="142"/>
    </row>
    <row r="6" spans="1:12" ht="15" customHeight="1">
      <c r="A6" s="308" t="s">
        <v>201</v>
      </c>
      <c r="B6" s="308"/>
      <c r="C6" s="284"/>
      <c r="D6" s="284"/>
      <c r="E6" s="284"/>
      <c r="F6" s="284"/>
      <c r="G6" s="284"/>
      <c r="H6" s="284"/>
      <c r="I6" s="284"/>
      <c r="J6" s="284"/>
      <c r="K6" s="284"/>
      <c r="L6" s="121"/>
    </row>
    <row r="7" spans="3:12" ht="3.75" customHeight="1" hidden="1">
      <c r="C7" s="149"/>
      <c r="H7" s="149"/>
      <c r="I7" s="149"/>
      <c r="J7" s="149"/>
      <c r="K7" s="149"/>
      <c r="L7" s="36"/>
    </row>
    <row r="8" spans="1:13" s="2" customFormat="1" ht="12.75" customHeight="1" thickBot="1">
      <c r="A8" s="298" t="s">
        <v>1</v>
      </c>
      <c r="B8" s="285" t="s">
        <v>158</v>
      </c>
      <c r="C8" s="299" t="s">
        <v>163</v>
      </c>
      <c r="D8" s="285" t="s">
        <v>159</v>
      </c>
      <c r="E8" s="285" t="s">
        <v>160</v>
      </c>
      <c r="F8" s="286" t="s">
        <v>200</v>
      </c>
      <c r="G8" s="286" t="s">
        <v>282</v>
      </c>
      <c r="H8" s="280" t="s">
        <v>178</v>
      </c>
      <c r="I8" s="289"/>
      <c r="J8" s="289"/>
      <c r="K8" s="290"/>
      <c r="L8" s="205"/>
      <c r="M8" s="15"/>
    </row>
    <row r="9" spans="1:12" s="2" customFormat="1" ht="10.5" customHeight="1">
      <c r="A9" s="298"/>
      <c r="B9" s="285"/>
      <c r="C9" s="300"/>
      <c r="D9" s="285"/>
      <c r="E9" s="285"/>
      <c r="F9" s="287"/>
      <c r="G9" s="287"/>
      <c r="H9" s="291">
        <v>2006</v>
      </c>
      <c r="I9" s="292"/>
      <c r="J9" s="292"/>
      <c r="K9" s="293"/>
      <c r="L9" s="205"/>
    </row>
    <row r="10" spans="1:12" s="2" customFormat="1" ht="9.75" customHeight="1">
      <c r="A10" s="298"/>
      <c r="B10" s="285"/>
      <c r="C10" s="300"/>
      <c r="D10" s="285"/>
      <c r="E10" s="285"/>
      <c r="F10" s="287"/>
      <c r="G10" s="287"/>
      <c r="H10" s="294" t="s">
        <v>202</v>
      </c>
      <c r="I10" s="296" t="s">
        <v>161</v>
      </c>
      <c r="J10" s="286" t="s">
        <v>258</v>
      </c>
      <c r="K10" s="287" t="s">
        <v>167</v>
      </c>
      <c r="L10" s="205"/>
    </row>
    <row r="11" spans="1:12" s="2" customFormat="1" ht="17.25" customHeight="1">
      <c r="A11" s="298"/>
      <c r="B11" s="285"/>
      <c r="C11" s="300"/>
      <c r="D11" s="285"/>
      <c r="E11" s="285"/>
      <c r="F11" s="288"/>
      <c r="G11" s="288"/>
      <c r="H11" s="294"/>
      <c r="I11" s="296"/>
      <c r="J11" s="288"/>
      <c r="K11" s="287"/>
      <c r="L11" s="205"/>
    </row>
    <row r="12" spans="1:12" s="3" customFormat="1" ht="6" customHeight="1">
      <c r="A12" s="178">
        <v>1</v>
      </c>
      <c r="B12" s="178">
        <v>2</v>
      </c>
      <c r="C12" s="178">
        <v>3</v>
      </c>
      <c r="D12" s="178">
        <v>4</v>
      </c>
      <c r="E12" s="178">
        <v>5</v>
      </c>
      <c r="F12" s="178">
        <v>6</v>
      </c>
      <c r="G12" s="178">
        <v>7</v>
      </c>
      <c r="H12" s="211">
        <v>8</v>
      </c>
      <c r="I12" s="179">
        <v>9</v>
      </c>
      <c r="J12" s="180">
        <v>10</v>
      </c>
      <c r="K12" s="180">
        <v>11</v>
      </c>
      <c r="L12" s="206"/>
    </row>
    <row r="13" spans="1:13" s="3" customFormat="1" ht="17.25" customHeight="1">
      <c r="A13" s="181"/>
      <c r="B13" s="195"/>
      <c r="C13" s="150"/>
      <c r="D13" s="196" t="s">
        <v>164</v>
      </c>
      <c r="E13" s="198">
        <f aca="true" t="shared" si="0" ref="E13:J13">SUM(E14:E29)</f>
        <v>93557123</v>
      </c>
      <c r="F13" s="194">
        <f t="shared" si="0"/>
        <v>26773962</v>
      </c>
      <c r="G13" s="198">
        <f t="shared" si="0"/>
        <v>50000</v>
      </c>
      <c r="H13" s="194">
        <f t="shared" si="0"/>
        <v>26823962</v>
      </c>
      <c r="I13" s="194">
        <f t="shared" si="0"/>
        <v>5788961</v>
      </c>
      <c r="J13" s="194">
        <f t="shared" si="0"/>
        <v>11829058</v>
      </c>
      <c r="K13" s="194">
        <v>9205943</v>
      </c>
      <c r="L13" s="207">
        <f>K13+J13+I13</f>
        <v>26823962</v>
      </c>
      <c r="M13" s="153">
        <f>K13+J13+I13</f>
        <v>26823962</v>
      </c>
    </row>
    <row r="14" spans="1:13" ht="15" customHeight="1">
      <c r="A14" s="161">
        <v>1</v>
      </c>
      <c r="B14" s="220" t="s">
        <v>162</v>
      </c>
      <c r="C14" s="220">
        <v>6050</v>
      </c>
      <c r="D14" s="162" t="s">
        <v>246</v>
      </c>
      <c r="E14" s="183">
        <v>240000</v>
      </c>
      <c r="F14" s="160">
        <v>240000</v>
      </c>
      <c r="G14" s="183"/>
      <c r="H14" s="184">
        <f>K14+J14+I14</f>
        <v>240000</v>
      </c>
      <c r="I14" s="160">
        <v>240000</v>
      </c>
      <c r="J14" s="189"/>
      <c r="K14" s="189"/>
      <c r="L14" s="191"/>
      <c r="M14" s="192"/>
    </row>
    <row r="15" spans="1:13" ht="11.25" customHeight="1">
      <c r="A15" s="236">
        <v>2</v>
      </c>
      <c r="B15" s="232" t="s">
        <v>162</v>
      </c>
      <c r="C15" s="232">
        <v>6050</v>
      </c>
      <c r="D15" s="231" t="s">
        <v>193</v>
      </c>
      <c r="E15" s="233">
        <v>57179</v>
      </c>
      <c r="F15" s="230">
        <v>57084</v>
      </c>
      <c r="G15" s="233"/>
      <c r="H15" s="228">
        <f>I15</f>
        <v>57084</v>
      </c>
      <c r="I15" s="230">
        <v>57084</v>
      </c>
      <c r="J15" s="234"/>
      <c r="K15" s="234"/>
      <c r="L15" s="191"/>
      <c r="M15" s="192"/>
    </row>
    <row r="16" spans="1:13" ht="12.75" customHeight="1">
      <c r="A16" s="163">
        <v>3</v>
      </c>
      <c r="B16" s="172" t="s">
        <v>162</v>
      </c>
      <c r="C16" s="163">
        <v>6050</v>
      </c>
      <c r="D16" s="164" t="s">
        <v>176</v>
      </c>
      <c r="E16" s="185">
        <v>130000</v>
      </c>
      <c r="F16" s="169">
        <v>129296</v>
      </c>
      <c r="G16" s="185"/>
      <c r="H16" s="204">
        <f>K16+J16+I16</f>
        <v>129296</v>
      </c>
      <c r="I16" s="169">
        <v>129296</v>
      </c>
      <c r="J16" s="170"/>
      <c r="K16" s="170"/>
      <c r="L16" s="191"/>
      <c r="M16" s="152">
        <f>I14+I16+I17+I18+J19+I20+I21</f>
        <v>3416647</v>
      </c>
    </row>
    <row r="17" spans="1:12" ht="12" customHeight="1">
      <c r="A17" s="163">
        <v>4</v>
      </c>
      <c r="B17" s="172" t="s">
        <v>162</v>
      </c>
      <c r="C17" s="163">
        <v>6050</v>
      </c>
      <c r="D17" s="164" t="s">
        <v>175</v>
      </c>
      <c r="E17" s="185">
        <v>225000</v>
      </c>
      <c r="F17" s="169">
        <v>173000</v>
      </c>
      <c r="G17" s="185"/>
      <c r="H17" s="204">
        <f>K17+J17+I17</f>
        <v>173000</v>
      </c>
      <c r="I17" s="169">
        <v>173000</v>
      </c>
      <c r="J17" s="170"/>
      <c r="K17" s="170"/>
      <c r="L17" s="191"/>
    </row>
    <row r="18" spans="1:12" ht="12.75" customHeight="1">
      <c r="A18" s="163">
        <v>5</v>
      </c>
      <c r="B18" s="172" t="s">
        <v>162</v>
      </c>
      <c r="C18" s="163">
        <v>6050</v>
      </c>
      <c r="D18" s="164" t="s">
        <v>177</v>
      </c>
      <c r="E18" s="185">
        <v>2840000</v>
      </c>
      <c r="F18" s="169">
        <v>2826691</v>
      </c>
      <c r="G18" s="185"/>
      <c r="H18" s="204">
        <f>K18+J18+I18</f>
        <v>2826691</v>
      </c>
      <c r="I18" s="169">
        <v>606691</v>
      </c>
      <c r="J18" s="171">
        <v>2220000</v>
      </c>
      <c r="K18" s="199"/>
      <c r="L18" s="208"/>
    </row>
    <row r="19" spans="1:12" ht="12" customHeight="1">
      <c r="A19" s="163">
        <v>6</v>
      </c>
      <c r="B19" s="172" t="s">
        <v>162</v>
      </c>
      <c r="C19" s="163">
        <v>6050</v>
      </c>
      <c r="D19" s="164" t="s">
        <v>30</v>
      </c>
      <c r="E19" s="185">
        <v>2230000</v>
      </c>
      <c r="F19" s="169">
        <v>2228191</v>
      </c>
      <c r="G19" s="185"/>
      <c r="H19" s="204">
        <f>K19+J19+I19</f>
        <v>2228191</v>
      </c>
      <c r="I19" s="169">
        <v>488191</v>
      </c>
      <c r="J19" s="170">
        <v>1740000</v>
      </c>
      <c r="K19" s="212"/>
      <c r="L19" s="208"/>
    </row>
    <row r="20" spans="1:12" ht="12" customHeight="1">
      <c r="A20" s="163">
        <v>7</v>
      </c>
      <c r="B20" s="172" t="s">
        <v>162</v>
      </c>
      <c r="C20" s="163">
        <v>6050</v>
      </c>
      <c r="D20" s="164" t="s">
        <v>313</v>
      </c>
      <c r="E20" s="185">
        <v>2698939</v>
      </c>
      <c r="F20" s="169">
        <v>2573000</v>
      </c>
      <c r="G20" s="185"/>
      <c r="H20" s="204">
        <f>K20+J20+I20</f>
        <v>2573000</v>
      </c>
      <c r="I20" s="169">
        <v>473000</v>
      </c>
      <c r="J20" s="175">
        <v>2100000</v>
      </c>
      <c r="K20" s="175"/>
      <c r="L20" s="191"/>
    </row>
    <row r="21" spans="1:12" ht="12.75" customHeight="1">
      <c r="A21" s="163">
        <v>8</v>
      </c>
      <c r="B21" s="172" t="s">
        <v>162</v>
      </c>
      <c r="C21" s="163">
        <v>6050</v>
      </c>
      <c r="D21" s="164" t="s">
        <v>314</v>
      </c>
      <c r="E21" s="185">
        <v>64660</v>
      </c>
      <c r="F21" s="169">
        <v>54660</v>
      </c>
      <c r="G21" s="185"/>
      <c r="H21" s="204">
        <f aca="true" t="shared" si="1" ref="H21:H27">I21</f>
        <v>54660</v>
      </c>
      <c r="I21" s="169">
        <v>54660</v>
      </c>
      <c r="J21" s="170"/>
      <c r="K21" s="175"/>
      <c r="L21" s="191"/>
    </row>
    <row r="22" spans="1:12" ht="17.25" customHeight="1">
      <c r="A22" s="163">
        <v>9</v>
      </c>
      <c r="B22" s="172" t="s">
        <v>162</v>
      </c>
      <c r="C22" s="163">
        <v>6050</v>
      </c>
      <c r="D22" s="164" t="s">
        <v>247</v>
      </c>
      <c r="E22" s="185">
        <v>200000</v>
      </c>
      <c r="F22" s="169">
        <v>200000</v>
      </c>
      <c r="G22" s="185"/>
      <c r="H22" s="204">
        <f t="shared" si="1"/>
        <v>200000</v>
      </c>
      <c r="I22" s="169">
        <v>200000</v>
      </c>
      <c r="J22" s="170"/>
      <c r="K22" s="175"/>
      <c r="L22" s="191"/>
    </row>
    <row r="23" spans="1:12" ht="13.5" customHeight="1">
      <c r="A23" s="163">
        <v>10</v>
      </c>
      <c r="B23" s="172" t="s">
        <v>162</v>
      </c>
      <c r="C23" s="163">
        <v>6050</v>
      </c>
      <c r="D23" s="164" t="s">
        <v>232</v>
      </c>
      <c r="E23" s="185">
        <v>10000</v>
      </c>
      <c r="F23" s="169">
        <v>10000</v>
      </c>
      <c r="G23" s="185"/>
      <c r="H23" s="204">
        <f t="shared" si="1"/>
        <v>10000</v>
      </c>
      <c r="I23" s="169">
        <v>10000</v>
      </c>
      <c r="J23" s="170"/>
      <c r="K23" s="175"/>
      <c r="L23" s="191"/>
    </row>
    <row r="24" spans="1:12" ht="12.75" customHeight="1">
      <c r="A24" s="163">
        <v>11</v>
      </c>
      <c r="B24" s="172" t="s">
        <v>162</v>
      </c>
      <c r="C24" s="163">
        <v>6050</v>
      </c>
      <c r="D24" s="164" t="s">
        <v>231</v>
      </c>
      <c r="E24" s="185">
        <v>20000</v>
      </c>
      <c r="F24" s="169">
        <v>20000</v>
      </c>
      <c r="G24" s="185"/>
      <c r="H24" s="204">
        <f t="shared" si="1"/>
        <v>20000</v>
      </c>
      <c r="I24" s="169">
        <v>20000</v>
      </c>
      <c r="J24" s="170"/>
      <c r="K24" s="175"/>
      <c r="L24" s="191"/>
    </row>
    <row r="25" spans="1:12" ht="18.75" customHeight="1">
      <c r="A25" s="163">
        <v>12</v>
      </c>
      <c r="B25" s="172" t="s">
        <v>162</v>
      </c>
      <c r="C25" s="163">
        <v>6050</v>
      </c>
      <c r="D25" s="164" t="s">
        <v>262</v>
      </c>
      <c r="E25" s="185">
        <v>40000</v>
      </c>
      <c r="F25" s="169">
        <v>40000</v>
      </c>
      <c r="G25" s="185"/>
      <c r="H25" s="204">
        <f t="shared" si="1"/>
        <v>40000</v>
      </c>
      <c r="I25" s="169">
        <v>40000</v>
      </c>
      <c r="J25" s="170"/>
      <c r="K25" s="175"/>
      <c r="L25" s="191"/>
    </row>
    <row r="26" spans="1:12" ht="12.75" customHeight="1">
      <c r="A26" s="163">
        <v>13</v>
      </c>
      <c r="B26" s="172" t="s">
        <v>162</v>
      </c>
      <c r="C26" s="163">
        <v>6050</v>
      </c>
      <c r="D26" s="164" t="s">
        <v>263</v>
      </c>
      <c r="E26" s="185">
        <v>1000000</v>
      </c>
      <c r="F26" s="169">
        <v>1000000</v>
      </c>
      <c r="G26" s="185"/>
      <c r="H26" s="204">
        <f t="shared" si="1"/>
        <v>1000000</v>
      </c>
      <c r="I26" s="169">
        <v>1000000</v>
      </c>
      <c r="J26" s="170"/>
      <c r="K26" s="175"/>
      <c r="L26" s="191"/>
    </row>
    <row r="27" spans="1:12" ht="18" customHeight="1">
      <c r="A27" s="163">
        <v>14</v>
      </c>
      <c r="B27" s="172" t="s">
        <v>162</v>
      </c>
      <c r="C27" s="163">
        <v>6050</v>
      </c>
      <c r="D27" s="164" t="s">
        <v>297</v>
      </c>
      <c r="E27" s="185">
        <v>50000</v>
      </c>
      <c r="F27" s="169"/>
      <c r="G27" s="185">
        <v>50000</v>
      </c>
      <c r="H27" s="204">
        <f t="shared" si="1"/>
        <v>50000</v>
      </c>
      <c r="I27" s="169">
        <v>50000</v>
      </c>
      <c r="J27" s="170"/>
      <c r="K27" s="175"/>
      <c r="L27" s="191"/>
    </row>
    <row r="28" spans="1:12" ht="14.25" customHeight="1">
      <c r="A28" s="163">
        <v>15</v>
      </c>
      <c r="B28" s="172" t="s">
        <v>162</v>
      </c>
      <c r="C28" s="163">
        <v>6058</v>
      </c>
      <c r="D28" s="164" t="s">
        <v>173</v>
      </c>
      <c r="E28" s="185">
        <v>49227265</v>
      </c>
      <c r="F28" s="169">
        <v>9205943</v>
      </c>
      <c r="G28" s="185"/>
      <c r="H28" s="204">
        <v>9205943</v>
      </c>
      <c r="I28" s="169"/>
      <c r="J28" s="170"/>
      <c r="K28" s="212" t="s">
        <v>240</v>
      </c>
      <c r="L28" s="208"/>
    </row>
    <row r="29" spans="1:12" ht="13.5" customHeight="1">
      <c r="A29" s="163">
        <v>16</v>
      </c>
      <c r="B29" s="172" t="s">
        <v>162</v>
      </c>
      <c r="C29" s="163">
        <v>6059</v>
      </c>
      <c r="D29" s="164" t="s">
        <v>173</v>
      </c>
      <c r="E29" s="187">
        <v>34524080</v>
      </c>
      <c r="F29" s="168">
        <v>8016097</v>
      </c>
      <c r="G29" s="187"/>
      <c r="H29" s="188">
        <f>K29+J29+I29</f>
        <v>8016097</v>
      </c>
      <c r="I29" s="168">
        <v>2247039</v>
      </c>
      <c r="J29" s="170">
        <v>5769058</v>
      </c>
      <c r="K29" s="212"/>
      <c r="L29" s="208"/>
    </row>
    <row r="30" spans="1:13" s="3" customFormat="1" ht="15" customHeight="1">
      <c r="A30" s="247"/>
      <c r="B30" s="156"/>
      <c r="C30" s="245"/>
      <c r="D30" s="248" t="s">
        <v>165</v>
      </c>
      <c r="E30" s="154">
        <f>SUM(E31:E39,E44:E77,E82:E95)</f>
        <v>13661990</v>
      </c>
      <c r="F30" s="154">
        <f>SUM(F31:F39,F44:F77,F82:F95)</f>
        <v>8315910</v>
      </c>
      <c r="G30" s="154">
        <f>SUM(G31:G39,G44:G77,G82:G95)</f>
        <v>2397160</v>
      </c>
      <c r="H30" s="154">
        <f>SUM(H31:H39,H44:H77,H82:H95)</f>
        <v>10713070</v>
      </c>
      <c r="I30" s="154">
        <f>SUM(I31:I39,I44:I77,I82:I95)</f>
        <v>10713070</v>
      </c>
      <c r="J30" s="154">
        <f>SUM(J31:J39,J44:J77,J82:J91)</f>
        <v>0</v>
      </c>
      <c r="K30" s="154">
        <f>SUM(K31:K39,K44:K77,K82:K91)</f>
        <v>0</v>
      </c>
      <c r="L30" s="209"/>
      <c r="M30" s="192" t="e">
        <f>#REF!+#REF!</f>
        <v>#REF!</v>
      </c>
    </row>
    <row r="31" spans="1:12" ht="17.25" customHeight="1">
      <c r="A31" s="246">
        <v>17</v>
      </c>
      <c r="B31" s="236">
        <v>60016</v>
      </c>
      <c r="C31" s="236">
        <v>6050</v>
      </c>
      <c r="D31" s="243" t="s">
        <v>229</v>
      </c>
      <c r="E31" s="233">
        <v>490000</v>
      </c>
      <c r="F31" s="230">
        <v>290000</v>
      </c>
      <c r="G31" s="233">
        <v>200000</v>
      </c>
      <c r="H31" s="228">
        <f aca="true" t="shared" si="2" ref="H31:H48">I31</f>
        <v>490000</v>
      </c>
      <c r="I31" s="230">
        <v>490000</v>
      </c>
      <c r="J31" s="175"/>
      <c r="K31" s="175"/>
      <c r="L31" s="191">
        <f>F30+G30</f>
        <v>10713070</v>
      </c>
    </row>
    <row r="32" spans="1:12" ht="12" customHeight="1">
      <c r="A32" s="213">
        <v>18</v>
      </c>
      <c r="B32" s="163">
        <v>60016</v>
      </c>
      <c r="C32" s="163">
        <v>6050</v>
      </c>
      <c r="D32" s="164" t="s">
        <v>252</v>
      </c>
      <c r="E32" s="185">
        <v>600000</v>
      </c>
      <c r="F32" s="169">
        <v>600000</v>
      </c>
      <c r="G32" s="185"/>
      <c r="H32" s="204">
        <f t="shared" si="2"/>
        <v>600000</v>
      </c>
      <c r="I32" s="169">
        <v>600000</v>
      </c>
      <c r="J32" s="170"/>
      <c r="K32" s="170"/>
      <c r="L32" s="191"/>
    </row>
    <row r="33" spans="1:12" ht="20.25" customHeight="1">
      <c r="A33" s="213">
        <v>19</v>
      </c>
      <c r="B33" s="163">
        <v>60016</v>
      </c>
      <c r="C33" s="163">
        <v>6050</v>
      </c>
      <c r="D33" s="164" t="s">
        <v>216</v>
      </c>
      <c r="E33" s="185">
        <v>955000</v>
      </c>
      <c r="F33" s="169">
        <v>555000</v>
      </c>
      <c r="G33" s="185"/>
      <c r="H33" s="204">
        <f t="shared" si="2"/>
        <v>555000</v>
      </c>
      <c r="I33" s="169">
        <v>555000</v>
      </c>
      <c r="J33" s="170"/>
      <c r="K33" s="170"/>
      <c r="L33" s="191"/>
    </row>
    <row r="34" spans="1:12" ht="19.5" customHeight="1">
      <c r="A34" s="213">
        <v>20</v>
      </c>
      <c r="B34" s="163">
        <v>60016</v>
      </c>
      <c r="C34" s="163">
        <v>6050</v>
      </c>
      <c r="D34" s="164" t="s">
        <v>307</v>
      </c>
      <c r="E34" s="185">
        <v>1850000</v>
      </c>
      <c r="F34" s="169">
        <v>250000</v>
      </c>
      <c r="G34" s="185">
        <v>600000</v>
      </c>
      <c r="H34" s="204">
        <f t="shared" si="2"/>
        <v>850000</v>
      </c>
      <c r="I34" s="169">
        <v>850000</v>
      </c>
      <c r="J34" s="170"/>
      <c r="K34" s="170"/>
      <c r="L34" s="191"/>
    </row>
    <row r="35" spans="1:12" ht="13.5" customHeight="1">
      <c r="A35" s="213">
        <v>21</v>
      </c>
      <c r="B35" s="163">
        <v>60016</v>
      </c>
      <c r="C35" s="163">
        <v>6050</v>
      </c>
      <c r="D35" s="164" t="s">
        <v>186</v>
      </c>
      <c r="E35" s="185">
        <f>H35</f>
        <v>269000</v>
      </c>
      <c r="F35" s="169">
        <v>269000</v>
      </c>
      <c r="G35" s="185"/>
      <c r="H35" s="204">
        <f t="shared" si="2"/>
        <v>269000</v>
      </c>
      <c r="I35" s="169">
        <v>269000</v>
      </c>
      <c r="J35" s="170"/>
      <c r="K35" s="170"/>
      <c r="L35" s="191"/>
    </row>
    <row r="36" spans="1:12" ht="17.25" customHeight="1">
      <c r="A36" s="213">
        <v>22</v>
      </c>
      <c r="B36" s="163">
        <v>60016</v>
      </c>
      <c r="C36" s="163">
        <v>6050</v>
      </c>
      <c r="D36" s="164" t="s">
        <v>254</v>
      </c>
      <c r="E36" s="185">
        <f>H36</f>
        <v>215000</v>
      </c>
      <c r="F36" s="169">
        <v>150000</v>
      </c>
      <c r="G36" s="185">
        <v>65000</v>
      </c>
      <c r="H36" s="204">
        <f t="shared" si="2"/>
        <v>215000</v>
      </c>
      <c r="I36" s="169">
        <v>215000</v>
      </c>
      <c r="J36" s="170"/>
      <c r="K36" s="170"/>
      <c r="L36" s="191"/>
    </row>
    <row r="37" spans="1:12" ht="13.5" customHeight="1">
      <c r="A37" s="213">
        <v>23</v>
      </c>
      <c r="B37" s="163">
        <v>60016</v>
      </c>
      <c r="C37" s="163">
        <v>6050</v>
      </c>
      <c r="D37" s="164" t="s">
        <v>189</v>
      </c>
      <c r="E37" s="185">
        <v>100000</v>
      </c>
      <c r="F37" s="169">
        <v>100000</v>
      </c>
      <c r="G37" s="185"/>
      <c r="H37" s="204">
        <f t="shared" si="2"/>
        <v>100000</v>
      </c>
      <c r="I37" s="169">
        <v>100000</v>
      </c>
      <c r="J37" s="170"/>
      <c r="K37" s="170"/>
      <c r="L37" s="191"/>
    </row>
    <row r="38" spans="1:12" ht="14.25" customHeight="1">
      <c r="A38" s="213">
        <v>24</v>
      </c>
      <c r="B38" s="163">
        <v>60016</v>
      </c>
      <c r="C38" s="163">
        <v>6050</v>
      </c>
      <c r="D38" s="164" t="s">
        <v>315</v>
      </c>
      <c r="E38" s="185">
        <f>H38</f>
        <v>430000</v>
      </c>
      <c r="F38" s="169">
        <v>430000</v>
      </c>
      <c r="G38" s="185"/>
      <c r="H38" s="204">
        <f t="shared" si="2"/>
        <v>430000</v>
      </c>
      <c r="I38" s="169">
        <v>430000</v>
      </c>
      <c r="J38" s="170"/>
      <c r="K38" s="170"/>
      <c r="L38" s="191"/>
    </row>
    <row r="39" spans="1:12" ht="15.75" customHeight="1">
      <c r="A39" s="213">
        <v>25</v>
      </c>
      <c r="B39" s="165">
        <v>60016</v>
      </c>
      <c r="C39" s="165">
        <v>6050</v>
      </c>
      <c r="D39" s="166" t="s">
        <v>255</v>
      </c>
      <c r="E39" s="187">
        <v>230000</v>
      </c>
      <c r="F39" s="168">
        <v>230000</v>
      </c>
      <c r="G39" s="187"/>
      <c r="H39" s="188">
        <f t="shared" si="2"/>
        <v>230000</v>
      </c>
      <c r="I39" s="168">
        <v>230000</v>
      </c>
      <c r="J39" s="173"/>
      <c r="K39" s="173"/>
      <c r="L39" s="191"/>
    </row>
    <row r="40" spans="1:12" ht="12" customHeight="1" thickBot="1">
      <c r="A40" s="298" t="s">
        <v>1</v>
      </c>
      <c r="B40" s="285" t="s">
        <v>158</v>
      </c>
      <c r="C40" s="299" t="s">
        <v>163</v>
      </c>
      <c r="D40" s="285"/>
      <c r="E40" s="285" t="s">
        <v>160</v>
      </c>
      <c r="F40" s="286" t="s">
        <v>200</v>
      </c>
      <c r="G40" s="286" t="s">
        <v>282</v>
      </c>
      <c r="H40" s="289" t="s">
        <v>178</v>
      </c>
      <c r="I40" s="289"/>
      <c r="J40" s="289"/>
      <c r="K40" s="290"/>
      <c r="L40" s="191"/>
    </row>
    <row r="41" spans="1:12" ht="12" customHeight="1">
      <c r="A41" s="298"/>
      <c r="B41" s="285"/>
      <c r="C41" s="300"/>
      <c r="D41" s="285"/>
      <c r="E41" s="285"/>
      <c r="F41" s="287"/>
      <c r="G41" s="287"/>
      <c r="H41" s="291">
        <v>2006</v>
      </c>
      <c r="I41" s="292"/>
      <c r="J41" s="292"/>
      <c r="K41" s="293"/>
      <c r="L41" s="191"/>
    </row>
    <row r="42" spans="1:12" ht="10.5" customHeight="1">
      <c r="A42" s="298"/>
      <c r="B42" s="285"/>
      <c r="C42" s="300"/>
      <c r="D42" s="285"/>
      <c r="E42" s="285"/>
      <c r="F42" s="287"/>
      <c r="G42" s="287"/>
      <c r="H42" s="294" t="s">
        <v>202</v>
      </c>
      <c r="I42" s="296" t="s">
        <v>161</v>
      </c>
      <c r="J42" s="286" t="s">
        <v>258</v>
      </c>
      <c r="K42" s="287" t="s">
        <v>167</v>
      </c>
      <c r="L42" s="191"/>
    </row>
    <row r="43" spans="1:12" ht="15.75" customHeight="1">
      <c r="A43" s="298"/>
      <c r="B43" s="285"/>
      <c r="C43" s="301"/>
      <c r="D43" s="285"/>
      <c r="E43" s="285"/>
      <c r="F43" s="288"/>
      <c r="G43" s="288"/>
      <c r="H43" s="295"/>
      <c r="I43" s="297"/>
      <c r="J43" s="288"/>
      <c r="K43" s="288"/>
      <c r="L43" s="191"/>
    </row>
    <row r="44" spans="1:12" ht="13.5" customHeight="1">
      <c r="A44" s="246">
        <v>26</v>
      </c>
      <c r="B44" s="236">
        <v>60016</v>
      </c>
      <c r="C44" s="236">
        <v>6050</v>
      </c>
      <c r="D44" s="243" t="s">
        <v>195</v>
      </c>
      <c r="E44" s="233">
        <v>225186</v>
      </c>
      <c r="F44" s="230">
        <v>150000</v>
      </c>
      <c r="G44" s="233"/>
      <c r="H44" s="228">
        <f t="shared" si="2"/>
        <v>150000</v>
      </c>
      <c r="I44" s="230">
        <v>150000</v>
      </c>
      <c r="J44" s="175"/>
      <c r="K44" s="175"/>
      <c r="L44" s="191"/>
    </row>
    <row r="45" spans="1:12" ht="12.75" customHeight="1">
      <c r="A45" s="213">
        <v>27</v>
      </c>
      <c r="B45" s="163">
        <v>60016</v>
      </c>
      <c r="C45" s="163">
        <v>6050</v>
      </c>
      <c r="D45" s="164" t="s">
        <v>196</v>
      </c>
      <c r="E45" s="185">
        <v>191070</v>
      </c>
      <c r="F45" s="169">
        <v>185000</v>
      </c>
      <c r="G45" s="185"/>
      <c r="H45" s="204">
        <f t="shared" si="2"/>
        <v>185000</v>
      </c>
      <c r="I45" s="169">
        <v>185000</v>
      </c>
      <c r="J45" s="170"/>
      <c r="K45" s="170"/>
      <c r="L45" s="191"/>
    </row>
    <row r="46" spans="1:12" ht="12" customHeight="1">
      <c r="A46" s="213">
        <v>28</v>
      </c>
      <c r="B46" s="163">
        <v>60016</v>
      </c>
      <c r="C46" s="163">
        <v>6050</v>
      </c>
      <c r="D46" s="164" t="s">
        <v>190</v>
      </c>
      <c r="E46" s="185">
        <f>H46</f>
        <v>692000</v>
      </c>
      <c r="F46" s="169">
        <v>692000</v>
      </c>
      <c r="G46" s="185"/>
      <c r="H46" s="204">
        <f t="shared" si="2"/>
        <v>692000</v>
      </c>
      <c r="I46" s="169">
        <v>692000</v>
      </c>
      <c r="J46" s="170"/>
      <c r="K46" s="170"/>
      <c r="L46" s="191"/>
    </row>
    <row r="47" spans="1:12" ht="16.5" customHeight="1">
      <c r="A47" s="213">
        <v>29</v>
      </c>
      <c r="B47" s="163">
        <v>60016</v>
      </c>
      <c r="C47" s="163">
        <v>6050</v>
      </c>
      <c r="D47" s="164" t="s">
        <v>194</v>
      </c>
      <c r="E47" s="185">
        <v>1066574</v>
      </c>
      <c r="F47" s="169">
        <v>348910</v>
      </c>
      <c r="G47" s="185"/>
      <c r="H47" s="204">
        <f t="shared" si="2"/>
        <v>348910</v>
      </c>
      <c r="I47" s="169">
        <v>348910</v>
      </c>
      <c r="J47" s="170"/>
      <c r="K47" s="170"/>
      <c r="L47" s="191"/>
    </row>
    <row r="48" spans="1:12" ht="15.75" customHeight="1">
      <c r="A48" s="213">
        <v>30</v>
      </c>
      <c r="B48" s="163">
        <v>60016</v>
      </c>
      <c r="C48" s="163">
        <v>6050</v>
      </c>
      <c r="D48" s="164" t="s">
        <v>203</v>
      </c>
      <c r="E48" s="185">
        <f>H48</f>
        <v>320000</v>
      </c>
      <c r="F48" s="169">
        <v>320000</v>
      </c>
      <c r="G48" s="185"/>
      <c r="H48" s="204">
        <f t="shared" si="2"/>
        <v>320000</v>
      </c>
      <c r="I48" s="169">
        <v>320000</v>
      </c>
      <c r="J48" s="241"/>
      <c r="K48" s="170"/>
      <c r="L48" s="191"/>
    </row>
    <row r="49" spans="1:12" ht="12.75" customHeight="1">
      <c r="A49" s="213">
        <v>31</v>
      </c>
      <c r="B49" s="163">
        <v>60016</v>
      </c>
      <c r="C49" s="163">
        <v>6050</v>
      </c>
      <c r="D49" s="164" t="s">
        <v>308</v>
      </c>
      <c r="E49" s="185">
        <f aca="true" t="shared" si="3" ref="E49:E59">H49</f>
        <v>20000</v>
      </c>
      <c r="F49" s="169">
        <v>20000</v>
      </c>
      <c r="G49" s="185"/>
      <c r="H49" s="204">
        <f aca="true" t="shared" si="4" ref="H49:H59">I49</f>
        <v>20000</v>
      </c>
      <c r="I49" s="169">
        <v>20000</v>
      </c>
      <c r="J49" s="241"/>
      <c r="K49" s="241"/>
      <c r="L49" s="191"/>
    </row>
    <row r="50" spans="1:12" ht="12.75" customHeight="1">
      <c r="A50" s="213">
        <v>32</v>
      </c>
      <c r="B50" s="163">
        <v>60016</v>
      </c>
      <c r="C50" s="163">
        <v>6050</v>
      </c>
      <c r="D50" s="164" t="s">
        <v>204</v>
      </c>
      <c r="E50" s="185">
        <f t="shared" si="3"/>
        <v>20000</v>
      </c>
      <c r="F50" s="169">
        <v>20000</v>
      </c>
      <c r="G50" s="185"/>
      <c r="H50" s="204">
        <f t="shared" si="4"/>
        <v>20000</v>
      </c>
      <c r="I50" s="169">
        <v>20000</v>
      </c>
      <c r="J50" s="241"/>
      <c r="K50" s="241"/>
      <c r="L50" s="191"/>
    </row>
    <row r="51" spans="1:12" ht="12.75" customHeight="1">
      <c r="A51" s="213">
        <v>33</v>
      </c>
      <c r="B51" s="163">
        <v>60016</v>
      </c>
      <c r="C51" s="163">
        <v>6050</v>
      </c>
      <c r="D51" s="164" t="s">
        <v>205</v>
      </c>
      <c r="E51" s="185">
        <f t="shared" si="3"/>
        <v>30000</v>
      </c>
      <c r="F51" s="169">
        <v>30000</v>
      </c>
      <c r="G51" s="185"/>
      <c r="H51" s="204">
        <f t="shared" si="4"/>
        <v>30000</v>
      </c>
      <c r="I51" s="169">
        <v>30000</v>
      </c>
      <c r="J51" s="241"/>
      <c r="K51" s="241"/>
      <c r="L51" s="191"/>
    </row>
    <row r="52" spans="1:12" ht="12.75" customHeight="1">
      <c r="A52" s="213">
        <v>34</v>
      </c>
      <c r="B52" s="163">
        <v>60016</v>
      </c>
      <c r="C52" s="163">
        <v>6050</v>
      </c>
      <c r="D52" s="164" t="s">
        <v>206</v>
      </c>
      <c r="E52" s="185">
        <f t="shared" si="3"/>
        <v>35000</v>
      </c>
      <c r="F52" s="169">
        <v>35000</v>
      </c>
      <c r="G52" s="185"/>
      <c r="H52" s="204">
        <f t="shared" si="4"/>
        <v>35000</v>
      </c>
      <c r="I52" s="169">
        <v>35000</v>
      </c>
      <c r="J52" s="241"/>
      <c r="K52" s="241"/>
      <c r="L52" s="191"/>
    </row>
    <row r="53" spans="1:12" ht="12.75" customHeight="1">
      <c r="A53" s="213">
        <v>35</v>
      </c>
      <c r="B53" s="163">
        <v>60016</v>
      </c>
      <c r="C53" s="163">
        <v>6050</v>
      </c>
      <c r="D53" s="164" t="s">
        <v>207</v>
      </c>
      <c r="E53" s="185">
        <f t="shared" si="3"/>
        <v>35000</v>
      </c>
      <c r="F53" s="169">
        <v>35000</v>
      </c>
      <c r="G53" s="185"/>
      <c r="H53" s="204">
        <f t="shared" si="4"/>
        <v>35000</v>
      </c>
      <c r="I53" s="169">
        <v>35000</v>
      </c>
      <c r="J53" s="241"/>
      <c r="K53" s="241"/>
      <c r="L53" s="191"/>
    </row>
    <row r="54" spans="1:12" ht="12" customHeight="1">
      <c r="A54" s="213">
        <v>36</v>
      </c>
      <c r="B54" s="163">
        <v>60016</v>
      </c>
      <c r="C54" s="163">
        <v>6050</v>
      </c>
      <c r="D54" s="164" t="s">
        <v>253</v>
      </c>
      <c r="E54" s="185">
        <f t="shared" si="3"/>
        <v>30000</v>
      </c>
      <c r="F54" s="169">
        <v>30000</v>
      </c>
      <c r="G54" s="185"/>
      <c r="H54" s="204">
        <f t="shared" si="4"/>
        <v>30000</v>
      </c>
      <c r="I54" s="169">
        <v>30000</v>
      </c>
      <c r="J54" s="241"/>
      <c r="K54" s="241"/>
      <c r="L54" s="191"/>
    </row>
    <row r="55" spans="1:12" ht="12.75" customHeight="1">
      <c r="A55" s="213">
        <v>37</v>
      </c>
      <c r="B55" s="163">
        <v>60016</v>
      </c>
      <c r="C55" s="163">
        <v>6050</v>
      </c>
      <c r="D55" s="164" t="s">
        <v>213</v>
      </c>
      <c r="E55" s="185">
        <f t="shared" si="3"/>
        <v>30000</v>
      </c>
      <c r="F55" s="169">
        <v>30000</v>
      </c>
      <c r="G55" s="185"/>
      <c r="H55" s="204">
        <f t="shared" si="4"/>
        <v>30000</v>
      </c>
      <c r="I55" s="169">
        <v>30000</v>
      </c>
      <c r="J55" s="241"/>
      <c r="K55" s="241"/>
      <c r="L55" s="191"/>
    </row>
    <row r="56" spans="1:12" ht="12.75" customHeight="1">
      <c r="A56" s="213">
        <v>38</v>
      </c>
      <c r="B56" s="176">
        <v>60016</v>
      </c>
      <c r="C56" s="176">
        <v>6050</v>
      </c>
      <c r="D56" s="177" t="s">
        <v>318</v>
      </c>
      <c r="E56" s="182">
        <v>372000</v>
      </c>
      <c r="F56" s="174">
        <v>372000</v>
      </c>
      <c r="G56" s="182"/>
      <c r="H56" s="186">
        <f>I56</f>
        <v>372000</v>
      </c>
      <c r="I56" s="174">
        <v>372000</v>
      </c>
      <c r="J56" s="249"/>
      <c r="K56" s="249"/>
      <c r="L56" s="191"/>
    </row>
    <row r="57" spans="1:12" ht="14.25" customHeight="1">
      <c r="A57" s="213">
        <v>39</v>
      </c>
      <c r="B57" s="163">
        <v>60016</v>
      </c>
      <c r="C57" s="163">
        <v>6050</v>
      </c>
      <c r="D57" s="164" t="s">
        <v>215</v>
      </c>
      <c r="E57" s="185">
        <f>H57</f>
        <v>20000</v>
      </c>
      <c r="F57" s="169">
        <v>20000</v>
      </c>
      <c r="G57" s="185"/>
      <c r="H57" s="204">
        <f>I57</f>
        <v>20000</v>
      </c>
      <c r="I57" s="169">
        <v>20000</v>
      </c>
      <c r="J57" s="241"/>
      <c r="K57" s="241"/>
      <c r="L57" s="191"/>
    </row>
    <row r="58" spans="1:12" ht="12" customHeight="1">
      <c r="A58" s="213">
        <v>40</v>
      </c>
      <c r="B58" s="163">
        <v>60016</v>
      </c>
      <c r="C58" s="163">
        <v>6050</v>
      </c>
      <c r="D58" s="164" t="s">
        <v>269</v>
      </c>
      <c r="E58" s="185">
        <f t="shared" si="3"/>
        <v>712000</v>
      </c>
      <c r="F58" s="169">
        <v>712000</v>
      </c>
      <c r="G58" s="185"/>
      <c r="H58" s="204">
        <f t="shared" si="4"/>
        <v>712000</v>
      </c>
      <c r="I58" s="169">
        <v>712000</v>
      </c>
      <c r="J58" s="241"/>
      <c r="K58" s="241"/>
      <c r="L58" s="191"/>
    </row>
    <row r="59" spans="1:12" ht="14.25" customHeight="1">
      <c r="A59" s="213">
        <v>41</v>
      </c>
      <c r="B59" s="163">
        <v>60016</v>
      </c>
      <c r="C59" s="163">
        <v>6050</v>
      </c>
      <c r="D59" s="231" t="s">
        <v>211</v>
      </c>
      <c r="E59" s="238">
        <f t="shared" si="3"/>
        <v>32000</v>
      </c>
      <c r="F59" s="239">
        <v>32000</v>
      </c>
      <c r="G59" s="238"/>
      <c r="H59" s="240">
        <f t="shared" si="4"/>
        <v>32000</v>
      </c>
      <c r="I59" s="169">
        <v>32000</v>
      </c>
      <c r="J59" s="241"/>
      <c r="K59" s="241"/>
      <c r="L59" s="191"/>
    </row>
    <row r="60" spans="1:12" ht="14.25" customHeight="1">
      <c r="A60" s="213">
        <v>42</v>
      </c>
      <c r="B60" s="163">
        <v>60016</v>
      </c>
      <c r="C60" s="163">
        <v>6050</v>
      </c>
      <c r="D60" s="164" t="s">
        <v>217</v>
      </c>
      <c r="E60" s="185">
        <v>150000</v>
      </c>
      <c r="F60" s="169">
        <v>150000</v>
      </c>
      <c r="G60" s="185"/>
      <c r="H60" s="204">
        <f>I60</f>
        <v>150000</v>
      </c>
      <c r="I60" s="169">
        <v>150000</v>
      </c>
      <c r="J60" s="241"/>
      <c r="K60" s="241"/>
      <c r="L60" s="191"/>
    </row>
    <row r="61" spans="1:12" ht="12.75" customHeight="1">
      <c r="A61" s="213">
        <v>43</v>
      </c>
      <c r="B61" s="163">
        <v>60016</v>
      </c>
      <c r="C61" s="163">
        <v>6050</v>
      </c>
      <c r="D61" s="164" t="s">
        <v>218</v>
      </c>
      <c r="E61" s="185">
        <v>8000</v>
      </c>
      <c r="F61" s="169">
        <v>8000</v>
      </c>
      <c r="G61" s="185"/>
      <c r="H61" s="204">
        <f aca="true" t="shared" si="5" ref="H61:H71">I61</f>
        <v>8000</v>
      </c>
      <c r="I61" s="169">
        <v>8000</v>
      </c>
      <c r="J61" s="241"/>
      <c r="K61" s="241"/>
      <c r="L61" s="191"/>
    </row>
    <row r="62" spans="1:12" ht="12.75" customHeight="1">
      <c r="A62" s="213">
        <v>44</v>
      </c>
      <c r="B62" s="163">
        <v>60016</v>
      </c>
      <c r="C62" s="163">
        <v>6050</v>
      </c>
      <c r="D62" s="164" t="s">
        <v>219</v>
      </c>
      <c r="E62" s="185">
        <v>8000</v>
      </c>
      <c r="F62" s="169">
        <v>8000</v>
      </c>
      <c r="G62" s="185"/>
      <c r="H62" s="204">
        <f t="shared" si="5"/>
        <v>8000</v>
      </c>
      <c r="I62" s="169">
        <v>8000</v>
      </c>
      <c r="J62" s="241"/>
      <c r="K62" s="241"/>
      <c r="L62" s="191"/>
    </row>
    <row r="63" spans="1:12" ht="12.75" customHeight="1">
      <c r="A63" s="213">
        <v>45</v>
      </c>
      <c r="B63" s="163">
        <v>60016</v>
      </c>
      <c r="C63" s="163">
        <v>6050</v>
      </c>
      <c r="D63" s="164" t="s">
        <v>220</v>
      </c>
      <c r="E63" s="185">
        <v>12000</v>
      </c>
      <c r="F63" s="169">
        <v>12000</v>
      </c>
      <c r="G63" s="185"/>
      <c r="H63" s="204">
        <f t="shared" si="5"/>
        <v>12000</v>
      </c>
      <c r="I63" s="169">
        <v>12000</v>
      </c>
      <c r="J63" s="241"/>
      <c r="K63" s="241"/>
      <c r="L63" s="191"/>
    </row>
    <row r="64" spans="1:12" ht="12.75" customHeight="1">
      <c r="A64" s="213">
        <v>46</v>
      </c>
      <c r="B64" s="163">
        <v>60016</v>
      </c>
      <c r="C64" s="163">
        <v>6050</v>
      </c>
      <c r="D64" s="164" t="s">
        <v>244</v>
      </c>
      <c r="E64" s="185">
        <v>10000</v>
      </c>
      <c r="F64" s="169">
        <v>10000</v>
      </c>
      <c r="G64" s="185"/>
      <c r="H64" s="204">
        <f t="shared" si="5"/>
        <v>10000</v>
      </c>
      <c r="I64" s="169">
        <v>10000</v>
      </c>
      <c r="J64" s="241"/>
      <c r="K64" s="241"/>
      <c r="L64" s="191"/>
    </row>
    <row r="65" spans="1:12" ht="12.75" customHeight="1">
      <c r="A65" s="213">
        <v>47</v>
      </c>
      <c r="B65" s="163">
        <v>60016</v>
      </c>
      <c r="C65" s="163">
        <v>6050</v>
      </c>
      <c r="D65" s="164" t="s">
        <v>264</v>
      </c>
      <c r="E65" s="185">
        <v>17000</v>
      </c>
      <c r="F65" s="169">
        <v>17000</v>
      </c>
      <c r="G65" s="185"/>
      <c r="H65" s="204">
        <f t="shared" si="5"/>
        <v>17000</v>
      </c>
      <c r="I65" s="169">
        <v>17000</v>
      </c>
      <c r="J65" s="241"/>
      <c r="K65" s="241"/>
      <c r="L65" s="191"/>
    </row>
    <row r="66" spans="1:12" ht="12.75" customHeight="1">
      <c r="A66" s="213">
        <v>48</v>
      </c>
      <c r="B66" s="163">
        <v>60016</v>
      </c>
      <c r="C66" s="163">
        <v>6050</v>
      </c>
      <c r="D66" s="164" t="s">
        <v>221</v>
      </c>
      <c r="E66" s="185">
        <v>20000</v>
      </c>
      <c r="F66" s="169">
        <v>20000</v>
      </c>
      <c r="G66" s="185"/>
      <c r="H66" s="204">
        <f t="shared" si="5"/>
        <v>20000</v>
      </c>
      <c r="I66" s="169">
        <v>20000</v>
      </c>
      <c r="J66" s="241"/>
      <c r="K66" s="241"/>
      <c r="L66" s="191"/>
    </row>
    <row r="67" spans="1:12" ht="12.75" customHeight="1">
      <c r="A67" s="213">
        <v>49</v>
      </c>
      <c r="B67" s="163">
        <v>60016</v>
      </c>
      <c r="C67" s="163">
        <v>6050</v>
      </c>
      <c r="D67" s="164" t="s">
        <v>222</v>
      </c>
      <c r="E67" s="185">
        <v>20000</v>
      </c>
      <c r="F67" s="169">
        <v>20000</v>
      </c>
      <c r="G67" s="185"/>
      <c r="H67" s="204">
        <f t="shared" si="5"/>
        <v>20000</v>
      </c>
      <c r="I67" s="169">
        <v>20000</v>
      </c>
      <c r="J67" s="241"/>
      <c r="K67" s="241"/>
      <c r="L67" s="191"/>
    </row>
    <row r="68" spans="1:12" ht="21.75" customHeight="1">
      <c r="A68" s="213">
        <v>50</v>
      </c>
      <c r="B68" s="163">
        <v>60016</v>
      </c>
      <c r="C68" s="163">
        <v>6050</v>
      </c>
      <c r="D68" s="164" t="s">
        <v>223</v>
      </c>
      <c r="E68" s="185">
        <v>25000</v>
      </c>
      <c r="F68" s="169">
        <v>25000</v>
      </c>
      <c r="G68" s="185"/>
      <c r="H68" s="204">
        <f t="shared" si="5"/>
        <v>25000</v>
      </c>
      <c r="I68" s="169">
        <v>25000</v>
      </c>
      <c r="J68" s="241"/>
      <c r="K68" s="241"/>
      <c r="L68" s="191"/>
    </row>
    <row r="69" spans="1:12" ht="13.5" customHeight="1">
      <c r="A69" s="213">
        <v>51</v>
      </c>
      <c r="B69" s="163">
        <v>60016</v>
      </c>
      <c r="C69" s="163">
        <v>6050</v>
      </c>
      <c r="D69" s="164" t="s">
        <v>233</v>
      </c>
      <c r="E69" s="185">
        <v>30000</v>
      </c>
      <c r="F69" s="169">
        <v>30000</v>
      </c>
      <c r="G69" s="185"/>
      <c r="H69" s="204">
        <f t="shared" si="5"/>
        <v>30000</v>
      </c>
      <c r="I69" s="169">
        <v>30000</v>
      </c>
      <c r="J69" s="241"/>
      <c r="K69" s="241"/>
      <c r="L69" s="191"/>
    </row>
    <row r="70" spans="1:12" ht="13.5" customHeight="1">
      <c r="A70" s="213">
        <v>52</v>
      </c>
      <c r="B70" s="163">
        <v>60016</v>
      </c>
      <c r="C70" s="163">
        <v>6050</v>
      </c>
      <c r="D70" s="164" t="s">
        <v>234</v>
      </c>
      <c r="E70" s="185">
        <v>40000</v>
      </c>
      <c r="F70" s="169">
        <v>40000</v>
      </c>
      <c r="G70" s="185"/>
      <c r="H70" s="204">
        <f t="shared" si="5"/>
        <v>40000</v>
      </c>
      <c r="I70" s="169">
        <v>40000</v>
      </c>
      <c r="J70" s="241"/>
      <c r="K70" s="241"/>
      <c r="L70" s="191"/>
    </row>
    <row r="71" spans="1:12" ht="13.5" customHeight="1">
      <c r="A71" s="213">
        <v>53</v>
      </c>
      <c r="B71" s="163">
        <v>60016</v>
      </c>
      <c r="C71" s="163">
        <v>6050</v>
      </c>
      <c r="D71" s="164" t="s">
        <v>270</v>
      </c>
      <c r="E71" s="185">
        <v>190000</v>
      </c>
      <c r="F71" s="169">
        <v>190000</v>
      </c>
      <c r="G71" s="185"/>
      <c r="H71" s="204">
        <f t="shared" si="5"/>
        <v>190000</v>
      </c>
      <c r="I71" s="169">
        <v>190000</v>
      </c>
      <c r="J71" s="241"/>
      <c r="K71" s="241"/>
      <c r="L71" s="191"/>
    </row>
    <row r="72" spans="1:12" ht="13.5" customHeight="1">
      <c r="A72" s="213">
        <v>54</v>
      </c>
      <c r="B72" s="163">
        <v>60016</v>
      </c>
      <c r="C72" s="163">
        <v>6050</v>
      </c>
      <c r="D72" s="164" t="s">
        <v>46</v>
      </c>
      <c r="E72" s="185">
        <v>370000</v>
      </c>
      <c r="F72" s="169">
        <v>370000</v>
      </c>
      <c r="G72" s="185"/>
      <c r="H72" s="204">
        <f aca="true" t="shared" si="6" ref="H72:H83">I72</f>
        <v>370000</v>
      </c>
      <c r="I72" s="169">
        <v>370000</v>
      </c>
      <c r="J72" s="241"/>
      <c r="K72" s="241"/>
      <c r="L72" s="191"/>
    </row>
    <row r="73" spans="1:12" ht="15.75" customHeight="1">
      <c r="A73" s="213">
        <v>55</v>
      </c>
      <c r="B73" s="163">
        <v>60016</v>
      </c>
      <c r="C73" s="163">
        <v>6050</v>
      </c>
      <c r="D73" s="164" t="s">
        <v>249</v>
      </c>
      <c r="E73" s="185">
        <v>231548</v>
      </c>
      <c r="F73" s="169">
        <v>120000</v>
      </c>
      <c r="G73" s="185">
        <v>111548</v>
      </c>
      <c r="H73" s="204">
        <f t="shared" si="6"/>
        <v>231548</v>
      </c>
      <c r="I73" s="169">
        <v>231548</v>
      </c>
      <c r="J73" s="241"/>
      <c r="K73" s="241"/>
      <c r="L73" s="191"/>
    </row>
    <row r="74" spans="1:12" ht="16.5" customHeight="1">
      <c r="A74" s="213">
        <v>56</v>
      </c>
      <c r="B74" s="163">
        <v>60016</v>
      </c>
      <c r="C74" s="163">
        <v>6050</v>
      </c>
      <c r="D74" s="164" t="s">
        <v>256</v>
      </c>
      <c r="E74" s="185">
        <v>20000</v>
      </c>
      <c r="F74" s="169">
        <v>20000</v>
      </c>
      <c r="G74" s="185"/>
      <c r="H74" s="204">
        <f t="shared" si="6"/>
        <v>20000</v>
      </c>
      <c r="I74" s="169">
        <v>20000</v>
      </c>
      <c r="J74" s="241"/>
      <c r="K74" s="241"/>
      <c r="L74" s="191"/>
    </row>
    <row r="75" spans="1:12" ht="20.25" customHeight="1">
      <c r="A75" s="213">
        <v>57</v>
      </c>
      <c r="B75" s="163">
        <v>60016</v>
      </c>
      <c r="C75" s="163">
        <v>6050</v>
      </c>
      <c r="D75" s="164" t="s">
        <v>267</v>
      </c>
      <c r="E75" s="185">
        <v>80000</v>
      </c>
      <c r="F75" s="185">
        <v>80000</v>
      </c>
      <c r="G75" s="185"/>
      <c r="H75" s="204">
        <f t="shared" si="6"/>
        <v>80000</v>
      </c>
      <c r="I75" s="169">
        <v>80000</v>
      </c>
      <c r="J75" s="241"/>
      <c r="K75" s="241"/>
      <c r="L75" s="191"/>
    </row>
    <row r="76" spans="1:12" ht="13.5" customHeight="1">
      <c r="A76" s="213">
        <v>58</v>
      </c>
      <c r="B76" s="163">
        <v>60016</v>
      </c>
      <c r="C76" s="163">
        <v>6050</v>
      </c>
      <c r="D76" s="164" t="s">
        <v>319</v>
      </c>
      <c r="E76" s="185">
        <v>800000</v>
      </c>
      <c r="F76" s="185">
        <v>800000</v>
      </c>
      <c r="G76" s="185">
        <v>-400000</v>
      </c>
      <c r="H76" s="204">
        <f t="shared" si="6"/>
        <v>400000</v>
      </c>
      <c r="I76" s="169">
        <v>400000</v>
      </c>
      <c r="J76" s="241"/>
      <c r="K76" s="241"/>
      <c r="L76" s="191"/>
    </row>
    <row r="77" spans="1:12" ht="15" customHeight="1">
      <c r="A77" s="213">
        <v>59</v>
      </c>
      <c r="B77" s="165">
        <v>60016</v>
      </c>
      <c r="C77" s="165">
        <v>6050</v>
      </c>
      <c r="D77" s="166" t="s">
        <v>320</v>
      </c>
      <c r="E77" s="187">
        <v>325000</v>
      </c>
      <c r="F77" s="187">
        <v>250000</v>
      </c>
      <c r="G77" s="187">
        <v>75000</v>
      </c>
      <c r="H77" s="188">
        <f t="shared" si="6"/>
        <v>325000</v>
      </c>
      <c r="I77" s="168">
        <v>325000</v>
      </c>
      <c r="J77" s="252"/>
      <c r="K77" s="252"/>
      <c r="L77" s="191"/>
    </row>
    <row r="78" spans="1:12" ht="13.5" customHeight="1" thickBot="1">
      <c r="A78" s="298" t="s">
        <v>1</v>
      </c>
      <c r="B78" s="285" t="s">
        <v>158</v>
      </c>
      <c r="C78" s="299" t="s">
        <v>163</v>
      </c>
      <c r="D78" s="285"/>
      <c r="E78" s="285" t="s">
        <v>160</v>
      </c>
      <c r="F78" s="286" t="s">
        <v>200</v>
      </c>
      <c r="G78" s="286" t="s">
        <v>282</v>
      </c>
      <c r="H78" s="289" t="s">
        <v>178</v>
      </c>
      <c r="I78" s="289"/>
      <c r="J78" s="289"/>
      <c r="K78" s="290"/>
      <c r="L78" s="191"/>
    </row>
    <row r="79" spans="1:12" ht="13.5" customHeight="1">
      <c r="A79" s="298"/>
      <c r="B79" s="285"/>
      <c r="C79" s="300"/>
      <c r="D79" s="285"/>
      <c r="E79" s="285"/>
      <c r="F79" s="287"/>
      <c r="G79" s="287"/>
      <c r="H79" s="291">
        <v>2006</v>
      </c>
      <c r="I79" s="292"/>
      <c r="J79" s="292"/>
      <c r="K79" s="293"/>
      <c r="L79" s="191"/>
    </row>
    <row r="80" spans="1:12" ht="13.5" customHeight="1">
      <c r="A80" s="298"/>
      <c r="B80" s="285"/>
      <c r="C80" s="300"/>
      <c r="D80" s="285"/>
      <c r="E80" s="285"/>
      <c r="F80" s="287"/>
      <c r="G80" s="287"/>
      <c r="H80" s="294" t="s">
        <v>202</v>
      </c>
      <c r="I80" s="296" t="s">
        <v>161</v>
      </c>
      <c r="J80" s="286" t="s">
        <v>258</v>
      </c>
      <c r="K80" s="287" t="s">
        <v>167</v>
      </c>
      <c r="L80" s="191"/>
    </row>
    <row r="81" spans="1:12" ht="13.5" customHeight="1">
      <c r="A81" s="298"/>
      <c r="B81" s="285"/>
      <c r="C81" s="301"/>
      <c r="D81" s="285"/>
      <c r="E81" s="285"/>
      <c r="F81" s="288"/>
      <c r="G81" s="288"/>
      <c r="H81" s="295"/>
      <c r="I81" s="297"/>
      <c r="J81" s="288"/>
      <c r="K81" s="288"/>
      <c r="L81" s="191"/>
    </row>
    <row r="82" spans="1:12" ht="12.75" customHeight="1">
      <c r="A82" s="161">
        <v>60</v>
      </c>
      <c r="B82" s="161">
        <v>60016</v>
      </c>
      <c r="C82" s="161">
        <v>6050</v>
      </c>
      <c r="D82" s="162" t="s">
        <v>271</v>
      </c>
      <c r="E82" s="183">
        <v>50000</v>
      </c>
      <c r="F82" s="183">
        <v>50000</v>
      </c>
      <c r="G82" s="183"/>
      <c r="H82" s="184">
        <f t="shared" si="6"/>
        <v>50000</v>
      </c>
      <c r="I82" s="160">
        <v>50000</v>
      </c>
      <c r="J82" s="251"/>
      <c r="K82" s="251"/>
      <c r="L82" s="191"/>
    </row>
    <row r="83" spans="1:12" ht="13.5" customHeight="1">
      <c r="A83" s="163">
        <v>61</v>
      </c>
      <c r="B83" s="163">
        <v>60016</v>
      </c>
      <c r="C83" s="163">
        <v>6050</v>
      </c>
      <c r="D83" s="164" t="s">
        <v>277</v>
      </c>
      <c r="E83" s="185">
        <v>40000</v>
      </c>
      <c r="F83" s="185">
        <v>40000</v>
      </c>
      <c r="G83" s="185"/>
      <c r="H83" s="204">
        <f t="shared" si="6"/>
        <v>40000</v>
      </c>
      <c r="I83" s="169">
        <v>40000</v>
      </c>
      <c r="J83" s="241"/>
      <c r="K83" s="241"/>
      <c r="L83" s="191"/>
    </row>
    <row r="84" spans="1:12" ht="13.5" customHeight="1">
      <c r="A84" s="163">
        <v>62</v>
      </c>
      <c r="B84" s="163">
        <v>60016</v>
      </c>
      <c r="C84" s="163">
        <v>6050</v>
      </c>
      <c r="D84" s="164" t="s">
        <v>278</v>
      </c>
      <c r="E84" s="185">
        <v>150000</v>
      </c>
      <c r="F84" s="185">
        <v>150000</v>
      </c>
      <c r="G84" s="185"/>
      <c r="H84" s="204">
        <f aca="true" t="shared" si="7" ref="H84:H95">I84</f>
        <v>150000</v>
      </c>
      <c r="I84" s="169">
        <v>150000</v>
      </c>
      <c r="J84" s="241"/>
      <c r="K84" s="249"/>
      <c r="L84" s="191"/>
    </row>
    <row r="85" spans="1:12" ht="16.5" customHeight="1">
      <c r="A85" s="163">
        <v>63</v>
      </c>
      <c r="B85" s="163">
        <v>60016</v>
      </c>
      <c r="C85" s="163">
        <v>6050</v>
      </c>
      <c r="D85" s="164" t="s">
        <v>284</v>
      </c>
      <c r="E85" s="185">
        <f>H85</f>
        <v>700000</v>
      </c>
      <c r="F85" s="185"/>
      <c r="G85" s="185">
        <v>700000</v>
      </c>
      <c r="H85" s="204">
        <f t="shared" si="7"/>
        <v>700000</v>
      </c>
      <c r="I85" s="169">
        <v>700000</v>
      </c>
      <c r="J85" s="241"/>
      <c r="K85" s="249"/>
      <c r="L85" s="191"/>
    </row>
    <row r="86" spans="1:12" ht="13.5" customHeight="1">
      <c r="A86" s="163">
        <v>64</v>
      </c>
      <c r="B86" s="163">
        <v>60016</v>
      </c>
      <c r="C86" s="163">
        <v>6050</v>
      </c>
      <c r="D86" s="164" t="s">
        <v>283</v>
      </c>
      <c r="E86" s="185">
        <v>70000</v>
      </c>
      <c r="F86" s="185"/>
      <c r="G86" s="185">
        <v>70000</v>
      </c>
      <c r="H86" s="204">
        <f t="shared" si="7"/>
        <v>70000</v>
      </c>
      <c r="I86" s="169">
        <v>70000</v>
      </c>
      <c r="J86" s="241"/>
      <c r="K86" s="241"/>
      <c r="L86" s="191"/>
    </row>
    <row r="87" spans="1:12" ht="13.5" customHeight="1">
      <c r="A87" s="163">
        <v>65</v>
      </c>
      <c r="B87" s="163">
        <v>60016</v>
      </c>
      <c r="C87" s="163">
        <v>6050</v>
      </c>
      <c r="D87" s="164" t="s">
        <v>285</v>
      </c>
      <c r="E87" s="185">
        <v>700000</v>
      </c>
      <c r="F87" s="185"/>
      <c r="G87" s="185">
        <v>350000</v>
      </c>
      <c r="H87" s="204">
        <f t="shared" si="7"/>
        <v>350000</v>
      </c>
      <c r="I87" s="169">
        <v>350000</v>
      </c>
      <c r="J87" s="241"/>
      <c r="K87" s="241"/>
      <c r="L87" s="191"/>
    </row>
    <row r="88" spans="1:12" ht="18.75" customHeight="1">
      <c r="A88" s="163">
        <v>66</v>
      </c>
      <c r="B88" s="163">
        <v>60016</v>
      </c>
      <c r="C88" s="163">
        <v>6050</v>
      </c>
      <c r="D88" s="164" t="s">
        <v>290</v>
      </c>
      <c r="E88" s="185">
        <f aca="true" t="shared" si="8" ref="E88:E95">H88</f>
        <v>5612</v>
      </c>
      <c r="F88" s="185"/>
      <c r="G88" s="185">
        <v>5612</v>
      </c>
      <c r="H88" s="204">
        <f t="shared" si="7"/>
        <v>5612</v>
      </c>
      <c r="I88" s="169">
        <v>5612</v>
      </c>
      <c r="J88" s="241"/>
      <c r="K88" s="241"/>
      <c r="L88" s="191"/>
    </row>
    <row r="89" spans="1:12" ht="13.5" customHeight="1">
      <c r="A89" s="163">
        <v>67</v>
      </c>
      <c r="B89" s="163">
        <v>60016</v>
      </c>
      <c r="C89" s="163">
        <v>6050</v>
      </c>
      <c r="D89" s="164" t="s">
        <v>286</v>
      </c>
      <c r="E89" s="185">
        <f t="shared" si="8"/>
        <v>30000</v>
      </c>
      <c r="F89" s="185"/>
      <c r="G89" s="185">
        <v>30000</v>
      </c>
      <c r="H89" s="204">
        <f t="shared" si="7"/>
        <v>30000</v>
      </c>
      <c r="I89" s="169">
        <v>30000</v>
      </c>
      <c r="J89" s="241"/>
      <c r="K89" s="241"/>
      <c r="L89" s="191"/>
    </row>
    <row r="90" spans="1:12" ht="13.5" customHeight="1">
      <c r="A90" s="163">
        <v>68</v>
      </c>
      <c r="B90" s="163">
        <v>60016</v>
      </c>
      <c r="C90" s="163">
        <v>6050</v>
      </c>
      <c r="D90" s="164" t="s">
        <v>295</v>
      </c>
      <c r="E90" s="185">
        <f t="shared" si="8"/>
        <v>120000</v>
      </c>
      <c r="F90" s="185"/>
      <c r="G90" s="185">
        <v>120000</v>
      </c>
      <c r="H90" s="204">
        <f t="shared" si="7"/>
        <v>120000</v>
      </c>
      <c r="I90" s="169">
        <v>120000</v>
      </c>
      <c r="J90" s="241"/>
      <c r="K90" s="241"/>
      <c r="L90" s="191"/>
    </row>
    <row r="91" spans="1:12" ht="13.5" customHeight="1">
      <c r="A91" s="163">
        <v>69</v>
      </c>
      <c r="B91" s="163">
        <v>60016</v>
      </c>
      <c r="C91" s="163">
        <v>6050</v>
      </c>
      <c r="D91" s="164" t="s">
        <v>287</v>
      </c>
      <c r="E91" s="185">
        <f t="shared" si="8"/>
        <v>200000</v>
      </c>
      <c r="F91" s="185"/>
      <c r="G91" s="185">
        <v>200000</v>
      </c>
      <c r="H91" s="204">
        <f t="shared" si="7"/>
        <v>200000</v>
      </c>
      <c r="I91" s="169">
        <v>200000</v>
      </c>
      <c r="J91" s="241"/>
      <c r="K91" s="241"/>
      <c r="L91" s="191"/>
    </row>
    <row r="92" spans="1:12" ht="13.5" customHeight="1">
      <c r="A92" s="163">
        <v>70</v>
      </c>
      <c r="B92" s="163">
        <v>60016</v>
      </c>
      <c r="C92" s="163">
        <v>6050</v>
      </c>
      <c r="D92" s="164" t="s">
        <v>291</v>
      </c>
      <c r="E92" s="185">
        <f t="shared" si="8"/>
        <v>200000</v>
      </c>
      <c r="F92" s="185"/>
      <c r="G92" s="185">
        <v>200000</v>
      </c>
      <c r="H92" s="204">
        <f t="shared" si="7"/>
        <v>200000</v>
      </c>
      <c r="I92" s="169">
        <v>200000</v>
      </c>
      <c r="J92" s="241"/>
      <c r="K92" s="241"/>
      <c r="L92" s="191"/>
    </row>
    <row r="93" spans="1:12" ht="13.5" customHeight="1">
      <c r="A93" s="163">
        <v>71</v>
      </c>
      <c r="B93" s="163">
        <v>60016</v>
      </c>
      <c r="C93" s="163">
        <v>6050</v>
      </c>
      <c r="D93" s="164" t="s">
        <v>292</v>
      </c>
      <c r="E93" s="185">
        <f>H93</f>
        <v>30000</v>
      </c>
      <c r="F93" s="185"/>
      <c r="G93" s="185">
        <v>30000</v>
      </c>
      <c r="H93" s="204">
        <f>I93</f>
        <v>30000</v>
      </c>
      <c r="I93" s="169">
        <v>30000</v>
      </c>
      <c r="J93" s="249"/>
      <c r="K93" s="249"/>
      <c r="L93" s="191"/>
    </row>
    <row r="94" spans="1:12" ht="13.5" customHeight="1">
      <c r="A94" s="163">
        <v>72</v>
      </c>
      <c r="B94" s="163">
        <v>60016</v>
      </c>
      <c r="C94" s="163">
        <v>6050</v>
      </c>
      <c r="D94" s="177" t="s">
        <v>298</v>
      </c>
      <c r="E94" s="182">
        <f>H94</f>
        <v>20000</v>
      </c>
      <c r="F94" s="182"/>
      <c r="G94" s="182">
        <v>20000</v>
      </c>
      <c r="H94" s="186">
        <f>I94</f>
        <v>20000</v>
      </c>
      <c r="I94" s="174">
        <v>20000</v>
      </c>
      <c r="J94" s="249"/>
      <c r="K94" s="249"/>
      <c r="L94" s="191"/>
    </row>
    <row r="95" spans="1:12" ht="13.5" customHeight="1">
      <c r="A95" s="163">
        <v>73</v>
      </c>
      <c r="B95" s="165">
        <v>60016</v>
      </c>
      <c r="C95" s="165">
        <v>6050</v>
      </c>
      <c r="D95" s="166" t="s">
        <v>296</v>
      </c>
      <c r="E95" s="187">
        <f t="shared" si="8"/>
        <v>20000</v>
      </c>
      <c r="F95" s="187"/>
      <c r="G95" s="187">
        <v>20000</v>
      </c>
      <c r="H95" s="188">
        <f t="shared" si="7"/>
        <v>20000</v>
      </c>
      <c r="I95" s="168">
        <v>20000</v>
      </c>
      <c r="J95" s="252"/>
      <c r="K95" s="252"/>
      <c r="L95" s="191"/>
    </row>
    <row r="96" spans="1:12" ht="15" customHeight="1">
      <c r="A96" s="136"/>
      <c r="B96" s="197"/>
      <c r="C96" s="150"/>
      <c r="D96" s="196" t="s">
        <v>169</v>
      </c>
      <c r="E96" s="194">
        <f>SUM(E97:E102)</f>
        <v>8942296</v>
      </c>
      <c r="F96" s="194">
        <f>SUM(F97:F98,F99:F102)</f>
        <v>6069459</v>
      </c>
      <c r="G96" s="194">
        <f>SUM(G97:G98,G99:G102)</f>
        <v>-52000</v>
      </c>
      <c r="H96" s="194">
        <f>SUM(H97:H98,H99:H102)</f>
        <v>6017459</v>
      </c>
      <c r="I96" s="194">
        <f>SUM(I97:I98,I99:I102)</f>
        <v>5697459</v>
      </c>
      <c r="J96" s="194">
        <f>SUM(J97:J98,J99:J102)</f>
        <v>0</v>
      </c>
      <c r="K96" s="194">
        <v>320000</v>
      </c>
      <c r="L96" s="207">
        <f>K96+I96</f>
        <v>6017459</v>
      </c>
    </row>
    <row r="97" spans="1:12" ht="13.5" customHeight="1">
      <c r="A97" s="161">
        <v>74</v>
      </c>
      <c r="B97" s="161">
        <v>70005</v>
      </c>
      <c r="C97" s="161">
        <v>6050</v>
      </c>
      <c r="D97" s="162" t="s">
        <v>170</v>
      </c>
      <c r="E97" s="183">
        <v>2685043</v>
      </c>
      <c r="F97" s="160">
        <v>2468000</v>
      </c>
      <c r="G97" s="183"/>
      <c r="H97" s="184">
        <f>I97+K97</f>
        <v>2468000</v>
      </c>
      <c r="I97" s="160">
        <v>2468000</v>
      </c>
      <c r="J97" s="167"/>
      <c r="K97" s="159"/>
      <c r="L97" s="191">
        <f>F96+G96</f>
        <v>6017459</v>
      </c>
    </row>
    <row r="98" spans="1:12" ht="13.5" customHeight="1">
      <c r="A98" s="163">
        <v>75</v>
      </c>
      <c r="B98" s="163">
        <v>70005</v>
      </c>
      <c r="C98" s="163">
        <v>6050</v>
      </c>
      <c r="D98" s="164" t="s">
        <v>171</v>
      </c>
      <c r="E98" s="185">
        <v>3199253</v>
      </c>
      <c r="F98" s="169">
        <v>2991459</v>
      </c>
      <c r="G98" s="185"/>
      <c r="H98" s="204">
        <f>I98+K98</f>
        <v>2991459</v>
      </c>
      <c r="I98" s="169">
        <v>2991459</v>
      </c>
      <c r="J98" s="214"/>
      <c r="K98" s="212"/>
      <c r="L98" s="208"/>
    </row>
    <row r="99" spans="1:12" ht="13.5" customHeight="1">
      <c r="A99" s="163">
        <v>76</v>
      </c>
      <c r="B99" s="163">
        <v>70005</v>
      </c>
      <c r="C99" s="163">
        <v>6050</v>
      </c>
      <c r="D99" s="164" t="s">
        <v>230</v>
      </c>
      <c r="E99" s="185">
        <v>430000</v>
      </c>
      <c r="F99" s="169">
        <v>430000</v>
      </c>
      <c r="G99" s="185"/>
      <c r="H99" s="204">
        <v>430000</v>
      </c>
      <c r="I99" s="169">
        <v>110000</v>
      </c>
      <c r="J99" s="214"/>
      <c r="K99" s="212" t="s">
        <v>179</v>
      </c>
      <c r="L99" s="208"/>
    </row>
    <row r="100" spans="1:12" ht="21" customHeight="1">
      <c r="A100" s="163">
        <v>77</v>
      </c>
      <c r="B100" s="163">
        <v>70005</v>
      </c>
      <c r="C100" s="163">
        <v>6050</v>
      </c>
      <c r="D100" s="164" t="s">
        <v>212</v>
      </c>
      <c r="E100" s="185">
        <v>2600000</v>
      </c>
      <c r="F100" s="169">
        <v>100000</v>
      </c>
      <c r="G100" s="185"/>
      <c r="H100" s="204">
        <f>I100</f>
        <v>100000</v>
      </c>
      <c r="I100" s="169">
        <v>100000</v>
      </c>
      <c r="J100" s="214"/>
      <c r="K100" s="212"/>
      <c r="L100" s="208"/>
    </row>
    <row r="101" spans="1:12" ht="11.25" customHeight="1">
      <c r="A101" s="163">
        <v>78</v>
      </c>
      <c r="B101" s="163">
        <v>70005</v>
      </c>
      <c r="C101" s="163">
        <v>6050</v>
      </c>
      <c r="D101" s="164" t="s">
        <v>235</v>
      </c>
      <c r="E101" s="185"/>
      <c r="F101" s="169">
        <v>80000</v>
      </c>
      <c r="G101" s="185">
        <v>-80000</v>
      </c>
      <c r="H101" s="204">
        <f>I101</f>
        <v>0</v>
      </c>
      <c r="I101" s="169"/>
      <c r="J101" s="257"/>
      <c r="K101" s="199"/>
      <c r="L101" s="208"/>
    </row>
    <row r="102" spans="1:12" ht="11.25" customHeight="1">
      <c r="A102" s="165">
        <v>79</v>
      </c>
      <c r="B102" s="165">
        <v>70005</v>
      </c>
      <c r="C102" s="165">
        <v>6050</v>
      </c>
      <c r="D102" s="166" t="s">
        <v>301</v>
      </c>
      <c r="E102" s="187">
        <f>H102</f>
        <v>28000</v>
      </c>
      <c r="F102" s="168"/>
      <c r="G102" s="187">
        <v>28000</v>
      </c>
      <c r="H102" s="188">
        <f>I102</f>
        <v>28000</v>
      </c>
      <c r="I102" s="168">
        <v>28000</v>
      </c>
      <c r="J102" s="257"/>
      <c r="K102" s="199"/>
      <c r="L102" s="208"/>
    </row>
    <row r="103" spans="1:12" ht="15" customHeight="1">
      <c r="A103" s="155"/>
      <c r="B103" s="156"/>
      <c r="C103" s="157"/>
      <c r="D103" s="158" t="s">
        <v>168</v>
      </c>
      <c r="E103" s="154">
        <f>SUM(E104:E105)</f>
        <v>282594</v>
      </c>
      <c r="F103" s="154">
        <f>SUM(F104:F105)</f>
        <v>162594</v>
      </c>
      <c r="G103" s="154">
        <f>SUM(G104:G105)</f>
        <v>0</v>
      </c>
      <c r="H103" s="154">
        <f>SUM(H104:H105)</f>
        <v>162594</v>
      </c>
      <c r="I103" s="154">
        <f>SUM(I104:I105)</f>
        <v>162594</v>
      </c>
      <c r="J103" s="154">
        <f>SUM(J104:J104)</f>
        <v>0</v>
      </c>
      <c r="K103" s="154">
        <f>SUM(K104:K104)</f>
        <v>0</v>
      </c>
      <c r="L103" s="207">
        <f>F103+G103</f>
        <v>162594</v>
      </c>
    </row>
    <row r="104" spans="1:12" ht="14.25" customHeight="1">
      <c r="A104" s="213">
        <v>80</v>
      </c>
      <c r="B104" s="163">
        <v>75023</v>
      </c>
      <c r="C104" s="163">
        <v>6060</v>
      </c>
      <c r="D104" s="164" t="s">
        <v>208</v>
      </c>
      <c r="E104" s="185">
        <v>136120</v>
      </c>
      <c r="F104" s="169">
        <v>136120</v>
      </c>
      <c r="G104" s="185"/>
      <c r="H104" s="204">
        <f>I104</f>
        <v>136120</v>
      </c>
      <c r="I104" s="169">
        <v>136120</v>
      </c>
      <c r="J104" s="170"/>
      <c r="K104" s="170"/>
      <c r="L104" s="191"/>
    </row>
    <row r="105" spans="1:12" ht="14.25" customHeight="1">
      <c r="A105" s="190">
        <v>81</v>
      </c>
      <c r="B105" s="165">
        <v>75023</v>
      </c>
      <c r="C105" s="165">
        <v>6050</v>
      </c>
      <c r="D105" s="166" t="s">
        <v>210</v>
      </c>
      <c r="E105" s="187">
        <v>146474</v>
      </c>
      <c r="F105" s="168">
        <v>26474</v>
      </c>
      <c r="G105" s="187"/>
      <c r="H105" s="188">
        <f>I105</f>
        <v>26474</v>
      </c>
      <c r="I105" s="168">
        <v>26474</v>
      </c>
      <c r="J105" s="173"/>
      <c r="K105" s="173"/>
      <c r="L105" s="191"/>
    </row>
    <row r="106" spans="1:12" ht="15" customHeight="1">
      <c r="A106" s="155"/>
      <c r="B106" s="156"/>
      <c r="C106" s="157"/>
      <c r="D106" s="158" t="s">
        <v>180</v>
      </c>
      <c r="E106" s="154">
        <f>SUM(E107:E110)</f>
        <v>425294</v>
      </c>
      <c r="F106" s="154">
        <f>SUM(F107:F110)</f>
        <v>369794</v>
      </c>
      <c r="G106" s="154">
        <f>SUM(G107:G110)</f>
        <v>55500</v>
      </c>
      <c r="H106" s="154">
        <f>SUM(H107:H110)</f>
        <v>425294</v>
      </c>
      <c r="I106" s="154">
        <f>SUM(I107:I110)</f>
        <v>425294</v>
      </c>
      <c r="J106" s="154">
        <f>SUM(J107:J107)</f>
        <v>0</v>
      </c>
      <c r="K106" s="154">
        <f>SUM(K107:K107)</f>
        <v>0</v>
      </c>
      <c r="L106" s="191"/>
    </row>
    <row r="107" spans="1:12" ht="12.75" customHeight="1">
      <c r="A107" s="201">
        <v>82</v>
      </c>
      <c r="B107" s="161">
        <v>75412</v>
      </c>
      <c r="C107" s="161">
        <v>6050</v>
      </c>
      <c r="D107" s="162" t="s">
        <v>316</v>
      </c>
      <c r="E107" s="183">
        <f>H107</f>
        <v>205500</v>
      </c>
      <c r="F107" s="160">
        <v>150000</v>
      </c>
      <c r="G107" s="183">
        <v>55500</v>
      </c>
      <c r="H107" s="184">
        <f>I107</f>
        <v>205500</v>
      </c>
      <c r="I107" s="160">
        <v>205500</v>
      </c>
      <c r="J107" s="159"/>
      <c r="K107" s="159"/>
      <c r="L107" s="191"/>
    </row>
    <row r="108" spans="1:12" ht="12.75" customHeight="1">
      <c r="A108" s="213">
        <v>83</v>
      </c>
      <c r="B108" s="163">
        <v>75412</v>
      </c>
      <c r="C108" s="163">
        <v>6050</v>
      </c>
      <c r="D108" s="164" t="s">
        <v>192</v>
      </c>
      <c r="E108" s="185">
        <v>15000</v>
      </c>
      <c r="F108" s="169">
        <v>15000</v>
      </c>
      <c r="G108" s="185"/>
      <c r="H108" s="204">
        <f>I108</f>
        <v>15000</v>
      </c>
      <c r="I108" s="169">
        <v>15000</v>
      </c>
      <c r="J108" s="170"/>
      <c r="K108" s="170"/>
      <c r="L108" s="191"/>
    </row>
    <row r="109" spans="1:12" ht="14.25" customHeight="1">
      <c r="A109" s="213">
        <v>84</v>
      </c>
      <c r="B109" s="163">
        <v>75412</v>
      </c>
      <c r="C109" s="163">
        <v>6050</v>
      </c>
      <c r="D109" s="164" t="s">
        <v>209</v>
      </c>
      <c r="E109" s="185">
        <f>H109</f>
        <v>200000</v>
      </c>
      <c r="F109" s="169">
        <v>200000</v>
      </c>
      <c r="G109" s="185"/>
      <c r="H109" s="204">
        <f>I109</f>
        <v>200000</v>
      </c>
      <c r="I109" s="169">
        <v>200000</v>
      </c>
      <c r="J109" s="170"/>
      <c r="K109" s="170"/>
      <c r="L109" s="191">
        <f>F111+G111</f>
        <v>5003109</v>
      </c>
    </row>
    <row r="110" spans="1:12" ht="14.25" customHeight="1">
      <c r="A110" s="190">
        <v>85</v>
      </c>
      <c r="B110" s="165">
        <v>75412</v>
      </c>
      <c r="C110" s="165">
        <v>6060</v>
      </c>
      <c r="D110" s="166" t="s">
        <v>224</v>
      </c>
      <c r="E110" s="187">
        <v>4794</v>
      </c>
      <c r="F110" s="168">
        <v>4794</v>
      </c>
      <c r="G110" s="187"/>
      <c r="H110" s="188">
        <f>I110</f>
        <v>4794</v>
      </c>
      <c r="I110" s="168">
        <v>4794</v>
      </c>
      <c r="J110" s="173"/>
      <c r="K110" s="173"/>
      <c r="L110" s="191"/>
    </row>
    <row r="111" spans="1:12" ht="13.5" customHeight="1">
      <c r="A111" s="242"/>
      <c r="B111" s="242"/>
      <c r="C111" s="242"/>
      <c r="D111" s="217" t="s">
        <v>166</v>
      </c>
      <c r="E111" s="218">
        <f aca="true" t="shared" si="9" ref="E111:J111">SUM(E112:E114,E120:E126)</f>
        <v>11589341</v>
      </c>
      <c r="F111" s="218">
        <f t="shared" si="9"/>
        <v>4661000</v>
      </c>
      <c r="G111" s="218">
        <f t="shared" si="9"/>
        <v>342109</v>
      </c>
      <c r="H111" s="218">
        <f t="shared" si="9"/>
        <v>5003109</v>
      </c>
      <c r="I111" s="218">
        <f t="shared" si="9"/>
        <v>4353109</v>
      </c>
      <c r="J111" s="218">
        <f t="shared" si="9"/>
        <v>0</v>
      </c>
      <c r="K111" s="218">
        <v>650000</v>
      </c>
      <c r="L111" s="207">
        <f>K111+I111+J111</f>
        <v>5003109</v>
      </c>
    </row>
    <row r="112" spans="1:12" ht="18" customHeight="1">
      <c r="A112" s="161">
        <v>86</v>
      </c>
      <c r="B112" s="161">
        <v>80101</v>
      </c>
      <c r="C112" s="161">
        <v>6050</v>
      </c>
      <c r="D112" s="162" t="s">
        <v>248</v>
      </c>
      <c r="E112" s="183">
        <v>2777246</v>
      </c>
      <c r="F112" s="160">
        <v>2467000</v>
      </c>
      <c r="G112" s="183"/>
      <c r="H112" s="184">
        <v>2467000</v>
      </c>
      <c r="I112" s="160">
        <v>2167000</v>
      </c>
      <c r="J112" s="167"/>
      <c r="K112" s="219" t="s">
        <v>187</v>
      </c>
      <c r="L112" s="208"/>
    </row>
    <row r="113" spans="1:12" ht="18" customHeight="1">
      <c r="A113" s="176">
        <v>87</v>
      </c>
      <c r="B113" s="176">
        <v>80101</v>
      </c>
      <c r="C113" s="176">
        <v>6050</v>
      </c>
      <c r="D113" s="177" t="s">
        <v>250</v>
      </c>
      <c r="E113" s="182">
        <v>41868</v>
      </c>
      <c r="F113" s="174">
        <v>82000</v>
      </c>
      <c r="G113" s="185">
        <v>-57891</v>
      </c>
      <c r="H113" s="186">
        <f>I113</f>
        <v>24109</v>
      </c>
      <c r="I113" s="174">
        <v>24109</v>
      </c>
      <c r="J113" s="250"/>
      <c r="K113" s="199"/>
      <c r="L113" s="191"/>
    </row>
    <row r="114" spans="1:12" ht="12" customHeight="1">
      <c r="A114" s="165">
        <v>88</v>
      </c>
      <c r="B114" s="165">
        <v>80101</v>
      </c>
      <c r="C114" s="165">
        <v>6050</v>
      </c>
      <c r="D114" s="166" t="s">
        <v>300</v>
      </c>
      <c r="E114" s="187">
        <v>300000</v>
      </c>
      <c r="F114" s="168">
        <v>300000</v>
      </c>
      <c r="G114" s="187"/>
      <c r="H114" s="188">
        <f>K114+J114+I114</f>
        <v>300000</v>
      </c>
      <c r="I114" s="168">
        <v>300000</v>
      </c>
      <c r="J114" s="215"/>
      <c r="K114" s="173"/>
      <c r="L114" s="191"/>
    </row>
    <row r="115" spans="1:12" ht="12" customHeight="1">
      <c r="A115" s="258"/>
      <c r="B115" s="258"/>
      <c r="C115" s="258"/>
      <c r="D115" s="259"/>
      <c r="E115" s="260"/>
      <c r="F115" s="191"/>
      <c r="G115" s="260"/>
      <c r="H115" s="261"/>
      <c r="I115" s="191"/>
      <c r="J115" s="262"/>
      <c r="K115" s="263"/>
      <c r="L115" s="191"/>
    </row>
    <row r="116" spans="1:12" ht="12" customHeight="1" thickBot="1">
      <c r="A116" s="298" t="s">
        <v>1</v>
      </c>
      <c r="B116" s="285" t="s">
        <v>158</v>
      </c>
      <c r="C116" s="299" t="s">
        <v>163</v>
      </c>
      <c r="D116" s="285" t="s">
        <v>159</v>
      </c>
      <c r="E116" s="285" t="s">
        <v>160</v>
      </c>
      <c r="F116" s="286" t="s">
        <v>200</v>
      </c>
      <c r="G116" s="286" t="s">
        <v>282</v>
      </c>
      <c r="H116" s="289" t="s">
        <v>178</v>
      </c>
      <c r="I116" s="289"/>
      <c r="J116" s="289"/>
      <c r="K116" s="290"/>
      <c r="L116" s="191"/>
    </row>
    <row r="117" spans="1:12" ht="12" customHeight="1">
      <c r="A117" s="298"/>
      <c r="B117" s="285"/>
      <c r="C117" s="300"/>
      <c r="D117" s="285"/>
      <c r="E117" s="285"/>
      <c r="F117" s="287"/>
      <c r="G117" s="287"/>
      <c r="H117" s="291">
        <v>2006</v>
      </c>
      <c r="I117" s="292"/>
      <c r="J117" s="292"/>
      <c r="K117" s="293"/>
      <c r="L117" s="191"/>
    </row>
    <row r="118" spans="1:12" ht="12" customHeight="1">
      <c r="A118" s="298"/>
      <c r="B118" s="285"/>
      <c r="C118" s="300"/>
      <c r="D118" s="285"/>
      <c r="E118" s="285"/>
      <c r="F118" s="287"/>
      <c r="G118" s="287"/>
      <c r="H118" s="294" t="s">
        <v>202</v>
      </c>
      <c r="I118" s="296" t="s">
        <v>161</v>
      </c>
      <c r="J118" s="286" t="s">
        <v>258</v>
      </c>
      <c r="K118" s="287" t="s">
        <v>167</v>
      </c>
      <c r="L118" s="191"/>
    </row>
    <row r="119" spans="1:12" ht="12" customHeight="1">
      <c r="A119" s="298"/>
      <c r="B119" s="285"/>
      <c r="C119" s="301"/>
      <c r="D119" s="285"/>
      <c r="E119" s="285"/>
      <c r="F119" s="288"/>
      <c r="G119" s="288"/>
      <c r="H119" s="295"/>
      <c r="I119" s="297"/>
      <c r="J119" s="288"/>
      <c r="K119" s="288"/>
      <c r="L119" s="191"/>
    </row>
    <row r="120" spans="1:12" ht="12" customHeight="1">
      <c r="A120" s="176">
        <v>89</v>
      </c>
      <c r="B120" s="163">
        <v>80101</v>
      </c>
      <c r="C120" s="163">
        <v>6050</v>
      </c>
      <c r="D120" s="164" t="s">
        <v>266</v>
      </c>
      <c r="E120" s="185">
        <v>1930000</v>
      </c>
      <c r="F120" s="169">
        <v>1180000</v>
      </c>
      <c r="G120" s="185"/>
      <c r="H120" s="204">
        <v>1180000</v>
      </c>
      <c r="I120" s="169">
        <v>830000</v>
      </c>
      <c r="J120" s="214"/>
      <c r="K120" s="212" t="s">
        <v>251</v>
      </c>
      <c r="L120" s="191"/>
    </row>
    <row r="121" spans="1:12" ht="18.75" customHeight="1">
      <c r="A121" s="163">
        <v>90</v>
      </c>
      <c r="B121" s="163">
        <v>80101</v>
      </c>
      <c r="C121" s="163">
        <v>6050</v>
      </c>
      <c r="D121" s="164" t="s">
        <v>309</v>
      </c>
      <c r="E121" s="185">
        <v>800000</v>
      </c>
      <c r="F121" s="169">
        <v>400000</v>
      </c>
      <c r="G121" s="185">
        <v>400000</v>
      </c>
      <c r="H121" s="204">
        <f>I121</f>
        <v>800000</v>
      </c>
      <c r="I121" s="169">
        <v>800000</v>
      </c>
      <c r="J121" s="214"/>
      <c r="K121" s="212"/>
      <c r="L121" s="191"/>
    </row>
    <row r="122" spans="1:12" ht="18" customHeight="1">
      <c r="A122" s="163">
        <v>91</v>
      </c>
      <c r="B122" s="163">
        <v>80101</v>
      </c>
      <c r="C122" s="163">
        <v>6060</v>
      </c>
      <c r="D122" s="164" t="s">
        <v>280</v>
      </c>
      <c r="E122" s="185">
        <f>H122</f>
        <v>78000</v>
      </c>
      <c r="F122" s="169">
        <v>78000</v>
      </c>
      <c r="G122" s="185"/>
      <c r="H122" s="204">
        <f>K122+J122+I122</f>
        <v>78000</v>
      </c>
      <c r="I122" s="169">
        <v>78000</v>
      </c>
      <c r="J122" s="214"/>
      <c r="K122" s="170"/>
      <c r="L122" s="191"/>
    </row>
    <row r="123" spans="1:12" ht="12" customHeight="1">
      <c r="A123" s="163">
        <v>92</v>
      </c>
      <c r="B123" s="163">
        <v>80104</v>
      </c>
      <c r="C123" s="163">
        <v>6050</v>
      </c>
      <c r="D123" s="164" t="s">
        <v>172</v>
      </c>
      <c r="E123" s="185">
        <v>5608227</v>
      </c>
      <c r="F123" s="169">
        <v>100000</v>
      </c>
      <c r="G123" s="185"/>
      <c r="H123" s="204">
        <f>K123+J123+I123</f>
        <v>100000</v>
      </c>
      <c r="I123" s="169">
        <v>100000</v>
      </c>
      <c r="J123" s="214"/>
      <c r="K123" s="170"/>
      <c r="L123" s="191"/>
    </row>
    <row r="124" spans="1:12" ht="12" customHeight="1">
      <c r="A124" s="163">
        <v>93</v>
      </c>
      <c r="B124" s="163">
        <v>80104</v>
      </c>
      <c r="C124" s="163">
        <v>6050</v>
      </c>
      <c r="D124" s="164" t="s">
        <v>275</v>
      </c>
      <c r="E124" s="185">
        <v>29000</v>
      </c>
      <c r="F124" s="169">
        <v>29000</v>
      </c>
      <c r="G124" s="185"/>
      <c r="H124" s="204">
        <f>K124+J124+I124</f>
        <v>29000</v>
      </c>
      <c r="I124" s="169">
        <v>29000</v>
      </c>
      <c r="J124" s="214"/>
      <c r="K124" s="170"/>
      <c r="L124" s="191"/>
    </row>
    <row r="125" spans="1:12" ht="12" customHeight="1">
      <c r="A125" s="163">
        <v>94</v>
      </c>
      <c r="B125" s="163">
        <v>80104</v>
      </c>
      <c r="C125" s="163">
        <v>6060</v>
      </c>
      <c r="D125" s="164" t="s">
        <v>257</v>
      </c>
      <c r="E125" s="185">
        <f>H125</f>
        <v>10000</v>
      </c>
      <c r="F125" s="169">
        <v>10000</v>
      </c>
      <c r="G125" s="185"/>
      <c r="H125" s="204">
        <f>K125+J125+I125</f>
        <v>10000</v>
      </c>
      <c r="I125" s="169">
        <v>10000</v>
      </c>
      <c r="J125" s="214"/>
      <c r="K125" s="170"/>
      <c r="L125" s="191"/>
    </row>
    <row r="126" spans="1:12" ht="12" customHeight="1">
      <c r="A126" s="163">
        <v>95</v>
      </c>
      <c r="B126" s="165">
        <v>80114</v>
      </c>
      <c r="C126" s="165">
        <v>6060</v>
      </c>
      <c r="D126" s="166" t="s">
        <v>274</v>
      </c>
      <c r="E126" s="187">
        <v>15000</v>
      </c>
      <c r="F126" s="168">
        <v>15000</v>
      </c>
      <c r="G126" s="187"/>
      <c r="H126" s="188">
        <f>K126+J126+I126</f>
        <v>15000</v>
      </c>
      <c r="I126" s="168">
        <v>15000</v>
      </c>
      <c r="J126" s="215"/>
      <c r="K126" s="173"/>
      <c r="L126" s="191"/>
    </row>
    <row r="127" spans="1:12" ht="15" customHeight="1">
      <c r="A127" s="200"/>
      <c r="B127" s="200"/>
      <c r="C127" s="200"/>
      <c r="D127" s="158" t="s">
        <v>268</v>
      </c>
      <c r="E127" s="154">
        <f>SUM(E128:E129)</f>
        <v>179404</v>
      </c>
      <c r="F127" s="154">
        <f>SUM(F128:F129)</f>
        <v>40000</v>
      </c>
      <c r="G127" s="154">
        <f>SUM(G128:G129)</f>
        <v>63032</v>
      </c>
      <c r="H127" s="154">
        <f>SUM(H128:H129)</f>
        <v>103032</v>
      </c>
      <c r="I127" s="154">
        <f>SUM(I128:I129)</f>
        <v>103032</v>
      </c>
      <c r="J127" s="154"/>
      <c r="K127" s="154"/>
      <c r="L127" s="191"/>
    </row>
    <row r="128" spans="1:12" ht="12" customHeight="1">
      <c r="A128" s="161">
        <v>96</v>
      </c>
      <c r="B128" s="161">
        <v>85121</v>
      </c>
      <c r="C128" s="161">
        <v>6050</v>
      </c>
      <c r="D128" s="162" t="s">
        <v>304</v>
      </c>
      <c r="E128" s="183">
        <v>95404</v>
      </c>
      <c r="F128" s="160"/>
      <c r="G128" s="183">
        <v>19032</v>
      </c>
      <c r="H128" s="184">
        <f>K128+J128+I128</f>
        <v>19032</v>
      </c>
      <c r="I128" s="160">
        <v>19032</v>
      </c>
      <c r="J128" s="167"/>
      <c r="K128" s="159"/>
      <c r="L128" s="191"/>
    </row>
    <row r="129" spans="1:12" ht="49.5" customHeight="1">
      <c r="A129" s="165">
        <v>97</v>
      </c>
      <c r="B129" s="165">
        <v>85121</v>
      </c>
      <c r="C129" s="165">
        <v>6060</v>
      </c>
      <c r="D129" s="166" t="s">
        <v>302</v>
      </c>
      <c r="E129" s="187">
        <f>H129</f>
        <v>84000</v>
      </c>
      <c r="F129" s="168">
        <v>40000</v>
      </c>
      <c r="G129" s="187">
        <v>44000</v>
      </c>
      <c r="H129" s="188">
        <f>K129+J129+I129</f>
        <v>84000</v>
      </c>
      <c r="I129" s="168">
        <v>84000</v>
      </c>
      <c r="J129" s="215"/>
      <c r="K129" s="216"/>
      <c r="L129" s="191"/>
    </row>
    <row r="130" spans="1:12" ht="15" customHeight="1">
      <c r="A130" s="200"/>
      <c r="B130" s="200"/>
      <c r="C130" s="200"/>
      <c r="D130" s="158" t="s">
        <v>181</v>
      </c>
      <c r="E130" s="154">
        <f>SUM(E131:E132)</f>
        <v>12780</v>
      </c>
      <c r="F130" s="154">
        <f>SUM(F131:F132)</f>
        <v>12780</v>
      </c>
      <c r="G130" s="154">
        <f>SUM(G131:G132)</f>
        <v>0</v>
      </c>
      <c r="H130" s="154">
        <f>SUM(H131:H132)</f>
        <v>12780</v>
      </c>
      <c r="I130" s="154">
        <f>SUM(I131:I132)</f>
        <v>12780</v>
      </c>
      <c r="J130" s="154"/>
      <c r="K130" s="154"/>
      <c r="L130" s="191"/>
    </row>
    <row r="131" spans="1:12" ht="12" customHeight="1">
      <c r="A131" s="161">
        <v>98</v>
      </c>
      <c r="B131" s="161">
        <v>85201</v>
      </c>
      <c r="C131" s="161">
        <v>6060</v>
      </c>
      <c r="D131" s="162" t="s">
        <v>182</v>
      </c>
      <c r="E131" s="183">
        <v>8000</v>
      </c>
      <c r="F131" s="160">
        <v>8000</v>
      </c>
      <c r="G131" s="183"/>
      <c r="H131" s="184">
        <f>K131+J131+I131</f>
        <v>8000</v>
      </c>
      <c r="I131" s="160">
        <v>8000</v>
      </c>
      <c r="J131" s="167"/>
      <c r="K131" s="219"/>
      <c r="L131" s="191"/>
    </row>
    <row r="132" spans="1:12" ht="12" customHeight="1">
      <c r="A132" s="165">
        <v>99</v>
      </c>
      <c r="B132" s="165">
        <v>85295</v>
      </c>
      <c r="C132" s="165">
        <v>6061</v>
      </c>
      <c r="D132" s="166" t="s">
        <v>279</v>
      </c>
      <c r="E132" s="187">
        <v>4780</v>
      </c>
      <c r="F132" s="168">
        <v>4780</v>
      </c>
      <c r="G132" s="187"/>
      <c r="H132" s="188">
        <v>4780</v>
      </c>
      <c r="I132" s="168">
        <v>4780</v>
      </c>
      <c r="J132" s="215"/>
      <c r="K132" s="216"/>
      <c r="L132" s="191"/>
    </row>
    <row r="133" spans="1:12" ht="12" customHeight="1">
      <c r="A133" s="200"/>
      <c r="B133" s="200"/>
      <c r="C133" s="200"/>
      <c r="D133" s="158" t="s">
        <v>183</v>
      </c>
      <c r="E133" s="154">
        <f>SUM(E134:E152)</f>
        <v>1315840</v>
      </c>
      <c r="F133" s="154">
        <f>SUM(F134:F152)</f>
        <v>1249000</v>
      </c>
      <c r="G133" s="154">
        <f>SUM(G134:G152)</f>
        <v>66840</v>
      </c>
      <c r="H133" s="154">
        <f>SUM(H134:H152)</f>
        <v>1315840</v>
      </c>
      <c r="I133" s="154">
        <f>SUM(I134:I152)</f>
        <v>1315840</v>
      </c>
      <c r="J133" s="154">
        <f>SUM(J134:J161)</f>
        <v>0</v>
      </c>
      <c r="K133" s="154">
        <f>SUM(K134:K160)</f>
        <v>0</v>
      </c>
      <c r="L133" s="191">
        <f>F133+G133</f>
        <v>1315840</v>
      </c>
    </row>
    <row r="134" spans="1:12" ht="12" customHeight="1">
      <c r="A134" s="176">
        <v>100</v>
      </c>
      <c r="B134" s="176">
        <v>90015</v>
      </c>
      <c r="C134" s="176">
        <v>6050</v>
      </c>
      <c r="D134" s="177" t="s">
        <v>241</v>
      </c>
      <c r="E134" s="183">
        <f aca="true" t="shared" si="10" ref="E134:E143">H134</f>
        <v>150000</v>
      </c>
      <c r="F134" s="160">
        <v>200000</v>
      </c>
      <c r="G134" s="183"/>
      <c r="H134" s="184">
        <f aca="true" t="shared" si="11" ref="H134:H139">K134+J134+I134</f>
        <v>150000</v>
      </c>
      <c r="I134" s="160">
        <v>150000</v>
      </c>
      <c r="J134" s="167"/>
      <c r="K134" s="219"/>
      <c r="L134" s="191"/>
    </row>
    <row r="135" spans="1:12" ht="12" customHeight="1">
      <c r="A135" s="163">
        <v>101</v>
      </c>
      <c r="B135" s="163">
        <v>90015</v>
      </c>
      <c r="C135" s="163">
        <v>6050</v>
      </c>
      <c r="D135" s="164" t="s">
        <v>242</v>
      </c>
      <c r="E135" s="185">
        <f t="shared" si="10"/>
        <v>140000</v>
      </c>
      <c r="F135" s="169">
        <v>140000</v>
      </c>
      <c r="G135" s="185"/>
      <c r="H135" s="204">
        <f t="shared" si="11"/>
        <v>140000</v>
      </c>
      <c r="I135" s="169">
        <v>140000</v>
      </c>
      <c r="J135" s="214"/>
      <c r="K135" s="170"/>
      <c r="L135" s="191"/>
    </row>
    <row r="136" spans="1:12" ht="12" customHeight="1">
      <c r="A136" s="163">
        <v>102</v>
      </c>
      <c r="B136" s="163">
        <v>90015</v>
      </c>
      <c r="C136" s="163">
        <v>6050</v>
      </c>
      <c r="D136" s="164" t="s">
        <v>243</v>
      </c>
      <c r="E136" s="185">
        <f t="shared" si="10"/>
        <v>140000</v>
      </c>
      <c r="F136" s="169">
        <v>90000</v>
      </c>
      <c r="G136" s="185"/>
      <c r="H136" s="204">
        <f t="shared" si="11"/>
        <v>140000</v>
      </c>
      <c r="I136" s="169">
        <v>140000</v>
      </c>
      <c r="J136" s="214"/>
      <c r="K136" s="170"/>
      <c r="L136" s="191"/>
    </row>
    <row r="137" spans="1:12" ht="12" customHeight="1">
      <c r="A137" s="163">
        <v>103</v>
      </c>
      <c r="B137" s="163">
        <v>90015</v>
      </c>
      <c r="C137" s="163">
        <v>6050</v>
      </c>
      <c r="D137" s="164" t="s">
        <v>184</v>
      </c>
      <c r="E137" s="185">
        <f t="shared" si="10"/>
        <v>170000</v>
      </c>
      <c r="F137" s="169">
        <v>170000</v>
      </c>
      <c r="G137" s="185"/>
      <c r="H137" s="204">
        <f t="shared" si="11"/>
        <v>170000</v>
      </c>
      <c r="I137" s="169">
        <v>170000</v>
      </c>
      <c r="J137" s="214"/>
      <c r="K137" s="170"/>
      <c r="L137" s="191"/>
    </row>
    <row r="138" spans="1:12" ht="12" customHeight="1">
      <c r="A138" s="163">
        <v>104</v>
      </c>
      <c r="B138" s="163">
        <v>90015</v>
      </c>
      <c r="C138" s="163">
        <v>6050</v>
      </c>
      <c r="D138" s="164" t="s">
        <v>185</v>
      </c>
      <c r="E138" s="185">
        <f t="shared" si="10"/>
        <v>80000</v>
      </c>
      <c r="F138" s="169">
        <v>80000</v>
      </c>
      <c r="G138" s="185"/>
      <c r="H138" s="204">
        <f t="shared" si="11"/>
        <v>80000</v>
      </c>
      <c r="I138" s="169">
        <v>80000</v>
      </c>
      <c r="J138" s="214"/>
      <c r="K138" s="170"/>
      <c r="L138" s="191"/>
    </row>
    <row r="139" spans="1:13" ht="12.75" customHeight="1">
      <c r="A139" s="163">
        <v>105</v>
      </c>
      <c r="B139" s="163">
        <v>90015</v>
      </c>
      <c r="C139" s="163">
        <v>6050</v>
      </c>
      <c r="D139" s="164" t="s">
        <v>236</v>
      </c>
      <c r="E139" s="185">
        <f t="shared" si="10"/>
        <v>200000</v>
      </c>
      <c r="F139" s="169">
        <v>200000</v>
      </c>
      <c r="G139" s="185"/>
      <c r="H139" s="204">
        <f t="shared" si="11"/>
        <v>200000</v>
      </c>
      <c r="I139" s="169">
        <v>200000</v>
      </c>
      <c r="J139" s="214"/>
      <c r="K139" s="170"/>
      <c r="L139" s="191"/>
      <c r="M139" s="152">
        <f>M167-M141</f>
        <v>0</v>
      </c>
    </row>
    <row r="140" spans="1:12" ht="11.25" customHeight="1">
      <c r="A140" s="163">
        <v>106</v>
      </c>
      <c r="B140" s="163">
        <v>90015</v>
      </c>
      <c r="C140" s="163">
        <v>6050</v>
      </c>
      <c r="D140" s="164" t="s">
        <v>272</v>
      </c>
      <c r="E140" s="185">
        <f t="shared" si="10"/>
        <v>152000</v>
      </c>
      <c r="F140" s="169">
        <v>152000</v>
      </c>
      <c r="G140" s="185"/>
      <c r="H140" s="204">
        <f aca="true" t="shared" si="12" ref="H140:H152">K140+J140+I140</f>
        <v>152000</v>
      </c>
      <c r="I140" s="169">
        <v>152000</v>
      </c>
      <c r="J140" s="214"/>
      <c r="K140" s="170"/>
      <c r="L140" s="191"/>
    </row>
    <row r="141" spans="1:13" ht="12" customHeight="1">
      <c r="A141" s="163">
        <v>107</v>
      </c>
      <c r="B141" s="163">
        <v>90015</v>
      </c>
      <c r="C141" s="163">
        <v>6050</v>
      </c>
      <c r="D141" s="164" t="s">
        <v>273</v>
      </c>
      <c r="E141" s="185">
        <f t="shared" si="10"/>
        <v>62000</v>
      </c>
      <c r="F141" s="169">
        <v>62000</v>
      </c>
      <c r="G141" s="185"/>
      <c r="H141" s="204">
        <f t="shared" si="12"/>
        <v>62000</v>
      </c>
      <c r="I141" s="169">
        <v>62000</v>
      </c>
      <c r="J141" s="214"/>
      <c r="K141" s="170"/>
      <c r="L141" s="191"/>
      <c r="M141" s="152">
        <f>F167+G167</f>
        <v>50844140</v>
      </c>
    </row>
    <row r="142" spans="1:13" ht="19.5" customHeight="1">
      <c r="A142" s="163">
        <v>108</v>
      </c>
      <c r="B142" s="163">
        <v>90015</v>
      </c>
      <c r="C142" s="163">
        <v>6050</v>
      </c>
      <c r="D142" s="164" t="s">
        <v>310</v>
      </c>
      <c r="E142" s="185">
        <f t="shared" si="10"/>
        <v>48000</v>
      </c>
      <c r="F142" s="169">
        <v>48000</v>
      </c>
      <c r="G142" s="185"/>
      <c r="H142" s="204">
        <f t="shared" si="12"/>
        <v>48000</v>
      </c>
      <c r="I142" s="169">
        <v>48000</v>
      </c>
      <c r="J142" s="214"/>
      <c r="K142" s="170"/>
      <c r="L142" s="191"/>
      <c r="M142" s="152"/>
    </row>
    <row r="143" spans="1:13" ht="12" customHeight="1">
      <c r="A143" s="163">
        <v>109</v>
      </c>
      <c r="B143" s="163">
        <v>90015</v>
      </c>
      <c r="C143" s="163">
        <v>6050</v>
      </c>
      <c r="D143" s="164" t="s">
        <v>303</v>
      </c>
      <c r="E143" s="185">
        <f t="shared" si="10"/>
        <v>76000</v>
      </c>
      <c r="F143" s="169">
        <v>76000</v>
      </c>
      <c r="G143" s="185"/>
      <c r="H143" s="204">
        <f t="shared" si="12"/>
        <v>76000</v>
      </c>
      <c r="I143" s="169">
        <v>76000</v>
      </c>
      <c r="J143" s="214"/>
      <c r="K143" s="170"/>
      <c r="L143" s="191"/>
      <c r="M143" s="152"/>
    </row>
    <row r="144" spans="1:13" ht="12.75" customHeight="1">
      <c r="A144" s="163">
        <v>110</v>
      </c>
      <c r="B144" s="163">
        <v>90015</v>
      </c>
      <c r="C144" s="163">
        <v>6050</v>
      </c>
      <c r="D144" s="164" t="s">
        <v>225</v>
      </c>
      <c r="E144" s="185">
        <v>5000</v>
      </c>
      <c r="F144" s="169">
        <v>5000</v>
      </c>
      <c r="G144" s="185"/>
      <c r="H144" s="204">
        <f t="shared" si="12"/>
        <v>5000</v>
      </c>
      <c r="I144" s="169">
        <v>5000</v>
      </c>
      <c r="J144" s="214"/>
      <c r="K144" s="170"/>
      <c r="L144" s="191"/>
      <c r="M144" s="152"/>
    </row>
    <row r="145" spans="1:13" ht="12.75" customHeight="1">
      <c r="A145" s="163">
        <v>111</v>
      </c>
      <c r="B145" s="163">
        <v>90015</v>
      </c>
      <c r="C145" s="163">
        <v>6050</v>
      </c>
      <c r="D145" s="164" t="s">
        <v>226</v>
      </c>
      <c r="E145" s="185">
        <v>8000</v>
      </c>
      <c r="F145" s="169">
        <v>8000</v>
      </c>
      <c r="G145" s="185"/>
      <c r="H145" s="204">
        <f t="shared" si="12"/>
        <v>8000</v>
      </c>
      <c r="I145" s="169">
        <v>8000</v>
      </c>
      <c r="J145" s="214"/>
      <c r="K145" s="170"/>
      <c r="L145" s="191"/>
      <c r="M145" s="152"/>
    </row>
    <row r="146" spans="1:13" ht="12.75" customHeight="1">
      <c r="A146" s="163">
        <v>112</v>
      </c>
      <c r="B146" s="163">
        <v>90015</v>
      </c>
      <c r="C146" s="163">
        <v>6050</v>
      </c>
      <c r="D146" s="164" t="s">
        <v>237</v>
      </c>
      <c r="E146" s="185">
        <v>10000</v>
      </c>
      <c r="F146" s="169">
        <v>10000</v>
      </c>
      <c r="G146" s="185"/>
      <c r="H146" s="204">
        <f t="shared" si="12"/>
        <v>10000</v>
      </c>
      <c r="I146" s="169">
        <v>10000</v>
      </c>
      <c r="J146" s="214"/>
      <c r="K146" s="170"/>
      <c r="L146" s="191"/>
      <c r="M146" s="152"/>
    </row>
    <row r="147" spans="1:13" ht="12.75" customHeight="1">
      <c r="A147" s="163">
        <v>113</v>
      </c>
      <c r="B147" s="163">
        <v>90015</v>
      </c>
      <c r="C147" s="163">
        <v>6050</v>
      </c>
      <c r="D147" s="164" t="s">
        <v>238</v>
      </c>
      <c r="E147" s="185">
        <v>8000</v>
      </c>
      <c r="F147" s="169">
        <v>8000</v>
      </c>
      <c r="G147" s="185"/>
      <c r="H147" s="204">
        <f t="shared" si="12"/>
        <v>8000</v>
      </c>
      <c r="I147" s="169">
        <v>8000</v>
      </c>
      <c r="J147" s="214"/>
      <c r="K147" s="170"/>
      <c r="L147" s="191"/>
      <c r="M147" s="152"/>
    </row>
    <row r="148" spans="1:13" ht="12" customHeight="1">
      <c r="A148" s="163">
        <v>114</v>
      </c>
      <c r="B148" s="163">
        <v>90015</v>
      </c>
      <c r="C148" s="163">
        <v>6050</v>
      </c>
      <c r="D148" s="164" t="s">
        <v>311</v>
      </c>
      <c r="E148" s="185">
        <f>H148</f>
        <v>5000</v>
      </c>
      <c r="F148" s="169"/>
      <c r="G148" s="185">
        <v>5000</v>
      </c>
      <c r="H148" s="204">
        <f t="shared" si="12"/>
        <v>5000</v>
      </c>
      <c r="I148" s="169">
        <v>5000</v>
      </c>
      <c r="J148" s="214"/>
      <c r="K148" s="170"/>
      <c r="L148" s="191"/>
      <c r="M148" s="152"/>
    </row>
    <row r="149" spans="1:13" ht="12" customHeight="1">
      <c r="A149" s="163">
        <v>115</v>
      </c>
      <c r="B149" s="163">
        <v>90015</v>
      </c>
      <c r="C149" s="163">
        <v>6050</v>
      </c>
      <c r="D149" s="164" t="s">
        <v>305</v>
      </c>
      <c r="E149" s="185">
        <f>H149</f>
        <v>17840</v>
      </c>
      <c r="F149" s="169"/>
      <c r="G149" s="185">
        <v>17840</v>
      </c>
      <c r="H149" s="204">
        <f t="shared" si="12"/>
        <v>17840</v>
      </c>
      <c r="I149" s="169">
        <v>17840</v>
      </c>
      <c r="J149" s="214"/>
      <c r="K149" s="170"/>
      <c r="L149" s="191"/>
      <c r="M149" s="152"/>
    </row>
    <row r="150" spans="1:13" ht="18.75" customHeight="1">
      <c r="A150" s="163">
        <v>116</v>
      </c>
      <c r="B150" s="163">
        <v>90015</v>
      </c>
      <c r="C150" s="163">
        <v>6050</v>
      </c>
      <c r="D150" s="164" t="s">
        <v>299</v>
      </c>
      <c r="E150" s="185">
        <f>G150</f>
        <v>24000</v>
      </c>
      <c r="F150" s="174"/>
      <c r="G150" s="182">
        <v>24000</v>
      </c>
      <c r="H150" s="204">
        <f t="shared" si="12"/>
        <v>24000</v>
      </c>
      <c r="I150" s="174">
        <v>24000</v>
      </c>
      <c r="J150" s="257"/>
      <c r="K150" s="171"/>
      <c r="L150" s="191"/>
      <c r="M150" s="152"/>
    </row>
    <row r="151" spans="1:13" ht="14.25" customHeight="1">
      <c r="A151" s="163">
        <v>117</v>
      </c>
      <c r="B151" s="163">
        <v>90015</v>
      </c>
      <c r="C151" s="163">
        <v>6050</v>
      </c>
      <c r="D151" s="164" t="s">
        <v>293</v>
      </c>
      <c r="E151" s="185">
        <f>G151</f>
        <v>12000</v>
      </c>
      <c r="F151" s="174"/>
      <c r="G151" s="182">
        <v>12000</v>
      </c>
      <c r="H151" s="204">
        <f t="shared" si="12"/>
        <v>12000</v>
      </c>
      <c r="I151" s="174">
        <v>12000</v>
      </c>
      <c r="J151" s="257"/>
      <c r="K151" s="171"/>
      <c r="L151" s="191"/>
      <c r="M151" s="152"/>
    </row>
    <row r="152" spans="1:13" ht="11.25" customHeight="1">
      <c r="A152" s="163">
        <v>118</v>
      </c>
      <c r="B152" s="165">
        <v>90015</v>
      </c>
      <c r="C152" s="165">
        <v>6050</v>
      </c>
      <c r="D152" s="166" t="s">
        <v>288</v>
      </c>
      <c r="E152" s="187">
        <f>H152</f>
        <v>8000</v>
      </c>
      <c r="F152" s="168"/>
      <c r="G152" s="187">
        <v>8000</v>
      </c>
      <c r="H152" s="188">
        <f t="shared" si="12"/>
        <v>8000</v>
      </c>
      <c r="I152" s="168">
        <v>8000</v>
      </c>
      <c r="J152" s="215"/>
      <c r="K152" s="173"/>
      <c r="L152" s="191"/>
      <c r="M152" s="152"/>
    </row>
    <row r="153" spans="1:13" ht="12.75" customHeight="1">
      <c r="A153" s="264"/>
      <c r="B153" s="264"/>
      <c r="C153" s="264"/>
      <c r="D153" s="259"/>
      <c r="E153" s="260"/>
      <c r="F153" s="191"/>
      <c r="G153" s="260"/>
      <c r="H153" s="261"/>
      <c r="I153" s="191"/>
      <c r="J153" s="262"/>
      <c r="K153" s="263"/>
      <c r="L153" s="191"/>
      <c r="M153" s="152"/>
    </row>
    <row r="154" spans="1:13" ht="12.75" customHeight="1" thickBot="1">
      <c r="A154" s="298" t="s">
        <v>1</v>
      </c>
      <c r="B154" s="285" t="s">
        <v>158</v>
      </c>
      <c r="C154" s="299" t="s">
        <v>163</v>
      </c>
      <c r="D154" s="285" t="s">
        <v>159</v>
      </c>
      <c r="E154" s="285" t="s">
        <v>160</v>
      </c>
      <c r="F154" s="286" t="s">
        <v>200</v>
      </c>
      <c r="G154" s="286" t="s">
        <v>282</v>
      </c>
      <c r="H154" s="289" t="s">
        <v>178</v>
      </c>
      <c r="I154" s="289"/>
      <c r="J154" s="289"/>
      <c r="K154" s="290"/>
      <c r="L154" s="191"/>
      <c r="M154" s="152"/>
    </row>
    <row r="155" spans="1:13" ht="12.75" customHeight="1">
      <c r="A155" s="298"/>
      <c r="B155" s="285"/>
      <c r="C155" s="300"/>
      <c r="D155" s="285"/>
      <c r="E155" s="285"/>
      <c r="F155" s="287"/>
      <c r="G155" s="287"/>
      <c r="H155" s="291">
        <v>2006</v>
      </c>
      <c r="I155" s="292"/>
      <c r="J155" s="292"/>
      <c r="K155" s="293"/>
      <c r="L155" s="191"/>
      <c r="M155" s="152"/>
    </row>
    <row r="156" spans="1:13" ht="12.75" customHeight="1">
      <c r="A156" s="298"/>
      <c r="B156" s="285"/>
      <c r="C156" s="300"/>
      <c r="D156" s="285"/>
      <c r="E156" s="285"/>
      <c r="F156" s="287"/>
      <c r="G156" s="287"/>
      <c r="H156" s="294" t="s">
        <v>202</v>
      </c>
      <c r="I156" s="296" t="s">
        <v>161</v>
      </c>
      <c r="J156" s="286" t="s">
        <v>258</v>
      </c>
      <c r="K156" s="287" t="s">
        <v>167</v>
      </c>
      <c r="L156" s="191"/>
      <c r="M156" s="152"/>
    </row>
    <row r="157" spans="1:13" ht="12.75" customHeight="1">
      <c r="A157" s="298"/>
      <c r="B157" s="285"/>
      <c r="C157" s="301"/>
      <c r="D157" s="285"/>
      <c r="E157" s="285"/>
      <c r="F157" s="288"/>
      <c r="G157" s="288"/>
      <c r="H157" s="295"/>
      <c r="I157" s="297"/>
      <c r="J157" s="288"/>
      <c r="K157" s="288"/>
      <c r="L157" s="191"/>
      <c r="M157" s="152"/>
    </row>
    <row r="158" spans="1:13" ht="15" customHeight="1">
      <c r="A158" s="200"/>
      <c r="B158" s="200"/>
      <c r="C158" s="200"/>
      <c r="D158" s="158" t="s">
        <v>227</v>
      </c>
      <c r="E158" s="154">
        <f>SUM(E159:E160)</f>
        <v>128000</v>
      </c>
      <c r="F158" s="154">
        <f>SUM(F159:F160)</f>
        <v>128000</v>
      </c>
      <c r="G158" s="154">
        <f>SUM(G159:G160)</f>
        <v>0</v>
      </c>
      <c r="H158" s="154">
        <f>SUM(H159:H160)</f>
        <v>128000</v>
      </c>
      <c r="I158" s="154">
        <f>SUM(I159:I160)</f>
        <v>128000</v>
      </c>
      <c r="J158" s="154"/>
      <c r="K158" s="154"/>
      <c r="L158" s="191"/>
      <c r="M158" s="152"/>
    </row>
    <row r="159" spans="1:13" ht="14.25" customHeight="1">
      <c r="A159" s="161">
        <v>119</v>
      </c>
      <c r="B159" s="161">
        <v>92109</v>
      </c>
      <c r="C159" s="161">
        <v>6050</v>
      </c>
      <c r="D159" s="162" t="s">
        <v>228</v>
      </c>
      <c r="E159" s="183">
        <v>70000</v>
      </c>
      <c r="F159" s="160">
        <v>70000</v>
      </c>
      <c r="G159" s="183"/>
      <c r="H159" s="184">
        <f>I159</f>
        <v>70000</v>
      </c>
      <c r="I159" s="160">
        <v>70000</v>
      </c>
      <c r="J159" s="167"/>
      <c r="K159" s="219"/>
      <c r="L159" s="191">
        <f>F167+G167</f>
        <v>50844140</v>
      </c>
      <c r="M159" s="152"/>
    </row>
    <row r="160" spans="1:13" ht="14.25" customHeight="1">
      <c r="A160" s="165">
        <v>120</v>
      </c>
      <c r="B160" s="165">
        <v>92109</v>
      </c>
      <c r="C160" s="165">
        <v>6050</v>
      </c>
      <c r="D160" s="166" t="s">
        <v>265</v>
      </c>
      <c r="E160" s="187">
        <v>58000</v>
      </c>
      <c r="F160" s="168">
        <v>58000</v>
      </c>
      <c r="G160" s="187"/>
      <c r="H160" s="188">
        <f>I160</f>
        <v>58000</v>
      </c>
      <c r="I160" s="168">
        <v>58000</v>
      </c>
      <c r="J160" s="215"/>
      <c r="K160" s="216"/>
      <c r="L160" s="191"/>
      <c r="M160" s="152"/>
    </row>
    <row r="161" spans="1:13" ht="15.75" customHeight="1">
      <c r="A161" s="200"/>
      <c r="B161" s="200"/>
      <c r="C161" s="200"/>
      <c r="D161" s="158" t="s">
        <v>239</v>
      </c>
      <c r="E161" s="154">
        <f>SUM(E162:E166)</f>
        <v>139000</v>
      </c>
      <c r="F161" s="154">
        <f>SUM(F162:F166)</f>
        <v>109000</v>
      </c>
      <c r="G161" s="154">
        <f>SUM(G162:G166)</f>
        <v>30000</v>
      </c>
      <c r="H161" s="154">
        <f>SUM(H162:H166)</f>
        <v>139000</v>
      </c>
      <c r="I161" s="154">
        <f>SUM(I162:I166)</f>
        <v>139000</v>
      </c>
      <c r="J161" s="154"/>
      <c r="K161" s="154"/>
      <c r="L161" s="191"/>
      <c r="M161" s="152"/>
    </row>
    <row r="162" spans="1:13" ht="12.75" customHeight="1">
      <c r="A162" s="161">
        <v>121</v>
      </c>
      <c r="B162" s="161">
        <v>92605</v>
      </c>
      <c r="C162" s="161">
        <v>6050</v>
      </c>
      <c r="D162" s="162" t="s">
        <v>245</v>
      </c>
      <c r="E162" s="183">
        <v>30000</v>
      </c>
      <c r="F162" s="160">
        <v>30000</v>
      </c>
      <c r="G162" s="183"/>
      <c r="H162" s="184">
        <f>I162</f>
        <v>30000</v>
      </c>
      <c r="I162" s="160">
        <v>30000</v>
      </c>
      <c r="J162" s="167"/>
      <c r="K162" s="219"/>
      <c r="L162" s="191"/>
      <c r="M162" s="152"/>
    </row>
    <row r="163" spans="1:13" ht="18" customHeight="1">
      <c r="A163" s="163">
        <v>122</v>
      </c>
      <c r="B163" s="163">
        <v>92605</v>
      </c>
      <c r="C163" s="163">
        <v>6050</v>
      </c>
      <c r="D163" s="164" t="s">
        <v>259</v>
      </c>
      <c r="E163" s="185">
        <v>32000</v>
      </c>
      <c r="F163" s="169">
        <v>32000</v>
      </c>
      <c r="G163" s="185"/>
      <c r="H163" s="204">
        <f>I163</f>
        <v>32000</v>
      </c>
      <c r="I163" s="169">
        <v>32000</v>
      </c>
      <c r="J163" s="214"/>
      <c r="K163" s="212"/>
      <c r="L163" s="191"/>
      <c r="M163" s="152"/>
    </row>
    <row r="164" spans="1:13" ht="12.75" customHeight="1">
      <c r="A164" s="163">
        <v>123</v>
      </c>
      <c r="B164" s="163">
        <v>92605</v>
      </c>
      <c r="C164" s="163">
        <v>6050</v>
      </c>
      <c r="D164" s="164" t="s">
        <v>260</v>
      </c>
      <c r="E164" s="185">
        <v>32000</v>
      </c>
      <c r="F164" s="169">
        <v>32000</v>
      </c>
      <c r="G164" s="185"/>
      <c r="H164" s="204">
        <f>I164</f>
        <v>32000</v>
      </c>
      <c r="I164" s="169">
        <v>32000</v>
      </c>
      <c r="J164" s="214"/>
      <c r="K164" s="212"/>
      <c r="L164" s="191">
        <f>F167+G167</f>
        <v>50844140</v>
      </c>
      <c r="M164" s="152"/>
    </row>
    <row r="165" spans="1:13" ht="12.75" customHeight="1">
      <c r="A165" s="163">
        <v>124</v>
      </c>
      <c r="B165" s="163">
        <v>92605</v>
      </c>
      <c r="C165" s="163">
        <v>6050</v>
      </c>
      <c r="D165" s="164" t="s">
        <v>261</v>
      </c>
      <c r="E165" s="185">
        <v>15000</v>
      </c>
      <c r="F165" s="169">
        <v>15000</v>
      </c>
      <c r="G165" s="185"/>
      <c r="H165" s="204">
        <f>I165</f>
        <v>15000</v>
      </c>
      <c r="I165" s="255">
        <v>15000</v>
      </c>
      <c r="J165" s="253"/>
      <c r="K165" s="199"/>
      <c r="L165" s="191"/>
      <c r="M165" s="152"/>
    </row>
    <row r="166" spans="1:13" ht="13.5" customHeight="1">
      <c r="A166" s="163">
        <v>125</v>
      </c>
      <c r="B166" s="163">
        <v>92605</v>
      </c>
      <c r="C166" s="163">
        <v>6050</v>
      </c>
      <c r="D166" s="164" t="s">
        <v>294</v>
      </c>
      <c r="E166" s="187">
        <v>30000</v>
      </c>
      <c r="F166" s="168"/>
      <c r="G166" s="187">
        <v>30000</v>
      </c>
      <c r="H166" s="188">
        <f>I166</f>
        <v>30000</v>
      </c>
      <c r="I166" s="256">
        <v>30000</v>
      </c>
      <c r="J166" s="254"/>
      <c r="K166" s="216"/>
      <c r="L166" s="191"/>
      <c r="M166" s="152"/>
    </row>
    <row r="167" spans="1:16" ht="8.25" customHeight="1">
      <c r="A167" s="274" t="s">
        <v>174</v>
      </c>
      <c r="B167" s="275"/>
      <c r="C167" s="275"/>
      <c r="D167" s="276"/>
      <c r="E167" s="304">
        <f aca="true" t="shared" si="13" ref="E167:K167">E111+E103+E96+E30+E13+E106+E130+E133+E158+E161+E127</f>
        <v>130233662</v>
      </c>
      <c r="F167" s="304">
        <f t="shared" si="13"/>
        <v>47891499</v>
      </c>
      <c r="G167" s="304">
        <f t="shared" si="13"/>
        <v>2952641</v>
      </c>
      <c r="H167" s="304">
        <f t="shared" si="13"/>
        <v>50844140</v>
      </c>
      <c r="I167" s="304">
        <f t="shared" si="13"/>
        <v>28839139</v>
      </c>
      <c r="J167" s="304">
        <f t="shared" si="13"/>
        <v>11829058</v>
      </c>
      <c r="K167" s="304">
        <f t="shared" si="13"/>
        <v>10175943</v>
      </c>
      <c r="L167" s="207">
        <f>K167+J167+I167</f>
        <v>50844140</v>
      </c>
      <c r="M167" s="273">
        <f>K167+J167+I167</f>
        <v>50844140</v>
      </c>
      <c r="N167" s="273"/>
      <c r="O167" s="273"/>
      <c r="P167" s="193"/>
    </row>
    <row r="168" spans="1:16" ht="8.25" customHeight="1">
      <c r="A168" s="277"/>
      <c r="B168" s="278"/>
      <c r="C168" s="278"/>
      <c r="D168" s="279"/>
      <c r="E168" s="305"/>
      <c r="F168" s="305"/>
      <c r="G168" s="305"/>
      <c r="H168" s="305"/>
      <c r="I168" s="305"/>
      <c r="J168" s="305"/>
      <c r="K168" s="305"/>
      <c r="L168" s="202"/>
      <c r="M168" s="273"/>
      <c r="N168" s="273"/>
      <c r="O168" s="273"/>
      <c r="P168" s="193"/>
    </row>
    <row r="169" spans="1:14" s="16" customFormat="1" ht="6" customHeight="1">
      <c r="A169" s="1"/>
      <c r="B169" s="151"/>
      <c r="C169" s="1"/>
      <c r="D169" s="1"/>
      <c r="E169" s="1"/>
      <c r="F169" s="1"/>
      <c r="G169" s="1"/>
      <c r="H169" s="1"/>
      <c r="I169" s="1"/>
      <c r="J169" s="1"/>
      <c r="K169" s="1"/>
      <c r="L169" s="210"/>
      <c r="M169" s="281"/>
      <c r="N169" s="282"/>
    </row>
    <row r="170" spans="1:13" s="16" customFormat="1" ht="13.5" customHeight="1">
      <c r="A170" s="245"/>
      <c r="B170" s="156"/>
      <c r="C170" s="157"/>
      <c r="D170" s="244" t="s">
        <v>188</v>
      </c>
      <c r="E170" s="154">
        <f aca="true" t="shared" si="14" ref="E170:M170">SUM(E171:E172)</f>
        <v>400000</v>
      </c>
      <c r="F170" s="154">
        <f t="shared" si="14"/>
        <v>400000</v>
      </c>
      <c r="G170" s="154">
        <f t="shared" si="14"/>
        <v>0</v>
      </c>
      <c r="H170" s="154">
        <f t="shared" si="14"/>
        <v>400000</v>
      </c>
      <c r="I170" s="154">
        <f t="shared" si="14"/>
        <v>400000</v>
      </c>
      <c r="J170" s="154">
        <f t="shared" si="14"/>
        <v>0</v>
      </c>
      <c r="K170" s="154">
        <f t="shared" si="14"/>
        <v>0</v>
      </c>
      <c r="L170" s="224">
        <f t="shared" si="14"/>
        <v>0</v>
      </c>
      <c r="M170" s="221">
        <f t="shared" si="14"/>
        <v>0</v>
      </c>
    </row>
    <row r="171" spans="1:13" s="16" customFormat="1" ht="18.75" customHeight="1">
      <c r="A171" s="161">
        <v>126</v>
      </c>
      <c r="B171" s="220">
        <v>60014</v>
      </c>
      <c r="C171" s="161">
        <v>6300</v>
      </c>
      <c r="D171" s="162" t="s">
        <v>191</v>
      </c>
      <c r="E171" s="183">
        <f>H171</f>
        <v>300000</v>
      </c>
      <c r="F171" s="183">
        <v>300000</v>
      </c>
      <c r="G171" s="183"/>
      <c r="H171" s="183">
        <f>I171</f>
        <v>300000</v>
      </c>
      <c r="I171" s="183">
        <v>300000</v>
      </c>
      <c r="J171" s="184"/>
      <c r="K171" s="160"/>
      <c r="L171" s="225"/>
      <c r="M171" s="222"/>
    </row>
    <row r="172" spans="1:13" s="16" customFormat="1" ht="14.25" customHeight="1">
      <c r="A172" s="163">
        <v>127</v>
      </c>
      <c r="B172" s="172">
        <v>60014</v>
      </c>
      <c r="C172" s="163">
        <v>6300</v>
      </c>
      <c r="D172" s="164" t="s">
        <v>312</v>
      </c>
      <c r="E172" s="185">
        <v>100000</v>
      </c>
      <c r="F172" s="185">
        <v>100000</v>
      </c>
      <c r="G172" s="185"/>
      <c r="H172" s="185">
        <f>I172</f>
        <v>100000</v>
      </c>
      <c r="I172" s="185">
        <v>100000</v>
      </c>
      <c r="J172" s="204"/>
      <c r="K172" s="169"/>
      <c r="L172" s="225"/>
      <c r="M172" s="229"/>
    </row>
    <row r="173" spans="1:12" ht="4.5" customHeight="1">
      <c r="A173" s="36"/>
      <c r="B173" s="36"/>
      <c r="C173" s="283"/>
      <c r="D173" s="283"/>
      <c r="E173" s="283"/>
      <c r="F173" s="283"/>
      <c r="G173" s="283"/>
      <c r="H173" s="283"/>
      <c r="I173" s="283"/>
      <c r="J173" s="283"/>
      <c r="K173" s="271"/>
      <c r="L173" s="226"/>
    </row>
    <row r="174" spans="1:12" ht="6.75" customHeight="1">
      <c r="A174" s="274" t="s">
        <v>25</v>
      </c>
      <c r="B174" s="275"/>
      <c r="C174" s="275"/>
      <c r="D174" s="276"/>
      <c r="E174" s="304">
        <f aca="true" t="shared" si="15" ref="E174:K174">E167+E170</f>
        <v>130633662</v>
      </c>
      <c r="F174" s="304">
        <f t="shared" si="15"/>
        <v>48291499</v>
      </c>
      <c r="G174" s="304">
        <f>G167+G170</f>
        <v>2952641</v>
      </c>
      <c r="H174" s="304">
        <f t="shared" si="15"/>
        <v>51244140</v>
      </c>
      <c r="I174" s="304">
        <f t="shared" si="15"/>
        <v>29239139</v>
      </c>
      <c r="J174" s="304">
        <f t="shared" si="15"/>
        <v>11829058</v>
      </c>
      <c r="K174" s="304">
        <f t="shared" si="15"/>
        <v>10175943</v>
      </c>
      <c r="L174" s="223"/>
    </row>
    <row r="175" spans="1:12" ht="9.75" customHeight="1">
      <c r="A175" s="277"/>
      <c r="B175" s="278"/>
      <c r="C175" s="278"/>
      <c r="D175" s="279"/>
      <c r="E175" s="305"/>
      <c r="F175" s="305"/>
      <c r="G175" s="305"/>
      <c r="H175" s="305"/>
      <c r="I175" s="305"/>
      <c r="J175" s="305"/>
      <c r="K175" s="305"/>
      <c r="L175" s="235">
        <f>K174+J174+I174</f>
        <v>51244140</v>
      </c>
    </row>
    <row r="176" spans="11:12" ht="9.75">
      <c r="K176" s="227"/>
      <c r="L176" s="193"/>
    </row>
    <row r="177" spans="1:12" ht="11.25" customHeight="1">
      <c r="A177" s="237" t="s">
        <v>121</v>
      </c>
      <c r="B177" s="1" t="s">
        <v>198</v>
      </c>
      <c r="F177" s="36"/>
      <c r="G177" s="36"/>
      <c r="H177" s="36"/>
      <c r="I177" s="36"/>
      <c r="J177" s="36"/>
      <c r="K177" s="36"/>
      <c r="L177" s="152">
        <f>F174+G174</f>
        <v>51244140</v>
      </c>
    </row>
    <row r="178" spans="1:12" ht="11.25" customHeight="1">
      <c r="A178" s="237" t="s">
        <v>197</v>
      </c>
      <c r="B178" s="302" t="s">
        <v>321</v>
      </c>
      <c r="C178" s="302"/>
      <c r="D178" s="302"/>
      <c r="F178" s="36"/>
      <c r="G178" s="36"/>
      <c r="H178" s="36"/>
      <c r="I178" s="36"/>
      <c r="J178" s="36"/>
      <c r="K178" s="36"/>
      <c r="L178" s="152"/>
    </row>
    <row r="179" spans="1:12" ht="11.25" customHeight="1">
      <c r="A179" s="237" t="s">
        <v>199</v>
      </c>
      <c r="B179" s="1" t="s">
        <v>214</v>
      </c>
      <c r="F179" s="36"/>
      <c r="G179" s="36"/>
      <c r="H179" s="36"/>
      <c r="I179" s="36"/>
      <c r="J179" s="36"/>
      <c r="K179" s="36"/>
      <c r="L179" s="152"/>
    </row>
    <row r="180" spans="1:12" ht="11.25" customHeight="1">
      <c r="A180" s="303" t="s">
        <v>306</v>
      </c>
      <c r="B180" s="303"/>
      <c r="C180" s="303"/>
      <c r="D180" s="303"/>
      <c r="E180" s="303"/>
      <c r="F180" s="303"/>
      <c r="G180" s="303"/>
      <c r="H180" s="303"/>
      <c r="I180" s="303"/>
      <c r="J180" s="303"/>
      <c r="K180" s="303"/>
      <c r="L180" s="152">
        <f>L175-L177</f>
        <v>0</v>
      </c>
    </row>
    <row r="181" spans="1:12" ht="11.25" customHeight="1">
      <c r="A181" s="237"/>
      <c r="F181" s="36"/>
      <c r="G181" s="36"/>
      <c r="H181" s="36"/>
      <c r="I181" s="36"/>
      <c r="J181" s="36"/>
      <c r="K181" s="36"/>
      <c r="L181" s="152"/>
    </row>
  </sheetData>
  <mergeCells count="93">
    <mergeCell ref="E116:E119"/>
    <mergeCell ref="F116:F119"/>
    <mergeCell ref="G116:G119"/>
    <mergeCell ref="H116:K116"/>
    <mergeCell ref="H117:K117"/>
    <mergeCell ref="H118:H119"/>
    <mergeCell ref="I118:I119"/>
    <mergeCell ref="J118:J119"/>
    <mergeCell ref="K118:K119"/>
    <mergeCell ref="A116:A119"/>
    <mergeCell ref="B116:B119"/>
    <mergeCell ref="C116:C119"/>
    <mergeCell ref="D116:D119"/>
    <mergeCell ref="E40:E43"/>
    <mergeCell ref="F40:F43"/>
    <mergeCell ref="G40:G43"/>
    <mergeCell ref="H40:K40"/>
    <mergeCell ref="H41:K41"/>
    <mergeCell ref="H42:H43"/>
    <mergeCell ref="I42:I43"/>
    <mergeCell ref="J42:J43"/>
    <mergeCell ref="K42:K43"/>
    <mergeCell ref="A40:A43"/>
    <mergeCell ref="B40:B43"/>
    <mergeCell ref="C40:C43"/>
    <mergeCell ref="D40:D43"/>
    <mergeCell ref="M169:N169"/>
    <mergeCell ref="C173:K173"/>
    <mergeCell ref="A174:D175"/>
    <mergeCell ref="E174:E175"/>
    <mergeCell ref="F174:F175"/>
    <mergeCell ref="G174:G175"/>
    <mergeCell ref="O167:O168"/>
    <mergeCell ref="H167:H168"/>
    <mergeCell ref="I167:I168"/>
    <mergeCell ref="J167:J168"/>
    <mergeCell ref="K167:K168"/>
    <mergeCell ref="N167:N168"/>
    <mergeCell ref="A6:K6"/>
    <mergeCell ref="A8:A11"/>
    <mergeCell ref="B8:B11"/>
    <mergeCell ref="M167:M168"/>
    <mergeCell ref="A167:D168"/>
    <mergeCell ref="E167:E168"/>
    <mergeCell ref="C8:C11"/>
    <mergeCell ref="H10:H11"/>
    <mergeCell ref="H8:K8"/>
    <mergeCell ref="E8:E11"/>
    <mergeCell ref="I1:K1"/>
    <mergeCell ref="I3:K3"/>
    <mergeCell ref="I4:K4"/>
    <mergeCell ref="I5:K5"/>
    <mergeCell ref="D8:D11"/>
    <mergeCell ref="H9:K9"/>
    <mergeCell ref="G8:G11"/>
    <mergeCell ref="F8:F11"/>
    <mergeCell ref="I10:I11"/>
    <mergeCell ref="J10:J11"/>
    <mergeCell ref="K10:K11"/>
    <mergeCell ref="B178:D178"/>
    <mergeCell ref="A180:K180"/>
    <mergeCell ref="G167:G168"/>
    <mergeCell ref="K174:K175"/>
    <mergeCell ref="F167:F168"/>
    <mergeCell ref="H174:H175"/>
    <mergeCell ref="I174:I175"/>
    <mergeCell ref="J174:J175"/>
    <mergeCell ref="A78:A81"/>
    <mergeCell ref="B78:B81"/>
    <mergeCell ref="C78:C81"/>
    <mergeCell ref="D78:D81"/>
    <mergeCell ref="E78:E81"/>
    <mergeCell ref="F78:F81"/>
    <mergeCell ref="G78:G81"/>
    <mergeCell ref="H78:K78"/>
    <mergeCell ref="H79:K79"/>
    <mergeCell ref="H80:H81"/>
    <mergeCell ref="I80:I81"/>
    <mergeCell ref="J80:J81"/>
    <mergeCell ref="K80:K81"/>
    <mergeCell ref="A154:A157"/>
    <mergeCell ref="B154:B157"/>
    <mergeCell ref="C154:C157"/>
    <mergeCell ref="D154:D157"/>
    <mergeCell ref="E154:E157"/>
    <mergeCell ref="F154:F157"/>
    <mergeCell ref="G154:G157"/>
    <mergeCell ref="H154:K154"/>
    <mergeCell ref="H155:K155"/>
    <mergeCell ref="H156:H157"/>
    <mergeCell ref="I156:I157"/>
    <mergeCell ref="J156:J157"/>
    <mergeCell ref="K156:K157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25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08" t="s">
        <v>93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298" t="s">
        <v>1</v>
      </c>
      <c r="B10" s="285" t="s">
        <v>0</v>
      </c>
      <c r="C10" s="285" t="s">
        <v>7</v>
      </c>
      <c r="D10" s="285" t="s">
        <v>8</v>
      </c>
      <c r="E10" s="272" t="s">
        <v>9</v>
      </c>
      <c r="F10" s="286" t="s">
        <v>96</v>
      </c>
      <c r="G10" s="265" t="s">
        <v>98</v>
      </c>
      <c r="H10" s="268" t="s">
        <v>86</v>
      </c>
      <c r="I10" s="265"/>
      <c r="J10" s="265"/>
      <c r="K10" s="265"/>
      <c r="L10" s="265"/>
      <c r="M10" s="265"/>
      <c r="N10" s="265"/>
      <c r="O10" s="265"/>
      <c r="P10" s="269"/>
    </row>
    <row r="11" spans="1:16" s="2" customFormat="1" ht="12.75" customHeight="1" thickBot="1">
      <c r="A11" s="298"/>
      <c r="B11" s="285"/>
      <c r="C11" s="285"/>
      <c r="D11" s="285"/>
      <c r="E11" s="272"/>
      <c r="F11" s="287"/>
      <c r="G11" s="266"/>
      <c r="H11" s="270">
        <v>2003</v>
      </c>
      <c r="I11" s="309"/>
      <c r="J11" s="309"/>
      <c r="K11" s="309"/>
      <c r="L11" s="309"/>
      <c r="M11" s="310"/>
      <c r="N11" s="311">
        <v>2004</v>
      </c>
      <c r="O11" s="312"/>
      <c r="P11" s="5">
        <v>2005</v>
      </c>
    </row>
    <row r="12" spans="1:16" s="2" customFormat="1" ht="9.75" customHeight="1" thickTop="1">
      <c r="A12" s="298"/>
      <c r="B12" s="285"/>
      <c r="C12" s="285"/>
      <c r="D12" s="285"/>
      <c r="E12" s="272"/>
      <c r="F12" s="287"/>
      <c r="G12" s="266"/>
      <c r="H12" s="313" t="s">
        <v>95</v>
      </c>
      <c r="I12" s="315" t="s">
        <v>13</v>
      </c>
      <c r="J12" s="267"/>
      <c r="K12" s="267"/>
      <c r="L12" s="267"/>
      <c r="M12" s="316"/>
      <c r="N12" s="265" t="s">
        <v>16</v>
      </c>
      <c r="O12" s="317"/>
      <c r="P12" s="285" t="s">
        <v>16</v>
      </c>
    </row>
    <row r="13" spans="1:16" s="2" customFormat="1" ht="9.75" customHeight="1">
      <c r="A13" s="298"/>
      <c r="B13" s="285"/>
      <c r="C13" s="285"/>
      <c r="D13" s="285"/>
      <c r="E13" s="272"/>
      <c r="F13" s="287"/>
      <c r="G13" s="266"/>
      <c r="H13" s="314"/>
      <c r="I13" s="320" t="s">
        <v>14</v>
      </c>
      <c r="J13" s="272" t="s">
        <v>12</v>
      </c>
      <c r="K13" s="321"/>
      <c r="L13" s="321"/>
      <c r="M13" s="322"/>
      <c r="N13" s="266"/>
      <c r="O13" s="318"/>
      <c r="P13" s="285"/>
    </row>
    <row r="14" spans="1:16" s="2" customFormat="1" ht="29.25">
      <c r="A14" s="298"/>
      <c r="B14" s="285"/>
      <c r="C14" s="285"/>
      <c r="D14" s="285"/>
      <c r="E14" s="272"/>
      <c r="F14" s="288"/>
      <c r="G14" s="267"/>
      <c r="H14" s="314"/>
      <c r="I14" s="295"/>
      <c r="J14" s="34" t="s">
        <v>10</v>
      </c>
      <c r="K14" s="34" t="s">
        <v>11</v>
      </c>
      <c r="L14" s="272" t="s">
        <v>15</v>
      </c>
      <c r="M14" s="322"/>
      <c r="N14" s="267"/>
      <c r="O14" s="319"/>
      <c r="P14" s="285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23">
        <v>12</v>
      </c>
      <c r="M15" s="324"/>
      <c r="N15" s="325">
        <v>13</v>
      </c>
      <c r="O15" s="326"/>
      <c r="P15" s="48">
        <v>14</v>
      </c>
    </row>
    <row r="16" spans="1:16" ht="10.5" hidden="1" thickTop="1">
      <c r="A16" s="327">
        <v>1</v>
      </c>
      <c r="B16" s="327" t="s">
        <v>26</v>
      </c>
      <c r="C16" s="329" t="s">
        <v>27</v>
      </c>
      <c r="D16" s="327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28"/>
      <c r="B17" s="328"/>
      <c r="C17" s="330"/>
      <c r="D17" s="328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31">
        <v>2</v>
      </c>
      <c r="B18" s="331" t="s">
        <v>6</v>
      </c>
      <c r="C18" s="332" t="s">
        <v>105</v>
      </c>
      <c r="D18" s="331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28"/>
      <c r="B19" s="328"/>
      <c r="C19" s="330"/>
      <c r="D19" s="328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31">
        <v>3</v>
      </c>
      <c r="B20" s="331" t="s">
        <v>81</v>
      </c>
      <c r="C20" s="332" t="s">
        <v>107</v>
      </c>
      <c r="D20" s="331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28"/>
      <c r="B21" s="328"/>
      <c r="C21" s="330"/>
      <c r="D21" s="328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31">
        <v>4</v>
      </c>
      <c r="B22" s="331" t="s">
        <v>26</v>
      </c>
      <c r="C22" s="332" t="s">
        <v>28</v>
      </c>
      <c r="D22" s="331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28"/>
      <c r="B23" s="328"/>
      <c r="C23" s="330"/>
      <c r="D23" s="328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31">
        <v>5</v>
      </c>
      <c r="B24" s="327" t="s">
        <v>26</v>
      </c>
      <c r="C24" s="329" t="s">
        <v>104</v>
      </c>
      <c r="D24" s="327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28"/>
      <c r="B25" s="328"/>
      <c r="C25" s="330"/>
      <c r="D25" s="328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31">
        <v>6</v>
      </c>
      <c r="B26" s="327" t="s">
        <v>26</v>
      </c>
      <c r="C26" s="329" t="s">
        <v>29</v>
      </c>
      <c r="D26" s="327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28"/>
      <c r="B27" s="328"/>
      <c r="C27" s="330"/>
      <c r="D27" s="328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31">
        <v>7</v>
      </c>
      <c r="B28" s="327" t="s">
        <v>6</v>
      </c>
      <c r="C28" s="329" t="s">
        <v>130</v>
      </c>
      <c r="D28" s="327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28"/>
      <c r="B29" s="328"/>
      <c r="C29" s="330"/>
      <c r="D29" s="328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31">
        <v>8</v>
      </c>
      <c r="B30" s="327" t="s">
        <v>26</v>
      </c>
      <c r="C30" s="329" t="s">
        <v>31</v>
      </c>
      <c r="D30" s="327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27"/>
      <c r="B31" s="327"/>
      <c r="C31" s="329"/>
      <c r="D31" s="327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28"/>
      <c r="B32" s="328"/>
      <c r="C32" s="330"/>
      <c r="D32" s="328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31">
        <v>9</v>
      </c>
      <c r="B33" s="331" t="s">
        <v>6</v>
      </c>
      <c r="C33" s="332" t="s">
        <v>30</v>
      </c>
      <c r="D33" s="331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28"/>
      <c r="B34" s="333"/>
      <c r="C34" s="333"/>
      <c r="D34" s="333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31">
        <v>10</v>
      </c>
      <c r="B35" s="327" t="s">
        <v>26</v>
      </c>
      <c r="C35" s="329" t="s">
        <v>33</v>
      </c>
      <c r="D35" s="327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28"/>
      <c r="B36" s="328"/>
      <c r="C36" s="330"/>
      <c r="D36" s="328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31">
        <v>11</v>
      </c>
      <c r="B37" s="327" t="s">
        <v>26</v>
      </c>
      <c r="C37" s="329" t="s">
        <v>88</v>
      </c>
      <c r="D37" s="327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28"/>
      <c r="B38" s="328"/>
      <c r="C38" s="330"/>
      <c r="D38" s="328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31">
        <v>12</v>
      </c>
      <c r="B39" s="327" t="s">
        <v>26</v>
      </c>
      <c r="C39" s="329" t="s">
        <v>3</v>
      </c>
      <c r="D39" s="327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28"/>
      <c r="B40" s="328"/>
      <c r="C40" s="330"/>
      <c r="D40" s="328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31">
        <v>13</v>
      </c>
      <c r="B41" s="327" t="s">
        <v>26</v>
      </c>
      <c r="C41" s="329" t="s">
        <v>34</v>
      </c>
      <c r="D41" s="327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28"/>
      <c r="B42" s="328"/>
      <c r="C42" s="330"/>
      <c r="D42" s="328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31">
        <v>14</v>
      </c>
      <c r="B43" s="327" t="s">
        <v>26</v>
      </c>
      <c r="C43" s="329" t="s">
        <v>62</v>
      </c>
      <c r="D43" s="327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28"/>
      <c r="B44" s="328"/>
      <c r="C44" s="330"/>
      <c r="D44" s="328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31">
        <v>15</v>
      </c>
      <c r="B45" s="327" t="s">
        <v>26</v>
      </c>
      <c r="C45" s="329" t="s">
        <v>35</v>
      </c>
      <c r="D45" s="327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28"/>
      <c r="B46" s="328"/>
      <c r="C46" s="330"/>
      <c r="D46" s="328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31">
        <v>16</v>
      </c>
      <c r="B47" s="327" t="s">
        <v>26</v>
      </c>
      <c r="C47" s="329" t="s">
        <v>4</v>
      </c>
      <c r="D47" s="327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27"/>
      <c r="B48" s="327"/>
      <c r="C48" s="329"/>
      <c r="D48" s="327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27" t="s">
        <v>1</v>
      </c>
      <c r="B52" s="287" t="s">
        <v>0</v>
      </c>
      <c r="C52" s="287" t="s">
        <v>7</v>
      </c>
      <c r="D52" s="287" t="s">
        <v>8</v>
      </c>
      <c r="E52" s="334" t="s">
        <v>9</v>
      </c>
      <c r="F52" s="287" t="s">
        <v>96</v>
      </c>
      <c r="G52" s="266" t="s">
        <v>98</v>
      </c>
      <c r="H52" s="334" t="s">
        <v>86</v>
      </c>
      <c r="I52" s="266"/>
      <c r="J52" s="266"/>
      <c r="K52" s="266"/>
      <c r="L52" s="266"/>
      <c r="M52" s="266"/>
      <c r="N52" s="266"/>
      <c r="O52" s="266"/>
      <c r="P52" s="335"/>
    </row>
    <row r="53" spans="1:16" s="2" customFormat="1" ht="12.75" customHeight="1" hidden="1" thickBot="1">
      <c r="A53" s="327"/>
      <c r="B53" s="287"/>
      <c r="C53" s="287"/>
      <c r="D53" s="287"/>
      <c r="E53" s="334"/>
      <c r="F53" s="287"/>
      <c r="G53" s="266"/>
      <c r="H53" s="270">
        <v>2003</v>
      </c>
      <c r="I53" s="309"/>
      <c r="J53" s="309"/>
      <c r="K53" s="309"/>
      <c r="L53" s="309"/>
      <c r="M53" s="310"/>
      <c r="N53" s="336">
        <v>2004</v>
      </c>
      <c r="O53" s="312"/>
      <c r="P53" s="5">
        <v>2005</v>
      </c>
    </row>
    <row r="54" spans="1:16" s="2" customFormat="1" ht="9.75" customHeight="1" hidden="1" thickTop="1">
      <c r="A54" s="327"/>
      <c r="B54" s="287"/>
      <c r="C54" s="287"/>
      <c r="D54" s="287"/>
      <c r="E54" s="334"/>
      <c r="F54" s="287"/>
      <c r="G54" s="266"/>
      <c r="H54" s="313" t="s">
        <v>95</v>
      </c>
      <c r="I54" s="337" t="s">
        <v>13</v>
      </c>
      <c r="J54" s="338"/>
      <c r="K54" s="338"/>
      <c r="L54" s="338"/>
      <c r="M54" s="339"/>
      <c r="N54" s="340" t="s">
        <v>16</v>
      </c>
      <c r="O54" s="269"/>
      <c r="P54" s="286" t="s">
        <v>16</v>
      </c>
    </row>
    <row r="55" spans="1:16" s="2" customFormat="1" ht="9.75" customHeight="1" hidden="1">
      <c r="A55" s="327"/>
      <c r="B55" s="287"/>
      <c r="C55" s="287"/>
      <c r="D55" s="287"/>
      <c r="E55" s="334"/>
      <c r="F55" s="287"/>
      <c r="G55" s="266"/>
      <c r="H55" s="314"/>
      <c r="I55" s="320" t="s">
        <v>14</v>
      </c>
      <c r="J55" s="272" t="s">
        <v>12</v>
      </c>
      <c r="K55" s="321"/>
      <c r="L55" s="321"/>
      <c r="M55" s="322"/>
      <c r="N55" s="341"/>
      <c r="O55" s="335"/>
      <c r="P55" s="287"/>
    </row>
    <row r="56" spans="1:16" s="2" customFormat="1" ht="29.25" hidden="1">
      <c r="A56" s="328"/>
      <c r="B56" s="288"/>
      <c r="C56" s="288"/>
      <c r="D56" s="288"/>
      <c r="E56" s="315"/>
      <c r="F56" s="288"/>
      <c r="G56" s="267"/>
      <c r="H56" s="314"/>
      <c r="I56" s="295"/>
      <c r="J56" s="34" t="s">
        <v>10</v>
      </c>
      <c r="K56" s="34" t="s">
        <v>11</v>
      </c>
      <c r="L56" s="272" t="s">
        <v>15</v>
      </c>
      <c r="M56" s="322"/>
      <c r="N56" s="342"/>
      <c r="O56" s="343"/>
      <c r="P56" s="288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23">
        <v>12</v>
      </c>
      <c r="M57" s="324"/>
      <c r="N57" s="325">
        <v>13</v>
      </c>
      <c r="O57" s="326"/>
      <c r="P57" s="48">
        <v>14</v>
      </c>
    </row>
    <row r="58" spans="1:16" ht="10.5" hidden="1" thickTop="1">
      <c r="A58" s="327">
        <v>17</v>
      </c>
      <c r="B58" s="327" t="s">
        <v>26</v>
      </c>
      <c r="C58" s="329" t="s">
        <v>5</v>
      </c>
      <c r="D58" s="327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28"/>
      <c r="B59" s="328"/>
      <c r="C59" s="330"/>
      <c r="D59" s="328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31">
        <v>18</v>
      </c>
      <c r="B60" s="331" t="s">
        <v>6</v>
      </c>
      <c r="C60" s="332" t="s">
        <v>36</v>
      </c>
      <c r="D60" s="331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28"/>
      <c r="B61" s="328"/>
      <c r="C61" s="330"/>
      <c r="D61" s="328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27">
        <v>19</v>
      </c>
      <c r="B62" s="327" t="s">
        <v>6</v>
      </c>
      <c r="C62" s="329" t="s">
        <v>91</v>
      </c>
      <c r="D62" s="327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27"/>
      <c r="B63" s="327"/>
      <c r="C63" s="329"/>
      <c r="D63" s="327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96" t="s">
        <v>131</v>
      </c>
      <c r="B64" s="397"/>
      <c r="C64" s="350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98"/>
      <c r="B65" s="399"/>
      <c r="C65" s="352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00" t="s">
        <v>133</v>
      </c>
      <c r="B66" s="401"/>
      <c r="C66" s="404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44">
        <f t="shared" si="0"/>
        <v>1699278</v>
      </c>
      <c r="M66" s="345"/>
      <c r="N66" s="346">
        <f>SUM(N16,N18,N20,N22,N24,N26,N28,N30,N33,N35,N37,N39,N41,N43,N45,N47,N58,N60,N62)</f>
        <v>4004000</v>
      </c>
      <c r="O66" s="347"/>
      <c r="P66" s="148">
        <f>SUM(P16,P18,P20,P22,P24,P26,P28,P30,P33,P35,P37,P39,P41,P43,P45,P47,P58,P60,P62)</f>
        <v>300000</v>
      </c>
    </row>
    <row r="67" spans="1:16" ht="9.75" customHeight="1" thickBot="1">
      <c r="A67" s="402"/>
      <c r="B67" s="403"/>
      <c r="C67" s="368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348">
        <f>SUM(N17,N19,N21,N23,N25,N27,N29,N31,N32,N34,N36,N38,N40,N42,N44,N46,N48,N59,N61,N63)</f>
        <v>10620000</v>
      </c>
      <c r="O67" s="349"/>
      <c r="P67" s="87">
        <f>SUM(P17,P19,P21,P23,P25,P27,P29,P31,P32,P34,P36,P38,P40,P42,P44,P46,P48,P59,P61,P63)</f>
        <v>1400000</v>
      </c>
    </row>
    <row r="68" spans="1:16" ht="9.75" hidden="1">
      <c r="A68" s="331">
        <v>20</v>
      </c>
      <c r="B68" s="331" t="s">
        <v>2</v>
      </c>
      <c r="C68" s="332" t="s">
        <v>37</v>
      </c>
      <c r="D68" s="331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28"/>
      <c r="B69" s="328"/>
      <c r="C69" s="330"/>
      <c r="D69" s="328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31">
        <v>21</v>
      </c>
      <c r="B70" s="331" t="s">
        <v>2</v>
      </c>
      <c r="C70" s="332" t="s">
        <v>38</v>
      </c>
      <c r="D70" s="331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28"/>
      <c r="B71" s="328"/>
      <c r="C71" s="330"/>
      <c r="D71" s="328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31">
        <v>22</v>
      </c>
      <c r="B72" s="327" t="s">
        <v>2</v>
      </c>
      <c r="C72" s="332" t="s">
        <v>39</v>
      </c>
      <c r="D72" s="331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28"/>
      <c r="B73" s="328"/>
      <c r="C73" s="330"/>
      <c r="D73" s="328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31">
        <v>23</v>
      </c>
      <c r="B74" s="327" t="s">
        <v>2</v>
      </c>
      <c r="C74" s="332" t="s">
        <v>19</v>
      </c>
      <c r="D74" s="331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28"/>
      <c r="B75" s="328"/>
      <c r="C75" s="330"/>
      <c r="D75" s="328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31">
        <v>24</v>
      </c>
      <c r="B76" s="327" t="s">
        <v>2</v>
      </c>
      <c r="C76" s="332" t="s">
        <v>40</v>
      </c>
      <c r="D76" s="331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28"/>
      <c r="B77" s="328"/>
      <c r="C77" s="330"/>
      <c r="D77" s="328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31">
        <v>25</v>
      </c>
      <c r="B78" s="327" t="s">
        <v>2</v>
      </c>
      <c r="C78" s="332" t="s">
        <v>63</v>
      </c>
      <c r="D78" s="331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28"/>
      <c r="B79" s="328"/>
      <c r="C79" s="330"/>
      <c r="D79" s="328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31">
        <v>26</v>
      </c>
      <c r="B80" s="327" t="s">
        <v>6</v>
      </c>
      <c r="C80" s="329" t="s">
        <v>41</v>
      </c>
      <c r="D80" s="327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28"/>
      <c r="B81" s="328"/>
      <c r="C81" s="330"/>
      <c r="D81" s="328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31">
        <v>27</v>
      </c>
      <c r="B82" s="327" t="s">
        <v>6</v>
      </c>
      <c r="C82" s="329" t="s">
        <v>42</v>
      </c>
      <c r="D82" s="327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28"/>
      <c r="B83" s="328"/>
      <c r="C83" s="330"/>
      <c r="D83" s="328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31">
        <v>28</v>
      </c>
      <c r="B84" s="327" t="s">
        <v>6</v>
      </c>
      <c r="C84" s="329" t="s">
        <v>43</v>
      </c>
      <c r="D84" s="327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28"/>
      <c r="B85" s="328"/>
      <c r="C85" s="330"/>
      <c r="D85" s="328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31">
        <v>29</v>
      </c>
      <c r="B86" s="327" t="s">
        <v>6</v>
      </c>
      <c r="C86" s="329" t="s">
        <v>109</v>
      </c>
      <c r="D86" s="327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28"/>
      <c r="B87" s="328"/>
      <c r="C87" s="330"/>
      <c r="D87" s="328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31">
        <v>30</v>
      </c>
      <c r="B88" s="331" t="s">
        <v>6</v>
      </c>
      <c r="C88" s="332" t="s">
        <v>44</v>
      </c>
      <c r="D88" s="331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28"/>
      <c r="B89" s="328"/>
      <c r="C89" s="330"/>
      <c r="D89" s="328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31">
        <v>31</v>
      </c>
      <c r="B90" s="331" t="s">
        <v>6</v>
      </c>
      <c r="C90" s="332" t="s">
        <v>46</v>
      </c>
      <c r="D90" s="331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28"/>
      <c r="B91" s="328"/>
      <c r="C91" s="330"/>
      <c r="D91" s="328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31">
        <v>32</v>
      </c>
      <c r="B92" s="331" t="s">
        <v>6</v>
      </c>
      <c r="C92" s="332" t="s">
        <v>64</v>
      </c>
      <c r="D92" s="331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28"/>
      <c r="B93" s="328"/>
      <c r="C93" s="330"/>
      <c r="D93" s="328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31">
        <v>33</v>
      </c>
      <c r="B94" s="331" t="s">
        <v>6</v>
      </c>
      <c r="C94" s="332" t="s">
        <v>65</v>
      </c>
      <c r="D94" s="331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28"/>
      <c r="B95" s="328"/>
      <c r="C95" s="330"/>
      <c r="D95" s="328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31">
        <v>34</v>
      </c>
      <c r="B96" s="327" t="s">
        <v>6</v>
      </c>
      <c r="C96" s="332" t="s">
        <v>49</v>
      </c>
      <c r="D96" s="331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28"/>
      <c r="B97" s="328"/>
      <c r="C97" s="333"/>
      <c r="D97" s="333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31">
        <v>35</v>
      </c>
      <c r="B98" s="327" t="s">
        <v>6</v>
      </c>
      <c r="C98" s="332" t="s">
        <v>51</v>
      </c>
      <c r="D98" s="331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28"/>
      <c r="B99" s="328"/>
      <c r="C99" s="333"/>
      <c r="D99" s="333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31">
        <v>36</v>
      </c>
      <c r="B100" s="331" t="s">
        <v>6</v>
      </c>
      <c r="C100" s="332" t="s">
        <v>66</v>
      </c>
      <c r="D100" s="331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27"/>
      <c r="B101" s="327"/>
      <c r="C101" s="329"/>
      <c r="D101" s="327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27" t="s">
        <v>1</v>
      </c>
      <c r="B105" s="287" t="s">
        <v>0</v>
      </c>
      <c r="C105" s="287" t="s">
        <v>7</v>
      </c>
      <c r="D105" s="287" t="s">
        <v>8</v>
      </c>
      <c r="E105" s="334" t="s">
        <v>9</v>
      </c>
      <c r="F105" s="287" t="s">
        <v>96</v>
      </c>
      <c r="G105" s="266" t="s">
        <v>98</v>
      </c>
      <c r="H105" s="334" t="s">
        <v>86</v>
      </c>
      <c r="I105" s="266"/>
      <c r="J105" s="266"/>
      <c r="K105" s="266"/>
      <c r="L105" s="266"/>
      <c r="M105" s="266"/>
      <c r="N105" s="266"/>
      <c r="O105" s="266"/>
      <c r="P105" s="335"/>
    </row>
    <row r="106" spans="1:16" s="2" customFormat="1" ht="12.75" customHeight="1" hidden="1" thickBot="1">
      <c r="A106" s="327"/>
      <c r="B106" s="287"/>
      <c r="C106" s="287"/>
      <c r="D106" s="287"/>
      <c r="E106" s="334"/>
      <c r="F106" s="287"/>
      <c r="G106" s="266"/>
      <c r="H106" s="270">
        <v>2003</v>
      </c>
      <c r="I106" s="309"/>
      <c r="J106" s="309"/>
      <c r="K106" s="309"/>
      <c r="L106" s="309"/>
      <c r="M106" s="310"/>
      <c r="N106" s="336">
        <v>2004</v>
      </c>
      <c r="O106" s="312"/>
      <c r="P106" s="5">
        <v>2005</v>
      </c>
    </row>
    <row r="107" spans="1:16" s="2" customFormat="1" ht="9.75" customHeight="1" hidden="1" thickTop="1">
      <c r="A107" s="327"/>
      <c r="B107" s="287"/>
      <c r="C107" s="287"/>
      <c r="D107" s="287"/>
      <c r="E107" s="334"/>
      <c r="F107" s="287"/>
      <c r="G107" s="266"/>
      <c r="H107" s="313" t="s">
        <v>95</v>
      </c>
      <c r="I107" s="337" t="s">
        <v>13</v>
      </c>
      <c r="J107" s="338"/>
      <c r="K107" s="338"/>
      <c r="L107" s="338"/>
      <c r="M107" s="339"/>
      <c r="N107" s="340" t="s">
        <v>16</v>
      </c>
      <c r="O107" s="269"/>
      <c r="P107" s="286" t="s">
        <v>16</v>
      </c>
    </row>
    <row r="108" spans="1:16" s="2" customFormat="1" ht="9.75" customHeight="1" hidden="1">
      <c r="A108" s="327"/>
      <c r="B108" s="287"/>
      <c r="C108" s="287"/>
      <c r="D108" s="287"/>
      <c r="E108" s="334"/>
      <c r="F108" s="287"/>
      <c r="G108" s="266"/>
      <c r="H108" s="314"/>
      <c r="I108" s="320" t="s">
        <v>14</v>
      </c>
      <c r="J108" s="272" t="s">
        <v>12</v>
      </c>
      <c r="K108" s="321"/>
      <c r="L108" s="321"/>
      <c r="M108" s="322"/>
      <c r="N108" s="341"/>
      <c r="O108" s="335"/>
      <c r="P108" s="287"/>
    </row>
    <row r="109" spans="1:16" s="2" customFormat="1" ht="29.25" hidden="1">
      <c r="A109" s="328"/>
      <c r="B109" s="288"/>
      <c r="C109" s="288"/>
      <c r="D109" s="288"/>
      <c r="E109" s="315"/>
      <c r="F109" s="288"/>
      <c r="G109" s="267"/>
      <c r="H109" s="314"/>
      <c r="I109" s="295"/>
      <c r="J109" s="34" t="s">
        <v>10</v>
      </c>
      <c r="K109" s="34" t="s">
        <v>11</v>
      </c>
      <c r="L109" s="272" t="s">
        <v>15</v>
      </c>
      <c r="M109" s="322"/>
      <c r="N109" s="342"/>
      <c r="O109" s="343"/>
      <c r="P109" s="288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23">
        <v>12</v>
      </c>
      <c r="M110" s="324"/>
      <c r="N110" s="325">
        <v>13</v>
      </c>
      <c r="O110" s="326"/>
      <c r="P110" s="48">
        <v>14</v>
      </c>
    </row>
    <row r="111" spans="1:16" ht="9.75" customHeight="1" hidden="1" thickTop="1">
      <c r="A111" s="327">
        <v>37</v>
      </c>
      <c r="B111" s="327" t="s">
        <v>6</v>
      </c>
      <c r="C111" s="329" t="s">
        <v>47</v>
      </c>
      <c r="D111" s="327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28"/>
      <c r="B112" s="328"/>
      <c r="C112" s="330"/>
      <c r="D112" s="328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31">
        <v>38</v>
      </c>
      <c r="B113" s="331" t="s">
        <v>6</v>
      </c>
      <c r="C113" s="332" t="s">
        <v>48</v>
      </c>
      <c r="D113" s="331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28"/>
      <c r="B114" s="328"/>
      <c r="C114" s="330"/>
      <c r="D114" s="328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31">
        <v>39</v>
      </c>
      <c r="B115" s="327" t="s">
        <v>6</v>
      </c>
      <c r="C115" s="332" t="s">
        <v>50</v>
      </c>
      <c r="D115" s="331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28"/>
      <c r="B116" s="328"/>
      <c r="C116" s="333"/>
      <c r="D116" s="333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31">
        <v>40</v>
      </c>
      <c r="B117" s="327" t="s">
        <v>6</v>
      </c>
      <c r="C117" s="329" t="s">
        <v>68</v>
      </c>
      <c r="D117" s="327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28"/>
      <c r="B118" s="327"/>
      <c r="C118" s="329"/>
      <c r="D118" s="327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31">
        <v>41</v>
      </c>
      <c r="B119" s="331" t="s">
        <v>81</v>
      </c>
      <c r="C119" s="332" t="s">
        <v>82</v>
      </c>
      <c r="D119" s="331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28"/>
      <c r="B120" s="328"/>
      <c r="C120" s="330"/>
      <c r="D120" s="328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31">
        <v>42</v>
      </c>
      <c r="B121" s="327" t="s">
        <v>6</v>
      </c>
      <c r="C121" s="329" t="s">
        <v>67</v>
      </c>
      <c r="D121" s="327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28"/>
      <c r="B122" s="328"/>
      <c r="C122" s="330"/>
      <c r="D122" s="327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50" t="s">
        <v>135</v>
      </c>
      <c r="B123" s="351"/>
      <c r="C123" s="354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52"/>
      <c r="B124" s="353"/>
      <c r="C124" s="355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58" t="s">
        <v>136</v>
      </c>
      <c r="B125" s="359"/>
      <c r="C125" s="356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44">
        <f t="shared" si="1"/>
        <v>0</v>
      </c>
      <c r="M125" s="345"/>
      <c r="N125" s="347">
        <f>SUM(N68,N70,N72,N74,N76,N78,N80,N82,N84,N86,N88,N90,N92,N94,N96,N98,N100,N111,N113,N115,N117,N119,N121)</f>
        <v>4399000</v>
      </c>
      <c r="O125" s="362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60"/>
      <c r="B126" s="361"/>
      <c r="C126" s="357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363">
        <f>SUM(N69,N71,N73,N75,N77,N79,N81,N83,N85,N87,N89,N91,N93,N95,N97,N99,N101,N112,N114,N116,N118,N120,N122)</f>
        <v>0</v>
      </c>
      <c r="O126" s="364"/>
      <c r="P126" s="119">
        <f>SUM(P69,P71,P73,P75,P77,P79,P81,P83,P85,P87,P89,P91,P93,P95,P97,P99,P101,P112,P114,P116,P118,P120,P122)</f>
        <v>0</v>
      </c>
    </row>
    <row r="127" spans="1:16" ht="9.75" hidden="1">
      <c r="A127" s="327">
        <v>43</v>
      </c>
      <c r="B127" s="327" t="s">
        <v>2</v>
      </c>
      <c r="C127" s="329" t="s">
        <v>89</v>
      </c>
      <c r="D127" s="327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28"/>
      <c r="B128" s="328"/>
      <c r="C128" s="330"/>
      <c r="D128" s="328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27">
        <v>44</v>
      </c>
      <c r="B129" s="327" t="s">
        <v>6</v>
      </c>
      <c r="C129" s="329" t="s">
        <v>75</v>
      </c>
      <c r="D129" s="327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28"/>
      <c r="B130" s="328"/>
      <c r="C130" s="330"/>
      <c r="D130" s="327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50" t="s">
        <v>139</v>
      </c>
      <c r="B131" s="351"/>
      <c r="C131" s="365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52"/>
      <c r="B132" s="353"/>
      <c r="C132" s="366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58" t="s">
        <v>141</v>
      </c>
      <c r="B133" s="359"/>
      <c r="C133" s="367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369">
        <f t="shared" si="2"/>
        <v>0</v>
      </c>
      <c r="M133" s="370"/>
      <c r="N133" s="347">
        <f>SUM(N127,N129)</f>
        <v>429000</v>
      </c>
      <c r="O133" s="362"/>
      <c r="P133" s="148">
        <f>SUM(P127,P129)</f>
        <v>5700000</v>
      </c>
    </row>
    <row r="134" spans="1:16" ht="9.75" customHeight="1" thickBot="1">
      <c r="A134" s="360"/>
      <c r="B134" s="361"/>
      <c r="C134" s="368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371">
        <f>SUM(N128,N130)</f>
        <v>0</v>
      </c>
      <c r="O134" s="372"/>
      <c r="P134" s="87">
        <f>SUM(P128,P130)</f>
        <v>0</v>
      </c>
    </row>
    <row r="135" spans="1:16" ht="9.75" hidden="1">
      <c r="A135" s="327">
        <v>45</v>
      </c>
      <c r="B135" s="327" t="s">
        <v>6</v>
      </c>
      <c r="C135" s="329" t="s">
        <v>99</v>
      </c>
      <c r="D135" s="327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28"/>
      <c r="B136" s="328"/>
      <c r="C136" s="330"/>
      <c r="D136" s="328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27">
        <v>46</v>
      </c>
      <c r="B137" s="327" t="s">
        <v>6</v>
      </c>
      <c r="C137" s="329" t="s">
        <v>77</v>
      </c>
      <c r="D137" s="327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28"/>
      <c r="B138" s="328"/>
      <c r="C138" s="330"/>
      <c r="D138" s="328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50" t="s">
        <v>143</v>
      </c>
      <c r="B139" s="351"/>
      <c r="C139" s="365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52"/>
      <c r="B140" s="353"/>
      <c r="C140" s="366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58" t="s">
        <v>145</v>
      </c>
      <c r="B141" s="359"/>
      <c r="C141" s="367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44">
        <f t="shared" si="3"/>
        <v>0</v>
      </c>
      <c r="M141" s="345"/>
      <c r="N141" s="373">
        <f>SUM(N135,N137)</f>
        <v>100000</v>
      </c>
      <c r="O141" s="374"/>
      <c r="P141" s="78">
        <f>SUM(P135,P137)</f>
        <v>0</v>
      </c>
    </row>
    <row r="142" spans="1:16" ht="9.75" customHeight="1" thickBot="1">
      <c r="A142" s="360"/>
      <c r="B142" s="361"/>
      <c r="C142" s="368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371">
        <f>SUM(N136,N138)</f>
        <v>0</v>
      </c>
      <c r="O142" s="372"/>
      <c r="P142" s="87">
        <f>SUM(P136,P138)</f>
        <v>0</v>
      </c>
    </row>
    <row r="143" spans="1:16" ht="9.75" hidden="1">
      <c r="A143" s="327">
        <v>47</v>
      </c>
      <c r="B143" s="327" t="s">
        <v>6</v>
      </c>
      <c r="C143" s="329" t="s">
        <v>92</v>
      </c>
      <c r="D143" s="327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28"/>
      <c r="B144" s="328"/>
      <c r="C144" s="330"/>
      <c r="D144" s="328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27">
        <v>48</v>
      </c>
      <c r="B145" s="327" t="s">
        <v>6</v>
      </c>
      <c r="C145" s="329" t="s">
        <v>100</v>
      </c>
      <c r="D145" s="327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28"/>
      <c r="B146" s="328"/>
      <c r="C146" s="330"/>
      <c r="D146" s="328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50" t="s">
        <v>147</v>
      </c>
      <c r="B147" s="351"/>
      <c r="C147" s="365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52"/>
      <c r="B148" s="353"/>
      <c r="C148" s="366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58" t="s">
        <v>148</v>
      </c>
      <c r="B149" s="359"/>
      <c r="C149" s="367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44">
        <f t="shared" si="4"/>
        <v>0</v>
      </c>
      <c r="M149" s="345"/>
      <c r="N149" s="373">
        <f>SUM(N143,N145)</f>
        <v>0</v>
      </c>
      <c r="O149" s="374"/>
      <c r="P149" s="78">
        <f>SUM(P143,P145)</f>
        <v>0</v>
      </c>
    </row>
    <row r="150" spans="1:16" ht="9.75" customHeight="1" thickBot="1">
      <c r="A150" s="360"/>
      <c r="B150" s="361"/>
      <c r="C150" s="368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371">
        <f>SUM(N144,N146)</f>
        <v>0</v>
      </c>
      <c r="O150" s="372"/>
      <c r="P150" s="87">
        <f>SUM(P144,P146)</f>
        <v>0</v>
      </c>
    </row>
    <row r="151" spans="1:16" ht="9.75" hidden="1">
      <c r="A151" s="331">
        <v>49</v>
      </c>
      <c r="B151" s="331" t="s">
        <v>6</v>
      </c>
      <c r="C151" s="332" t="s">
        <v>69</v>
      </c>
      <c r="D151" s="331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28"/>
      <c r="B152" s="328"/>
      <c r="C152" s="330"/>
      <c r="D152" s="328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31">
        <v>50</v>
      </c>
      <c r="B153" s="331" t="s">
        <v>2</v>
      </c>
      <c r="C153" s="332" t="s">
        <v>20</v>
      </c>
      <c r="D153" s="331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28"/>
      <c r="B154" s="328"/>
      <c r="C154" s="330"/>
      <c r="D154" s="328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31">
        <v>51</v>
      </c>
      <c r="B155" s="327" t="s">
        <v>2</v>
      </c>
      <c r="C155" s="329" t="s">
        <v>53</v>
      </c>
      <c r="D155" s="327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28"/>
      <c r="B156" s="328"/>
      <c r="C156" s="330"/>
      <c r="D156" s="328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31">
        <v>52</v>
      </c>
      <c r="B157" s="327" t="s">
        <v>2</v>
      </c>
      <c r="C157" s="329" t="s">
        <v>21</v>
      </c>
      <c r="D157" s="327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28"/>
      <c r="B158" s="328"/>
      <c r="C158" s="330"/>
      <c r="D158" s="328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31">
        <v>53</v>
      </c>
      <c r="B159" s="331" t="s">
        <v>2</v>
      </c>
      <c r="C159" s="332" t="s">
        <v>70</v>
      </c>
      <c r="D159" s="331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28"/>
      <c r="B160" s="328"/>
      <c r="C160" s="330"/>
      <c r="D160" s="328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27" t="s">
        <v>1</v>
      </c>
      <c r="B164" s="287" t="s">
        <v>0</v>
      </c>
      <c r="C164" s="287" t="s">
        <v>7</v>
      </c>
      <c r="D164" s="287" t="s">
        <v>8</v>
      </c>
      <c r="E164" s="334" t="s">
        <v>9</v>
      </c>
      <c r="F164" s="287" t="s">
        <v>96</v>
      </c>
      <c r="G164" s="266" t="s">
        <v>98</v>
      </c>
      <c r="H164" s="334" t="s">
        <v>86</v>
      </c>
      <c r="I164" s="266"/>
      <c r="J164" s="266"/>
      <c r="K164" s="266"/>
      <c r="L164" s="266"/>
      <c r="M164" s="266"/>
      <c r="N164" s="266"/>
      <c r="O164" s="266"/>
      <c r="P164" s="335"/>
    </row>
    <row r="165" spans="1:16" s="2" customFormat="1" ht="12.75" customHeight="1" hidden="1" thickBot="1">
      <c r="A165" s="327"/>
      <c r="B165" s="287"/>
      <c r="C165" s="287"/>
      <c r="D165" s="287"/>
      <c r="E165" s="334"/>
      <c r="F165" s="287"/>
      <c r="G165" s="266"/>
      <c r="H165" s="270">
        <v>2003</v>
      </c>
      <c r="I165" s="309"/>
      <c r="J165" s="309"/>
      <c r="K165" s="309"/>
      <c r="L165" s="309"/>
      <c r="M165" s="310"/>
      <c r="N165" s="336">
        <v>2004</v>
      </c>
      <c r="O165" s="312"/>
      <c r="P165" s="5">
        <v>2005</v>
      </c>
    </row>
    <row r="166" spans="1:16" s="2" customFormat="1" ht="9.75" customHeight="1" hidden="1" thickTop="1">
      <c r="A166" s="327"/>
      <c r="B166" s="287"/>
      <c r="C166" s="287"/>
      <c r="D166" s="287"/>
      <c r="E166" s="334"/>
      <c r="F166" s="287"/>
      <c r="G166" s="266"/>
      <c r="H166" s="313" t="s">
        <v>95</v>
      </c>
      <c r="I166" s="337" t="s">
        <v>13</v>
      </c>
      <c r="J166" s="338"/>
      <c r="K166" s="338"/>
      <c r="L166" s="338"/>
      <c r="M166" s="339"/>
      <c r="N166" s="340" t="s">
        <v>16</v>
      </c>
      <c r="O166" s="269"/>
      <c r="P166" s="286" t="s">
        <v>16</v>
      </c>
    </row>
    <row r="167" spans="1:16" s="2" customFormat="1" ht="9.75" customHeight="1" hidden="1">
      <c r="A167" s="327"/>
      <c r="B167" s="287"/>
      <c r="C167" s="287"/>
      <c r="D167" s="287"/>
      <c r="E167" s="334"/>
      <c r="F167" s="287"/>
      <c r="G167" s="266"/>
      <c r="H167" s="314"/>
      <c r="I167" s="320" t="s">
        <v>14</v>
      </c>
      <c r="J167" s="272" t="s">
        <v>12</v>
      </c>
      <c r="K167" s="321"/>
      <c r="L167" s="321"/>
      <c r="M167" s="322"/>
      <c r="N167" s="341"/>
      <c r="O167" s="335"/>
      <c r="P167" s="287"/>
    </row>
    <row r="168" spans="1:16" s="2" customFormat="1" ht="29.25" hidden="1">
      <c r="A168" s="328"/>
      <c r="B168" s="288"/>
      <c r="C168" s="288"/>
      <c r="D168" s="288"/>
      <c r="E168" s="315"/>
      <c r="F168" s="288"/>
      <c r="G168" s="267"/>
      <c r="H168" s="314"/>
      <c r="I168" s="295"/>
      <c r="J168" s="34" t="s">
        <v>10</v>
      </c>
      <c r="K168" s="34" t="s">
        <v>11</v>
      </c>
      <c r="L168" s="272" t="s">
        <v>15</v>
      </c>
      <c r="M168" s="322"/>
      <c r="N168" s="342"/>
      <c r="O168" s="343"/>
      <c r="P168" s="288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23">
        <v>12</v>
      </c>
      <c r="M169" s="324"/>
      <c r="N169" s="325">
        <v>13</v>
      </c>
      <c r="O169" s="326"/>
      <c r="P169" s="48">
        <v>14</v>
      </c>
    </row>
    <row r="170" spans="1:16" ht="10.5" hidden="1" thickTop="1">
      <c r="A170" s="327">
        <v>54</v>
      </c>
      <c r="B170" s="327" t="s">
        <v>2</v>
      </c>
      <c r="C170" s="329" t="s">
        <v>83</v>
      </c>
      <c r="D170" s="327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28"/>
      <c r="B171" s="328"/>
      <c r="C171" s="330"/>
      <c r="D171" s="328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50" t="s">
        <v>150</v>
      </c>
      <c r="B172" s="351"/>
      <c r="C172" s="365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52"/>
      <c r="B173" s="353"/>
      <c r="C173" s="366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58" t="s">
        <v>152</v>
      </c>
      <c r="B174" s="359"/>
      <c r="C174" s="367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44">
        <f t="shared" si="5"/>
        <v>200000</v>
      </c>
      <c r="M174" s="345"/>
      <c r="N174" s="373">
        <f>SUM(N151,N153,N155,N157,N159,N170)</f>
        <v>7000000</v>
      </c>
      <c r="O174" s="374"/>
      <c r="P174" s="78">
        <f>SUM(P151,P153,P155,P157,P159,P170)</f>
        <v>1200000</v>
      </c>
    </row>
    <row r="175" spans="1:16" ht="9.75" customHeight="1" thickBot="1">
      <c r="A175" s="360"/>
      <c r="B175" s="361"/>
      <c r="C175" s="368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371">
        <f>SUM(N152,N154,N156,N158,N160,N171)</f>
        <v>0</v>
      </c>
      <c r="O175" s="372"/>
      <c r="P175" s="87">
        <f>SUM(P152,P154,P156,P158,P160,P171)</f>
        <v>0</v>
      </c>
    </row>
    <row r="176" spans="1:16" ht="9.75" hidden="1">
      <c r="A176" s="331">
        <v>55</v>
      </c>
      <c r="B176" s="327" t="s">
        <v>6</v>
      </c>
      <c r="C176" s="329" t="s">
        <v>102</v>
      </c>
      <c r="D176" s="327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28"/>
      <c r="B177" s="328"/>
      <c r="C177" s="330"/>
      <c r="D177" s="328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58" t="s">
        <v>154</v>
      </c>
      <c r="B178" s="359"/>
      <c r="C178" s="367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44">
        <f t="shared" si="6"/>
        <v>0</v>
      </c>
      <c r="M178" s="345"/>
      <c r="N178" s="373">
        <f>SUM(N176)</f>
        <v>0</v>
      </c>
      <c r="O178" s="374"/>
      <c r="P178" s="78">
        <f>SUM(P176)</f>
        <v>0</v>
      </c>
    </row>
    <row r="179" spans="1:16" ht="9.75" customHeight="1" thickBot="1">
      <c r="A179" s="360"/>
      <c r="B179" s="361"/>
      <c r="C179" s="368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371">
        <f>SUM(N177)</f>
        <v>0</v>
      </c>
      <c r="O179" s="372"/>
      <c r="P179" s="87">
        <f>SUM(P177)</f>
        <v>0</v>
      </c>
    </row>
    <row r="180" spans="1:16" ht="9.75">
      <c r="A180" s="327">
        <v>56</v>
      </c>
      <c r="B180" s="327" t="s">
        <v>2</v>
      </c>
      <c r="C180" s="329" t="s">
        <v>101</v>
      </c>
      <c r="D180" s="327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28"/>
      <c r="B181" s="328"/>
      <c r="C181" s="330"/>
      <c r="D181" s="328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50" t="s">
        <v>156</v>
      </c>
      <c r="B182" s="351"/>
      <c r="C182" s="354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52"/>
      <c r="B183" s="353"/>
      <c r="C183" s="355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44">
        <f t="shared" si="7"/>
        <v>0</v>
      </c>
      <c r="M184" s="345"/>
      <c r="N184" s="373">
        <f>SUM(N180)</f>
        <v>0</v>
      </c>
      <c r="O184" s="374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371">
        <f>SUM(N181)</f>
        <v>0</v>
      </c>
      <c r="O185" s="372"/>
      <c r="P185" s="87">
        <f>SUM(P181)</f>
        <v>0</v>
      </c>
    </row>
    <row r="186" spans="1:16" ht="9.75">
      <c r="A186" s="327">
        <v>57</v>
      </c>
      <c r="B186" s="327" t="s">
        <v>6</v>
      </c>
      <c r="C186" s="329" t="s">
        <v>110</v>
      </c>
      <c r="D186" s="327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28"/>
      <c r="B187" s="328"/>
      <c r="C187" s="330"/>
      <c r="D187" s="328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50" t="s">
        <v>150</v>
      </c>
      <c r="B188" s="351"/>
      <c r="C188" s="365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52"/>
      <c r="B189" s="353"/>
      <c r="C189" s="366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75" t="s">
        <v>111</v>
      </c>
      <c r="B190" s="376"/>
      <c r="C190" s="377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44">
        <f t="shared" si="8"/>
        <v>0</v>
      </c>
      <c r="M190" s="345"/>
      <c r="N190" s="373">
        <f>SUM(N186)</f>
        <v>0</v>
      </c>
      <c r="O190" s="374"/>
      <c r="P190" s="78">
        <f>SUM(P186)</f>
        <v>0</v>
      </c>
    </row>
    <row r="191" spans="1:16" ht="9.75" customHeight="1" thickBot="1">
      <c r="A191" s="378"/>
      <c r="B191" s="379"/>
      <c r="C191" s="372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371">
        <f>SUM(N187)</f>
        <v>0</v>
      </c>
      <c r="O191" s="372"/>
      <c r="P191" s="87">
        <f>SUM(P187)</f>
        <v>0</v>
      </c>
    </row>
    <row r="192" spans="1:16" ht="9.75">
      <c r="A192" s="327">
        <v>58</v>
      </c>
      <c r="B192" s="327" t="s">
        <v>2</v>
      </c>
      <c r="C192" s="329" t="s">
        <v>90</v>
      </c>
      <c r="D192" s="327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28"/>
      <c r="B193" s="328"/>
      <c r="C193" s="330"/>
      <c r="D193" s="328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50" t="s">
        <v>150</v>
      </c>
      <c r="B194" s="351"/>
      <c r="C194" s="365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52"/>
      <c r="B195" s="353"/>
      <c r="C195" s="366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75" t="s">
        <v>22</v>
      </c>
      <c r="B196" s="376"/>
      <c r="C196" s="377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44">
        <v>0</v>
      </c>
      <c r="M196" s="345"/>
      <c r="N196" s="373">
        <f>N192</f>
        <v>3000000</v>
      </c>
      <c r="O196" s="374"/>
      <c r="P196" s="78">
        <f>SUM(P192)</f>
        <v>0</v>
      </c>
    </row>
    <row r="197" spans="1:16" ht="9.75" customHeight="1" thickBot="1">
      <c r="A197" s="378"/>
      <c r="B197" s="379"/>
      <c r="C197" s="372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363">
        <f>N193</f>
        <v>0</v>
      </c>
      <c r="O197" s="364"/>
      <c r="P197" s="119">
        <f>SUM(P193)</f>
        <v>0</v>
      </c>
    </row>
    <row r="198" spans="1:16" ht="9.75">
      <c r="A198" s="327">
        <v>59</v>
      </c>
      <c r="B198" s="327" t="s">
        <v>6</v>
      </c>
      <c r="C198" s="329" t="s">
        <v>71</v>
      </c>
      <c r="D198" s="327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28"/>
      <c r="B199" s="328"/>
      <c r="C199" s="330"/>
      <c r="D199" s="328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31">
        <v>60</v>
      </c>
      <c r="B200" s="327" t="s">
        <v>6</v>
      </c>
      <c r="C200" s="329" t="s">
        <v>57</v>
      </c>
      <c r="D200" s="327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28"/>
      <c r="B201" s="328"/>
      <c r="C201" s="330"/>
      <c r="D201" s="328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27">
        <v>61</v>
      </c>
      <c r="B202" s="327" t="s">
        <v>6</v>
      </c>
      <c r="C202" s="329" t="s">
        <v>72</v>
      </c>
      <c r="D202" s="327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28"/>
      <c r="B203" s="328"/>
      <c r="C203" s="330"/>
      <c r="D203" s="328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31">
        <v>62</v>
      </c>
      <c r="B204" s="327" t="s">
        <v>6</v>
      </c>
      <c r="C204" s="329" t="s">
        <v>58</v>
      </c>
      <c r="D204" s="327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28"/>
      <c r="B205" s="328"/>
      <c r="C205" s="330"/>
      <c r="D205" s="328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27">
        <v>63</v>
      </c>
      <c r="B206" s="327" t="s">
        <v>6</v>
      </c>
      <c r="C206" s="329" t="s">
        <v>59</v>
      </c>
      <c r="D206" s="327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28"/>
      <c r="B207" s="328"/>
      <c r="C207" s="330"/>
      <c r="D207" s="328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31">
        <v>64</v>
      </c>
      <c r="B208" s="331" t="s">
        <v>6</v>
      </c>
      <c r="C208" s="332" t="s">
        <v>87</v>
      </c>
      <c r="D208" s="331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28"/>
      <c r="B209" s="328"/>
      <c r="C209" s="330"/>
      <c r="D209" s="328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27">
        <v>65</v>
      </c>
      <c r="B210" s="327" t="s">
        <v>6</v>
      </c>
      <c r="C210" s="329" t="s">
        <v>73</v>
      </c>
      <c r="D210" s="327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28"/>
      <c r="B211" s="328"/>
      <c r="C211" s="330"/>
      <c r="D211" s="328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31">
        <v>66</v>
      </c>
      <c r="B212" s="327" t="s">
        <v>6</v>
      </c>
      <c r="C212" s="329" t="s">
        <v>74</v>
      </c>
      <c r="D212" s="327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28"/>
      <c r="B213" s="328"/>
      <c r="C213" s="330"/>
      <c r="D213" s="328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27">
        <v>67</v>
      </c>
      <c r="B214" s="327" t="s">
        <v>6</v>
      </c>
      <c r="C214" s="329" t="s">
        <v>60</v>
      </c>
      <c r="D214" s="327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28"/>
      <c r="B215" s="328"/>
      <c r="C215" s="330"/>
      <c r="D215" s="328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31">
        <v>68</v>
      </c>
      <c r="B216" s="327" t="s">
        <v>6</v>
      </c>
      <c r="C216" s="329" t="s">
        <v>61</v>
      </c>
      <c r="D216" s="327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28"/>
      <c r="B217" s="328"/>
      <c r="C217" s="330"/>
      <c r="D217" s="328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27">
        <v>69</v>
      </c>
      <c r="B218" s="327" t="s">
        <v>6</v>
      </c>
      <c r="C218" s="329" t="s">
        <v>55</v>
      </c>
      <c r="D218" s="327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27"/>
      <c r="B219" s="327"/>
      <c r="C219" s="329"/>
      <c r="D219" s="327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27" t="s">
        <v>1</v>
      </c>
      <c r="B223" s="287" t="s">
        <v>0</v>
      </c>
      <c r="C223" s="287" t="s">
        <v>7</v>
      </c>
      <c r="D223" s="287" t="s">
        <v>8</v>
      </c>
      <c r="E223" s="334" t="s">
        <v>9</v>
      </c>
      <c r="F223" s="287" t="s">
        <v>96</v>
      </c>
      <c r="G223" s="266" t="s">
        <v>98</v>
      </c>
      <c r="H223" s="334" t="s">
        <v>86</v>
      </c>
      <c r="I223" s="266"/>
      <c r="J223" s="266"/>
      <c r="K223" s="266"/>
      <c r="L223" s="266"/>
      <c r="M223" s="266"/>
      <c r="N223" s="266"/>
      <c r="O223" s="266"/>
      <c r="P223" s="335"/>
    </row>
    <row r="224" spans="1:16" s="2" customFormat="1" ht="12.75" customHeight="1" thickBot="1">
      <c r="A224" s="327"/>
      <c r="B224" s="287"/>
      <c r="C224" s="287"/>
      <c r="D224" s="287"/>
      <c r="E224" s="334"/>
      <c r="F224" s="287"/>
      <c r="G224" s="266"/>
      <c r="H224" s="270">
        <v>2003</v>
      </c>
      <c r="I224" s="309"/>
      <c r="J224" s="309"/>
      <c r="K224" s="309"/>
      <c r="L224" s="309"/>
      <c r="M224" s="310"/>
      <c r="N224" s="336">
        <v>2004</v>
      </c>
      <c r="O224" s="312"/>
      <c r="P224" s="5">
        <v>2005</v>
      </c>
    </row>
    <row r="225" spans="1:16" s="2" customFormat="1" ht="9.75" customHeight="1" thickTop="1">
      <c r="A225" s="327"/>
      <c r="B225" s="287"/>
      <c r="C225" s="287"/>
      <c r="D225" s="287"/>
      <c r="E225" s="334"/>
      <c r="F225" s="287"/>
      <c r="G225" s="266"/>
      <c r="H225" s="313" t="s">
        <v>95</v>
      </c>
      <c r="I225" s="337" t="s">
        <v>13</v>
      </c>
      <c r="J225" s="338"/>
      <c r="K225" s="338"/>
      <c r="L225" s="338"/>
      <c r="M225" s="339"/>
      <c r="N225" s="340" t="s">
        <v>16</v>
      </c>
      <c r="O225" s="269"/>
      <c r="P225" s="286" t="s">
        <v>16</v>
      </c>
    </row>
    <row r="226" spans="1:16" s="2" customFormat="1" ht="9.75" customHeight="1">
      <c r="A226" s="327"/>
      <c r="B226" s="287"/>
      <c r="C226" s="287"/>
      <c r="D226" s="287"/>
      <c r="E226" s="334"/>
      <c r="F226" s="287"/>
      <c r="G226" s="266"/>
      <c r="H226" s="314"/>
      <c r="I226" s="320" t="s">
        <v>14</v>
      </c>
      <c r="J226" s="272" t="s">
        <v>12</v>
      </c>
      <c r="K226" s="321"/>
      <c r="L226" s="321"/>
      <c r="M226" s="322"/>
      <c r="N226" s="341"/>
      <c r="O226" s="335"/>
      <c r="P226" s="287"/>
    </row>
    <row r="227" spans="1:16" s="2" customFormat="1" ht="29.25">
      <c r="A227" s="328"/>
      <c r="B227" s="288"/>
      <c r="C227" s="288"/>
      <c r="D227" s="288"/>
      <c r="E227" s="315"/>
      <c r="F227" s="288"/>
      <c r="G227" s="267"/>
      <c r="H227" s="314"/>
      <c r="I227" s="295"/>
      <c r="J227" s="34" t="s">
        <v>10</v>
      </c>
      <c r="K227" s="34" t="s">
        <v>11</v>
      </c>
      <c r="L227" s="272" t="s">
        <v>15</v>
      </c>
      <c r="M227" s="322"/>
      <c r="N227" s="342"/>
      <c r="O227" s="343"/>
      <c r="P227" s="288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23">
        <v>12</v>
      </c>
      <c r="M228" s="324"/>
      <c r="N228" s="325">
        <v>13</v>
      </c>
      <c r="O228" s="326"/>
      <c r="P228" s="48">
        <v>14</v>
      </c>
    </row>
    <row r="229" spans="1:16" ht="10.5" thickTop="1">
      <c r="A229" s="327">
        <v>70</v>
      </c>
      <c r="B229" s="327" t="s">
        <v>6</v>
      </c>
      <c r="C229" s="329" t="s">
        <v>56</v>
      </c>
      <c r="D229" s="327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28"/>
      <c r="B230" s="328"/>
      <c r="C230" s="330"/>
      <c r="D230" s="328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27">
        <v>71</v>
      </c>
      <c r="B231" s="327" t="s">
        <v>6</v>
      </c>
      <c r="C231" s="329" t="s">
        <v>103</v>
      </c>
      <c r="D231" s="327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28"/>
      <c r="B232" s="328"/>
      <c r="C232" s="330"/>
      <c r="D232" s="328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75" t="s">
        <v>23</v>
      </c>
      <c r="B233" s="376"/>
      <c r="C233" s="377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44">
        <f t="shared" si="10"/>
        <v>40000</v>
      </c>
      <c r="M233" s="345"/>
      <c r="N233" s="373">
        <f>SUM(N198,N200,N202,N204,N206,N208,N210,N212,N214,N216,N218,N229,N231)</f>
        <v>583000</v>
      </c>
      <c r="O233" s="374"/>
      <c r="P233" s="78">
        <f>SUM(P198,P200,P202,P204,P206,P208,P210,P212,P214,P216,P218,P229,P231)</f>
        <v>0</v>
      </c>
    </row>
    <row r="234" spans="1:16" ht="9.75" customHeight="1" thickBot="1">
      <c r="A234" s="378"/>
      <c r="B234" s="379"/>
      <c r="C234" s="372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371">
        <f>SUM(N199,N201,N203,N205,N207,N209,N211,N213,N215,N217,N219,N230,N232)</f>
        <v>0</v>
      </c>
      <c r="O234" s="372"/>
      <c r="P234" s="87">
        <f>SUM(P199,P201,P203,P205,P207,P209,P211,P213,P215,P217,P219,P230,P232)</f>
        <v>0</v>
      </c>
    </row>
    <row r="235" spans="1:16" ht="9.75">
      <c r="A235" s="331">
        <v>72</v>
      </c>
      <c r="B235" s="327" t="s">
        <v>6</v>
      </c>
      <c r="C235" s="329" t="s">
        <v>84</v>
      </c>
      <c r="D235" s="327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28"/>
      <c r="B236" s="328"/>
      <c r="C236" s="330"/>
      <c r="D236" s="328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27">
        <v>73</v>
      </c>
      <c r="B237" s="327" t="s">
        <v>6</v>
      </c>
      <c r="C237" s="329" t="s">
        <v>106</v>
      </c>
      <c r="D237" s="327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28"/>
      <c r="B238" s="328"/>
      <c r="C238" s="330"/>
      <c r="D238" s="328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75" t="s">
        <v>85</v>
      </c>
      <c r="B239" s="376"/>
      <c r="C239" s="377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44">
        <f t="shared" si="11"/>
        <v>0</v>
      </c>
      <c r="M239" s="345"/>
      <c r="N239" s="373">
        <f>SUM(N235,N237)</f>
        <v>40000</v>
      </c>
      <c r="O239" s="374"/>
      <c r="P239" s="78">
        <f>SUM(P235,P237)</f>
        <v>0</v>
      </c>
    </row>
    <row r="240" spans="1:16" ht="9.75" customHeight="1" thickBot="1">
      <c r="A240" s="380"/>
      <c r="B240" s="381"/>
      <c r="C240" s="382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83">
        <f>SUM(N236,N238)</f>
        <v>0</v>
      </c>
      <c r="O240" s="382"/>
      <c r="P240" s="133">
        <f>SUM(P236,P238)</f>
        <v>0</v>
      </c>
    </row>
    <row r="241" spans="1:16" ht="13.5" customHeight="1" thickTop="1">
      <c r="A241" s="384" t="s">
        <v>25</v>
      </c>
      <c r="B241" s="385"/>
      <c r="C241" s="386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90">
        <f>SUM(L190,L66,L125,L133,L141,L149,L174,L178,L184,L196,L233,L239)</f>
        <v>1939278</v>
      </c>
      <c r="M241" s="391"/>
      <c r="N241" s="392">
        <f>SUM(N190,N66,N125,N133,N141,N149,N174,N178,N184,N196,N233,N239)</f>
        <v>19555000</v>
      </c>
      <c r="O241" s="393"/>
      <c r="P241" s="56">
        <f>SUM(P66,P125,P190,P133,P141,P149,P174,P178,P184,P196,P233,P239)</f>
        <v>8200000</v>
      </c>
    </row>
    <row r="242" spans="1:16" ht="13.5" customHeight="1" thickBot="1">
      <c r="A242" s="387"/>
      <c r="B242" s="388"/>
      <c r="C242" s="389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394">
        <f>SUM(N67,N126,N134,N142,N191,N150,N175,N179,N185,N197,N234,N240)</f>
        <v>10620000</v>
      </c>
      <c r="O242" s="395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188:B189"/>
    <mergeCell ref="C188:C189"/>
    <mergeCell ref="A194:B195"/>
    <mergeCell ref="C194:C195"/>
    <mergeCell ref="A192:A193"/>
    <mergeCell ref="B192:B193"/>
    <mergeCell ref="C192:C193"/>
    <mergeCell ref="A147:B148"/>
    <mergeCell ref="C147:C148"/>
    <mergeCell ref="A149:B150"/>
    <mergeCell ref="C149:C150"/>
    <mergeCell ref="C141:C142"/>
    <mergeCell ref="A135:A136"/>
    <mergeCell ref="B135:B136"/>
    <mergeCell ref="C135:C136"/>
    <mergeCell ref="A64:B65"/>
    <mergeCell ref="C64:C65"/>
    <mergeCell ref="A66:B67"/>
    <mergeCell ref="C66:C67"/>
    <mergeCell ref="A241:C242"/>
    <mergeCell ref="L241:M241"/>
    <mergeCell ref="N241:O241"/>
    <mergeCell ref="N242:O242"/>
    <mergeCell ref="A239:C240"/>
    <mergeCell ref="L239:M239"/>
    <mergeCell ref="N239:O239"/>
    <mergeCell ref="N240:O240"/>
    <mergeCell ref="A237:A238"/>
    <mergeCell ref="B237:B238"/>
    <mergeCell ref="C237:C238"/>
    <mergeCell ref="D237:D238"/>
    <mergeCell ref="A235:A236"/>
    <mergeCell ref="B235:B236"/>
    <mergeCell ref="C235:C236"/>
    <mergeCell ref="D235:D236"/>
    <mergeCell ref="A233:C234"/>
    <mergeCell ref="L233:M233"/>
    <mergeCell ref="N233:O233"/>
    <mergeCell ref="N234:O234"/>
    <mergeCell ref="A231:A232"/>
    <mergeCell ref="B231:B232"/>
    <mergeCell ref="C231:C232"/>
    <mergeCell ref="D231:D232"/>
    <mergeCell ref="N228:O228"/>
    <mergeCell ref="A229:A230"/>
    <mergeCell ref="B229:B230"/>
    <mergeCell ref="C229:C230"/>
    <mergeCell ref="D229:D230"/>
    <mergeCell ref="I226:I227"/>
    <mergeCell ref="J226:M226"/>
    <mergeCell ref="L227:M227"/>
    <mergeCell ref="L228:M228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A223:A227"/>
    <mergeCell ref="B223:B227"/>
    <mergeCell ref="C223:C227"/>
    <mergeCell ref="D223:D227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196:C197"/>
    <mergeCell ref="L196:M196"/>
    <mergeCell ref="N196:O196"/>
    <mergeCell ref="N197:O197"/>
    <mergeCell ref="D192:D193"/>
    <mergeCell ref="A190:C191"/>
    <mergeCell ref="L190:M190"/>
    <mergeCell ref="N190:O190"/>
    <mergeCell ref="N191:O191"/>
    <mergeCell ref="A186:A187"/>
    <mergeCell ref="B186:B187"/>
    <mergeCell ref="C186:C187"/>
    <mergeCell ref="D186:D187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74:M174"/>
    <mergeCell ref="N174:O174"/>
    <mergeCell ref="N175:O175"/>
    <mergeCell ref="A174:B175"/>
    <mergeCell ref="C174:C175"/>
    <mergeCell ref="N169:O169"/>
    <mergeCell ref="A170:A171"/>
    <mergeCell ref="B170:B171"/>
    <mergeCell ref="C170:C171"/>
    <mergeCell ref="D170:D171"/>
    <mergeCell ref="I167:I168"/>
    <mergeCell ref="J167:M167"/>
    <mergeCell ref="L168:M168"/>
    <mergeCell ref="L169:M169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A164:A168"/>
    <mergeCell ref="B164:B168"/>
    <mergeCell ref="C164:C168"/>
    <mergeCell ref="D164:D168"/>
    <mergeCell ref="A159:A160"/>
    <mergeCell ref="B159:B160"/>
    <mergeCell ref="C159:C160"/>
    <mergeCell ref="D159:D160"/>
    <mergeCell ref="A157:A158"/>
    <mergeCell ref="B157:B158"/>
    <mergeCell ref="C157:C158"/>
    <mergeCell ref="D157:D158"/>
    <mergeCell ref="B153:B154"/>
    <mergeCell ref="C153:C154"/>
    <mergeCell ref="D153:D154"/>
    <mergeCell ref="A155:A156"/>
    <mergeCell ref="B155:B156"/>
    <mergeCell ref="C155:C156"/>
    <mergeCell ref="D155:D15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A145:A146"/>
    <mergeCell ref="B145:B146"/>
    <mergeCell ref="C145:C146"/>
    <mergeCell ref="D145:D146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D129:D130"/>
    <mergeCell ref="D135:D136"/>
    <mergeCell ref="L133:M133"/>
    <mergeCell ref="N133:O133"/>
    <mergeCell ref="N134:O134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7:D128"/>
    <mergeCell ref="L125:M125"/>
    <mergeCell ref="N125:O125"/>
    <mergeCell ref="N126:O126"/>
    <mergeCell ref="C125:C126"/>
    <mergeCell ref="A125:B126"/>
    <mergeCell ref="A121:A122"/>
    <mergeCell ref="B121:B122"/>
    <mergeCell ref="C121:C122"/>
    <mergeCell ref="D121:D122"/>
    <mergeCell ref="A119:A120"/>
    <mergeCell ref="B119:B120"/>
    <mergeCell ref="C119:C120"/>
    <mergeCell ref="D119:D120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N110:O110"/>
    <mergeCell ref="A111:A112"/>
    <mergeCell ref="B111:B112"/>
    <mergeCell ref="C111:C112"/>
    <mergeCell ref="D111:D112"/>
    <mergeCell ref="I108:I109"/>
    <mergeCell ref="J108:M108"/>
    <mergeCell ref="L109:M109"/>
    <mergeCell ref="L110:M110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A105:A109"/>
    <mergeCell ref="B105:B109"/>
    <mergeCell ref="C105:C109"/>
    <mergeCell ref="D105:D109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B70:B71"/>
    <mergeCell ref="C70:C71"/>
    <mergeCell ref="D70:D71"/>
    <mergeCell ref="A72:A73"/>
    <mergeCell ref="B72:B73"/>
    <mergeCell ref="C72:C73"/>
    <mergeCell ref="D72:D7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62:A63"/>
    <mergeCell ref="B62:B63"/>
    <mergeCell ref="C62:C63"/>
    <mergeCell ref="D62:D63"/>
    <mergeCell ref="A60:A61"/>
    <mergeCell ref="B60:B61"/>
    <mergeCell ref="C60:C61"/>
    <mergeCell ref="D60:D61"/>
    <mergeCell ref="N57:O57"/>
    <mergeCell ref="A58:A59"/>
    <mergeCell ref="B58:B59"/>
    <mergeCell ref="C58:C59"/>
    <mergeCell ref="D58:D59"/>
    <mergeCell ref="I55:I56"/>
    <mergeCell ref="J55:M55"/>
    <mergeCell ref="L56:M56"/>
    <mergeCell ref="L57:M57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A52:A56"/>
    <mergeCell ref="B52:B56"/>
    <mergeCell ref="C52:C56"/>
    <mergeCell ref="D52:D56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0:A32"/>
    <mergeCell ref="B30:B32"/>
    <mergeCell ref="C30:C32"/>
    <mergeCell ref="D30:D32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L15:M15"/>
    <mergeCell ref="N15:O15"/>
    <mergeCell ref="A16:A17"/>
    <mergeCell ref="B16:B17"/>
    <mergeCell ref="C16:C17"/>
    <mergeCell ref="D16:D17"/>
    <mergeCell ref="P12:P14"/>
    <mergeCell ref="I13:I14"/>
    <mergeCell ref="J13:M13"/>
    <mergeCell ref="L14:M14"/>
    <mergeCell ref="N11:O11"/>
    <mergeCell ref="H12:H14"/>
    <mergeCell ref="I12:M12"/>
    <mergeCell ref="N12:O14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2006-09-04T07:26:19Z</cp:lastPrinted>
  <dcterms:created xsi:type="dcterms:W3CDTF">2002-08-13T10:14:59Z</dcterms:created>
  <dcterms:modified xsi:type="dcterms:W3CDTF">2006-09-04T07:31:09Z</dcterms:modified>
  <cp:category/>
  <cp:version/>
  <cp:contentType/>
  <cp:contentStatus/>
</cp:coreProperties>
</file>