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  <sheet name="ogolne" sheetId="3" r:id="rId3"/>
  </sheets>
  <definedNames/>
  <calcPr fullCalcOnLoad="1"/>
</workbook>
</file>

<file path=xl/sharedStrings.xml><?xml version="1.0" encoding="utf-8"?>
<sst xmlns="http://schemas.openxmlformats.org/spreadsheetml/2006/main" count="588" uniqueCount="329">
  <si>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</si>
  <si>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</si>
  <si>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</si>
  <si>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</si>
  <si>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</si>
  <si>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</si>
  <si>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</si>
  <si>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</si>
  <si>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</si>
  <si>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</si>
  <si>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</si>
  <si>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</si>
  <si>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</si>
  <si>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</si>
  <si>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</si>
  <si>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</si>
  <si>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</si>
  <si>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</si>
  <si>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</si>
  <si>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</si>
  <si>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</si>
  <si>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</si>
  <si>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</si>
  <si>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</si>
  <si>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</si>
  <si>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</si>
  <si>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</si>
  <si>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</si>
  <si>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</si>
  <si>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</si>
  <si>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</si>
  <si>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</si>
  <si>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</si>
  <si>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</si>
  <si>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</si>
  <si>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</si>
  <si>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</si>
  <si>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</si>
  <si>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</si>
  <si>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</si>
  <si>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</si>
  <si>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</si>
  <si>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</si>
  <si>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</si>
  <si>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</si>
  <si>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</si>
  <si>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</si>
  <si>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</si>
  <si>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</si>
  <si>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</si>
  <si>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</si>
  <si>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</si>
  <si>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</si>
  <si>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</si>
  <si>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</si>
  <si>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</si>
  <si>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</si>
  <si>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</si>
  <si>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</si>
  <si>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</si>
  <si>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</si>
  <si>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</si>
  <si>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</si>
  <si>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</si>
  <si>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</si>
  <si>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</si>
  <si>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</si>
  <si>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</si>
  <si>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</si>
  <si>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</si>
  <si>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</si>
  <si>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</si>
  <si>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</si>
  <si>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</si>
  <si>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</si>
  <si>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</si>
  <si>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</si>
  <si>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</si>
  <si>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</si>
  <si>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</si>
  <si>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</si>
  <si>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</si>
  <si>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</si>
  <si>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</si>
  <si>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</si>
  <si>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</si>
  <si>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</si>
  <si>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</si>
  <si>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</si>
  <si>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</si>
  <si>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</si>
  <si>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</si>
  <si>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</si>
  <si>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</si>
  <si>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</si>
  <si>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</si>
  <si>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</si>
  <si>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</si>
  <si>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</si>
  <si>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</si>
  <si>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</si>
  <si>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</si>
  <si>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</si>
  <si>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</si>
  <si>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</si>
  <si>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</si>
  <si>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</si>
  <si>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</si>
  <si>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</si>
  <si>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</si>
  <si>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</si>
  <si>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</si>
  <si>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</si>
  <si>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</si>
  <si>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</si>
  <si>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</si>
  <si>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</si>
  <si>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</si>
  <si>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</si>
  <si>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</si>
  <si>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</si>
  <si>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</si>
  <si>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</si>
  <si>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</si>
  <si>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</si>
  <si>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</si>
  <si>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</si>
  <si>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</si>
  <si>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</si>
  <si>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</si>
  <si>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</si>
  <si>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</si>
  <si>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</si>
  <si>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</si>
  <si>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</si>
  <si>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</si>
  <si>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</si>
  <si>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</si>
  <si>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</si>
  <si>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</si>
  <si>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</si>
  <si>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</si>
  <si>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</si>
  <si>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</si>
  <si>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</si>
  <si>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</si>
  <si>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</si>
  <si>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</si>
  <si>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</si>
  <si>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</si>
  <si>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</si>
  <si>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</si>
  <si>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</si>
  <si>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</si>
  <si>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</si>
  <si>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</si>
  <si>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</si>
  <si>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</si>
  <si>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</si>
  <si>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</si>
  <si>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</si>
  <si>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Środki własne</t>
  </si>
  <si>
    <t>01010</t>
  </si>
  <si>
    <t xml:space="preserve">§ </t>
  </si>
  <si>
    <t>Razem dział 010</t>
  </si>
  <si>
    <t>Razem dział 600</t>
  </si>
  <si>
    <t>Razem dział 801</t>
  </si>
  <si>
    <t>Środki pomocowe 
i dotacje</t>
  </si>
  <si>
    <t>Razem dział 750</t>
  </si>
  <si>
    <t>Razem dział 700</t>
  </si>
  <si>
    <t>Budowa budynku socjalnego  Łazy</t>
  </si>
  <si>
    <t>Budowa budynku socjalnego Zamienie</t>
  </si>
  <si>
    <t>Projekt i budowa przedszkola w Mysiadle</t>
  </si>
  <si>
    <t>Program gospodarki wodno - ściekowej gminy Lesznowola</t>
  </si>
  <si>
    <t>RAZEM</t>
  </si>
  <si>
    <t>Kanalizacja ul. Plonawa Nowa Wola</t>
  </si>
  <si>
    <t>Wodociąg ul. Plonowa Nowa Wola</t>
  </si>
  <si>
    <t>Kanalizacja Łazy II etap</t>
  </si>
  <si>
    <t xml:space="preserve">WYSOKOŚĆ NAKŁADÓW </t>
  </si>
  <si>
    <t>Razem dział 754</t>
  </si>
  <si>
    <t>Razem dział 852</t>
  </si>
  <si>
    <t>Zakupy inwestycyjne - zakup komputerów i drukarek</t>
  </si>
  <si>
    <t>Razem dział 900</t>
  </si>
  <si>
    <t>Budowa oświetlenia ul. Granicznej i Leśnej w Stefanowie</t>
  </si>
  <si>
    <t xml:space="preserve">Budowa oświetlenia ul. Brzozowej w Nowej Iwicznej </t>
  </si>
  <si>
    <t>Modernizacja ul. Łączności w Łazach</t>
  </si>
  <si>
    <t>Razem wydatki majątkowe</t>
  </si>
  <si>
    <t>Budowa chodnika ul.  Geodetów w Mysiadle</t>
  </si>
  <si>
    <t xml:space="preserve">Budowa ul. Ogrodowej w Mysiadle </t>
  </si>
  <si>
    <t xml:space="preserve"> Modernizacja ul. Krasickiego w Nowej Iwicznej z chodnikami i odwodnienie</t>
  </si>
  <si>
    <t>Projekt budynku strażnicy w Zamieniu</t>
  </si>
  <si>
    <t>Wodociąg osiedle Łazy</t>
  </si>
  <si>
    <t>Wykonanie zatok, przystanków autobusowych i sygnalizacji świetlnej skrzyżowań</t>
  </si>
  <si>
    <t xml:space="preserve"> Projekt i budowa ul. Głównej w Zamieniu</t>
  </si>
  <si>
    <t xml:space="preserve"> Projekt i budowa ul.Zachodniej w Zamieniu</t>
  </si>
  <si>
    <t>Nakłady w roku 2006 przed zmianami</t>
  </si>
  <si>
    <t xml:space="preserve">LIMITY WYDATKÓW  INWESTYCYJNYCH  NA OKRES  ROKU BUDŻETOWEGO - 2006 rok po zmianach </t>
  </si>
  <si>
    <t>Planowane nakłady ogółem (9+10+11)</t>
  </si>
  <si>
    <t>Zakup gruntów pod drogę ul. Kwiatowa Mysiadło</t>
  </si>
  <si>
    <t>Projekt budowy ul. Tarniny w Nowej Iwicznej</t>
  </si>
  <si>
    <t>Projekt budowy ul. Pięknej w Nowej Iwicznej</t>
  </si>
  <si>
    <t>Projekt budowy ul. Polnej w Łazach</t>
  </si>
  <si>
    <t>Projekt budowy ul. Wiejskiej w Łazach</t>
  </si>
  <si>
    <t>Zakup komputerów , drukarek i samochodu</t>
  </si>
  <si>
    <t>Rozbudowa budynku OSP Mroków</t>
  </si>
  <si>
    <t>Projekt modernizacji budynku Urzędy Gminy</t>
  </si>
  <si>
    <t>Zakup gruntów pod drogę w Wilczej Górze</t>
  </si>
  <si>
    <t>Budowa budynków socjalnych wraz z urzadzeniem terenów rekreacyjno-sportowych w Wólce Kosowskiej</t>
  </si>
  <si>
    <t>Projekt budowy ul.Jasnej  w Łazach</t>
  </si>
  <si>
    <t>Projekt budowy ul.Czereśniowej w Nowej Iwicznej</t>
  </si>
  <si>
    <t>Projekt i budowa ciągu pieszo-rowerowego wzdłuż ul Słonecznej oraz skrzyż  ul W. Polskiego w Lesznowoli</t>
  </si>
  <si>
    <t>Projekt i  budowa ul. Podleśnej  Łazy, Magdalenka</t>
  </si>
  <si>
    <t>Projekt budowy ul. Cichej  Nowa Iwiczna</t>
  </si>
  <si>
    <t>Projekt budowy ul.Sosnowej Magdalenka</t>
  </si>
  <si>
    <t>Projekt budowy ul.Brzozowej (od Lipowej) i Parkowej  Magdalenka</t>
  </si>
  <si>
    <t>Zakup wentylatora oddymiającego</t>
  </si>
  <si>
    <t>Projekt  oświetlenia ul.Familijnej  w Łazach</t>
  </si>
  <si>
    <t>Projekt  oświetlenia ul. Wiosennej w Nowej Iwicznej</t>
  </si>
  <si>
    <t>Razem dział 921</t>
  </si>
  <si>
    <t>Zakup gruntów pod świetlicę w Zgorzale</t>
  </si>
  <si>
    <t xml:space="preserve">Projekt i budowa ronda przy ul. Ks. Słojewskiego Łazy-Magdalenka z chodnikami i zakup gruntów </t>
  </si>
  <si>
    <t xml:space="preserve">Projekt kanalizacji i wodociągu ul. Piękna  Nowa Iwiczna </t>
  </si>
  <si>
    <t xml:space="preserve">Projekt kanalizacji ul. Kolejowa Stara Iwiczna </t>
  </si>
  <si>
    <t>Projekt i budowa ul.Przyleśnej w Wilczej Górze</t>
  </si>
  <si>
    <t>Projekt budowy ul. Familijnej Łazy</t>
  </si>
  <si>
    <t>Projekt budowy ul. Leśnej Magdalenka</t>
  </si>
  <si>
    <t>Budowa oświetlenia ul. Ułanów i Granicznej w Stefanowie</t>
  </si>
  <si>
    <t>Projekt  oświetlenia ul. Cisowej w Nowej Iwicznej</t>
  </si>
  <si>
    <t>Projekt  oświetlenia ul. Marzeń w Łazach</t>
  </si>
  <si>
    <t>Razem dział 926</t>
  </si>
  <si>
    <t>Budowa ośw. ulic w rejonie ul. Przyleśnej Wilcza Góra</t>
  </si>
  <si>
    <t>Budowa ośw. ul. W.  Polskiego i Żwirowej  Wilcza Góra</t>
  </si>
  <si>
    <t>Budowa oświetlenia ul Żytniej i Nadrzecznej w Kosowie</t>
  </si>
  <si>
    <t>Projekt przebudowy chodnika i drogi ul. Karasia Kosów</t>
  </si>
  <si>
    <t xml:space="preserve">Nawierzchnia tartanowa na boisku w Mysiadle </t>
  </si>
  <si>
    <t>Budowa wodoc. i kanaliz. ul. Okrężna Lesznowola II etap</t>
  </si>
  <si>
    <t>Modernizacja spinki wodociągowej  Mysiadło ul. Kwiatowa                               i Przebiśniegów</t>
  </si>
  <si>
    <t>Budowa zaplecza sportowego -boisko i parking przy szkole                     w Lesznowoli</t>
  </si>
  <si>
    <t>Modernizacja ul. Polnej w Podolszynie wraz z odwodnieniem</t>
  </si>
  <si>
    <t>Modernizacja budynku Zespołu Szkół Publicznych w Lesznowoli</t>
  </si>
  <si>
    <t>Budowa ul.Rolnej i Ks. Słojewskiego Łazy z chodnikami</t>
  </si>
  <si>
    <t>Budowa chodnika ul. Szkolnej wraz z wzmocnieniem odcinka ulicy w Mrokowie</t>
  </si>
  <si>
    <t>Budowa ul. Błędnej w Zamieniu I etap</t>
  </si>
  <si>
    <t>Projekt chodnika ul. Szkolna II etap i ul. Karasia w Mrokowie</t>
  </si>
  <si>
    <t>Zakup kserokopiarki, komputerów i kosiarki</t>
  </si>
  <si>
    <t xml:space="preserve">Pożyczki                            z  WFOŚiGW,                   NFOŚiGW </t>
  </si>
  <si>
    <t>Ogrodzenie terenów rekreacyjno-sportowych w Magdalence</t>
  </si>
  <si>
    <t>Ogrodzenie placu zabaw w Lesznowoli  "Osiedle Parkowe"</t>
  </si>
  <si>
    <t>Ogrodzenie placu zabaw w Zamieniu</t>
  </si>
  <si>
    <t>Budowa północnego odcinka wodociągu Janczewice                              ul. Jedności</t>
  </si>
  <si>
    <t>Modernizacja Stacji Uzdatniania Wody W Starej Iwicznej</t>
  </si>
  <si>
    <t>Projekty branżowe świetlicy w Łazach</t>
  </si>
  <si>
    <t>Budowa boisk szkolnych  przy Z S P w Nowej Iwicznej</t>
  </si>
  <si>
    <t>Razem dział 851</t>
  </si>
  <si>
    <t>Projekt i przebudowa ul. Legionów w Mrokowie</t>
  </si>
  <si>
    <t>Projekt i przebudowa ul. Kieleckiej Nowa Iwiczna</t>
  </si>
  <si>
    <t xml:space="preserve">Budowa ul. Okrąg i Osiedlowej w Mysiadle </t>
  </si>
  <si>
    <t xml:space="preserve">Projekt i budowa ul. Błędnej II etap w Zamieniu </t>
  </si>
  <si>
    <t>Budowa chodników ul. Główna w Zamieniu</t>
  </si>
  <si>
    <t>Projekt i budowa oświetlenia ul. Kilińskiego w Łazach</t>
  </si>
  <si>
    <t>Projekt i budowa oświetlenia ul. Tęczowej w Łazach</t>
  </si>
  <si>
    <t>Zakup komputerów, kserokopiarki</t>
  </si>
  <si>
    <t>Budowa ogrodzenia placu zabaw - przedszkole  w Mysiadle</t>
  </si>
  <si>
    <t>Modernizacja drogi do przedszkola Kolonia Mrokowska</t>
  </si>
  <si>
    <t>Zakupy inwestycyjne - zakup komputera i drukarki</t>
  </si>
  <si>
    <t>Zakup komputerów, sprzętu nagłaśniającego , szafy chłodniczej, maszyny czyszczącej i piłkochwytów</t>
  </si>
  <si>
    <t>Zakup gruntów pod chodnik ul. Mleczarska Stara Iwiczna</t>
  </si>
  <si>
    <t>Modernizacja  ul. Przyleśnej II etap "Synapsis" Wilcza Góra</t>
  </si>
  <si>
    <t xml:space="preserve">Budowa ul. Różanej w Mysiadle </t>
  </si>
  <si>
    <t>Projekt budowy z odwodnieniem ul. Borówki w Mysiadle</t>
  </si>
  <si>
    <t>Modernizacja ul. Dobrej i Bliskiej w Łazach</t>
  </si>
  <si>
    <t>Projekt  oświetlenia ul.Borówki w Mysiadle</t>
  </si>
  <si>
    <t>Projekt budowy drogi bocznej od ul. Krasickiego                                                               Nr działki 37/8 w Nowej Iwicznej</t>
  </si>
  <si>
    <t>Modernizacja ul. Fabrycznej w Łoziskach</t>
  </si>
  <si>
    <t>Modernizacja ul. Owocowej w Nowej Iwicznej</t>
  </si>
  <si>
    <t>Projekt  oświetlenia ul. Kurpińskiego w Stefanowie</t>
  </si>
  <si>
    <t>Ogrodzenie terenu rekreacyjno-sportowego w Podolszynie</t>
  </si>
  <si>
    <t>Modernizacja ulicy przy OSP w Nowej Woli</t>
  </si>
  <si>
    <t>Projekt budowy ul. Wąskiej w Łazach</t>
  </si>
  <si>
    <t>Budowa połączenia kolektorów kanalizacyjnych w ul. Spokojnej i Wąskiej Łazy</t>
  </si>
  <si>
    <t>Projekt budowy ul. Wesołej w Wólce Kosowskiej</t>
  </si>
  <si>
    <t>Projekty  oświetlenia ul. Uroczej, Ogrodowej, Przyleśnej w Warszawiance</t>
  </si>
  <si>
    <t>Zakupy inwestycyjne - zakup aparatów do prześwietleń zębów, aparatu do ultradzwięków, aparatu do jontoforezy, aparatu na prąd stały i prąd małej i średniej częstotliwości, aparatu do diatermii krótkofalowej, zestawu do kinezoterapii, zestawu do rehabilitacji dla dzieci i aparatu do całodobowego pomiaru ciśnienia tętniczego</t>
  </si>
  <si>
    <t>Projekt i budowa oświetlenia ul. Projektowanej i Lipowej w Łazach</t>
  </si>
  <si>
    <t>Projekt rozbudowy budynku Ośrodka Zdrowia w Magdalence</t>
  </si>
  <si>
    <t>Projekty ośw. ul. Masztowej, Różanej, Sosnowej, Irysowej w Łazach</t>
  </si>
  <si>
    <t>Projekt budowy ul. Torowej w Nowej Iwicznej</t>
  </si>
  <si>
    <t>Zakup i zagospodarowanie gruntów pod parking przy szkole w Nowej Iwicznej</t>
  </si>
  <si>
    <t>Projekt i budowa oświetlenia ulicy do przedszkola                                                        w Kolonii Mroków</t>
  </si>
  <si>
    <t>Projekt  ośw. drogi bocznej od ul. Krasickiego 37/8 w Nowej Iwicznej</t>
  </si>
  <si>
    <t>Modernizacja ul. Łączności Łazy</t>
  </si>
  <si>
    <t>Kanalizacja  W. Mrokowska, Warszawianka  I etap</t>
  </si>
  <si>
    <t>Projekt wodociągu i  kanalizacji  Magdalenka  (Dział VI)</t>
  </si>
  <si>
    <t>Budowa ul. Wiśniowej i Syna Pułku w Starej  Iwicznej</t>
  </si>
  <si>
    <t>Modernizacja zbiorników przeciw pożar.</t>
  </si>
  <si>
    <t>z dnia      września  2006 r.</t>
  </si>
  <si>
    <t>Rady Gminy Lesznowola</t>
  </si>
  <si>
    <t>Zmiany Uchwałą Rady Gminy Lesznowola</t>
  </si>
  <si>
    <t xml:space="preserve">Środki z Funduszu Rozwoju Kultury Fizycznej- 300.000,-zł </t>
  </si>
  <si>
    <t>Budowa ciągu pieszo-rowerowego wzdłuż ul Lipowej i Ks. Słojewskiego w Magdalence I etap</t>
  </si>
  <si>
    <t>Projekt i modernizacja  ul. Kwiatowej Nowa Iwiczna</t>
  </si>
  <si>
    <t>Projekt i modernizacja  ul. Klonowej  Nowa Iwiczna</t>
  </si>
  <si>
    <t>Modernizacja  ul.GRN (zakręt) wraz z zabezpieczeniem rowu na ul. Szkolnej w Lesznowoli</t>
  </si>
  <si>
    <t>Projekt i budowa ul. Masztowej, Różanej, Sosnowej i Irysowej Łazy</t>
  </si>
  <si>
    <t xml:space="preserve">Modernizacja ul. Zimowej w Nowej Iwicznej </t>
  </si>
  <si>
    <t>Projekt i budowa ul. Kwiatowej Mysiadło z odwodnieniem</t>
  </si>
  <si>
    <t>Projekt budowy ul. Cisowej Nowa Iwiczna</t>
  </si>
  <si>
    <t>Projekt i budowa parkingu przy ul. Ks. Słojewskiego w Łazach</t>
  </si>
  <si>
    <t>Projekt i budowa parkingu wraz z przebudową ul. Szkolnej w Nowej Iwicznej</t>
  </si>
  <si>
    <t>Oświetlenie boiska przy szkole w Nowej Iwicznej</t>
  </si>
  <si>
    <t>Projekt i budowa parkingu przy budynku socjalnym w Łazach</t>
  </si>
  <si>
    <t>Projekt i rozbudowa budynku świetlicy w Łazach II</t>
  </si>
  <si>
    <t>Zakup okapu kuchennego</t>
  </si>
  <si>
    <r>
      <t xml:space="preserve">300 000 </t>
    </r>
    <r>
      <rPr>
        <vertAlign val="superscript"/>
        <sz val="8"/>
        <rFont val="Arial CE"/>
        <family val="0"/>
      </rPr>
      <t>1)</t>
    </r>
  </si>
  <si>
    <t>Zakup działki w Zgorzale</t>
  </si>
  <si>
    <t>Projekt budowy chodnika wzdłuż ul. Krasickiego w Nowej Woli                                   (od ul. Postępu do ul. Kieleckiej)</t>
  </si>
  <si>
    <t>Załącznik Nr 1</t>
  </si>
  <si>
    <t xml:space="preserve">do Uchwały Nr </t>
  </si>
  <si>
    <t>Projekt budowy przedszkola w Lesznowoli</t>
  </si>
  <si>
    <t>Projekt budowy przedszkola w Zamieniu</t>
  </si>
  <si>
    <t>Projekt budowy przedszkola w Wólce Kosowskiej</t>
  </si>
  <si>
    <t>Projekt i budowa ul. Rolnej w Łazach II etap</t>
  </si>
  <si>
    <t xml:space="preserve">Zakup działki z budynkiem w Nowej Iwicznej </t>
  </si>
  <si>
    <t>Zakup gruntów w Mrokowie</t>
  </si>
  <si>
    <t xml:space="preserve">Projekt i budowa szkoły w Mysiadle </t>
  </si>
  <si>
    <t>Ogrodzenie placu zabaw w Nowej Iwicznej</t>
  </si>
  <si>
    <t xml:space="preserve">      Inwestycje z pozycji 99,100,106,107,134  będą realizowane przez ZOPO, z poz 110,111  przez GOPS, a pozostałe przez Urząd Gminy.</t>
  </si>
  <si>
    <t>Projekt budowy chodnika wzdłuż ul. Postępu w Nowej  Woli                                       (od ul.Krasickiego do ul. Raszyńskiej)</t>
  </si>
  <si>
    <t>Projekt przebudowy (nakładka) ul. Postępu w Zgorzale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</si>
</sst>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5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vertAlign val="superscript"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0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0" fontId="2" fillId="3" borderId="4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3" fontId="10" fillId="4" borderId="50" xfId="0" applyNumberFormat="1" applyFont="1" applyFill="1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0" fontId="10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vertical="center" wrapText="1"/>
    </xf>
    <xf numFmtId="0" fontId="10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vertical="center" wrapText="1"/>
    </xf>
    <xf numFmtId="3" fontId="11" fillId="0" borderId="50" xfId="0" applyNumberFormat="1" applyFont="1" applyFill="1" applyBorder="1" applyAlignment="1">
      <alignment vertical="center"/>
    </xf>
    <xf numFmtId="3" fontId="10" fillId="4" borderId="52" xfId="0" applyNumberFormat="1" applyFont="1" applyFill="1" applyBorder="1" applyAlignment="1">
      <alignment vertical="center"/>
    </xf>
    <xf numFmtId="3" fontId="10" fillId="4" borderId="51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vertical="center"/>
    </xf>
    <xf numFmtId="3" fontId="10" fillId="0" borderId="53" xfId="0" applyNumberFormat="1" applyFont="1" applyFill="1" applyBorder="1" applyAlignment="1">
      <alignment vertical="center"/>
    </xf>
    <xf numFmtId="0" fontId="10" fillId="0" borderId="51" xfId="0" applyFont="1" applyBorder="1" applyAlignment="1" quotePrefix="1">
      <alignment horizontal="center" vertical="center"/>
    </xf>
    <xf numFmtId="3" fontId="10" fillId="0" borderId="52" xfId="0" applyNumberFormat="1" applyFont="1" applyFill="1" applyBorder="1" applyAlignment="1">
      <alignment vertical="center"/>
    </xf>
    <xf numFmtId="3" fontId="10" fillId="4" borderId="53" xfId="0" applyNumberFormat="1" applyFont="1" applyFill="1" applyBorder="1" applyAlignment="1">
      <alignment vertical="center"/>
    </xf>
    <xf numFmtId="3" fontId="10" fillId="0" borderId="54" xfId="0" applyNumberFormat="1" applyFont="1" applyFill="1" applyBorder="1" applyAlignment="1">
      <alignment vertical="center"/>
    </xf>
    <xf numFmtId="0" fontId="10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3" fontId="10" fillId="0" borderId="53" xfId="0" applyNumberFormat="1" applyFont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2" borderId="50" xfId="0" applyNumberFormat="1" applyFont="1" applyFill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3" fontId="10" fillId="2" borderId="53" xfId="0" applyNumberFormat="1" applyFont="1" applyFill="1" applyBorder="1" applyAlignment="1">
      <alignment vertical="center"/>
    </xf>
    <xf numFmtId="3" fontId="10" fillId="0" borderId="52" xfId="0" applyNumberFormat="1" applyFont="1" applyBorder="1" applyAlignment="1">
      <alignment vertical="center"/>
    </xf>
    <xf numFmtId="3" fontId="10" fillId="2" borderId="52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0" fontId="10" fillId="0" borderId="55" xfId="0" applyFont="1" applyBorder="1" applyAlignment="1">
      <alignment horizontal="center" vertical="center"/>
    </xf>
    <xf numFmtId="3" fontId="10" fillId="4" borderId="0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2" fillId="4" borderId="0" xfId="0" applyFont="1" applyFill="1" applyBorder="1" applyAlignment="1">
      <alignment vertical="center"/>
    </xf>
    <xf numFmtId="3" fontId="11" fillId="3" borderId="4" xfId="0" applyNumberFormat="1" applyFont="1" applyFill="1" applyBorder="1" applyAlignment="1">
      <alignment vertical="center"/>
    </xf>
    <xf numFmtId="0" fontId="6" fillId="3" borderId="4" xfId="0" applyFont="1" applyFill="1" applyBorder="1" applyAlignment="1" quotePrefix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3" fontId="11" fillId="3" borderId="4" xfId="0" applyNumberFormat="1" applyFont="1" applyFill="1" applyBorder="1" applyAlignment="1">
      <alignment horizontal="right" vertical="center"/>
    </xf>
    <xf numFmtId="3" fontId="10" fillId="0" borderId="53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3" fontId="6" fillId="4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10" fillId="2" borderId="51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3" fontId="11" fillId="4" borderId="0" xfId="0" applyNumberFormat="1" applyFont="1" applyFill="1" applyBorder="1" applyAlignment="1">
      <alignment vertical="center"/>
    </xf>
    <xf numFmtId="3" fontId="10" fillId="4" borderId="0" xfId="0" applyNumberFormat="1" applyFont="1" applyFill="1" applyBorder="1" applyAlignment="1">
      <alignment horizontal="right" vertical="center"/>
    </xf>
    <xf numFmtId="3" fontId="3" fillId="4" borderId="0" xfId="0" applyNumberFormat="1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3" fontId="10" fillId="0" borderId="51" xfId="0" applyNumberFormat="1" applyFont="1" applyFill="1" applyBorder="1" applyAlignment="1">
      <alignment horizontal="right" vertical="center"/>
    </xf>
    <xf numFmtId="0" fontId="10" fillId="0" borderId="57" xfId="0" applyFont="1" applyBorder="1" applyAlignment="1">
      <alignment horizontal="center" vertical="center"/>
    </xf>
    <xf numFmtId="3" fontId="11" fillId="0" borderId="51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vertical="center"/>
    </xf>
    <xf numFmtId="3" fontId="11" fillId="3" borderId="5" xfId="0" applyNumberFormat="1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horizontal="right" vertical="center"/>
    </xf>
    <xf numFmtId="0" fontId="10" fillId="0" borderId="50" xfId="0" applyFont="1" applyBorder="1" applyAlignment="1" quotePrefix="1">
      <alignment horizontal="center" vertical="center"/>
    </xf>
    <xf numFmtId="3" fontId="11" fillId="3" borderId="58" xfId="0" applyNumberFormat="1" applyFont="1" applyFill="1" applyBorder="1" applyAlignment="1">
      <alignment vertical="center"/>
    </xf>
    <xf numFmtId="3" fontId="10" fillId="0" borderId="59" xfId="0" applyNumberFormat="1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3" fontId="11" fillId="4" borderId="9" xfId="0" applyNumberFormat="1" applyFont="1" applyFill="1" applyBorder="1" applyAlignment="1">
      <alignment vertical="center"/>
    </xf>
    <xf numFmtId="3" fontId="10" fillId="4" borderId="9" xfId="0" applyNumberFormat="1" applyFont="1" applyFill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10" fillId="2" borderId="54" xfId="0" applyNumberFormat="1" applyFont="1" applyFill="1" applyBorder="1" applyAlignment="1">
      <alignment vertical="center"/>
    </xf>
    <xf numFmtId="3" fontId="10" fillId="0" borderId="60" xfId="0" applyNumberFormat="1" applyFont="1" applyFill="1" applyBorder="1" applyAlignment="1">
      <alignment vertical="center"/>
    </xf>
    <xf numFmtId="3" fontId="10" fillId="4" borderId="54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10" fillId="0" borderId="6" xfId="0" applyFont="1" applyBorder="1" applyAlignment="1" quotePrefix="1">
      <alignment horizontal="center" vertical="center"/>
    </xf>
    <xf numFmtId="3" fontId="10" fillId="0" borderId="54" xfId="0" applyNumberFormat="1" applyFont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2" fillId="4" borderId="9" xfId="0" applyNumberFormat="1" applyFont="1" applyFill="1" applyBorder="1" applyAlignment="1">
      <alignment vertical="center"/>
    </xf>
    <xf numFmtId="0" fontId="10" fillId="0" borderId="5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10" fillId="0" borderId="6" xfId="0" applyNumberFormat="1" applyFont="1" applyBorder="1" applyAlignment="1">
      <alignment vertical="center"/>
    </xf>
    <xf numFmtId="3" fontId="10" fillId="4" borderId="6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0" fontId="1" fillId="0" borderId="51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2" fillId="0" borderId="54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0" borderId="53" xfId="0" applyFont="1" applyBorder="1" applyAlignment="1">
      <alignment horizontal="center" vertical="center" wrapText="1"/>
    </xf>
    <xf numFmtId="3" fontId="10" fillId="0" borderId="53" xfId="0" applyNumberFormat="1" applyFont="1" applyFill="1" applyBorder="1" applyAlignment="1">
      <alignment vertical="center"/>
    </xf>
    <xf numFmtId="0" fontId="1" fillId="0" borderId="52" xfId="0" applyFont="1" applyBorder="1" applyAlignment="1">
      <alignment horizontal="center" vertical="center" wrapText="1"/>
    </xf>
    <xf numFmtId="3" fontId="11" fillId="0" borderId="58" xfId="0" applyNumberFormat="1" applyFont="1" applyFill="1" applyBorder="1" applyAlignment="1">
      <alignment vertical="center"/>
    </xf>
    <xf numFmtId="3" fontId="10" fillId="4" borderId="62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3" fontId="10" fillId="0" borderId="53" xfId="0" applyNumberFormat="1" applyFont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right" vertical="center"/>
    </xf>
    <xf numFmtId="0" fontId="10" fillId="0" borderId="52" xfId="0" applyFont="1" applyBorder="1" applyAlignment="1" quotePrefix="1">
      <alignment horizontal="center" vertical="center"/>
    </xf>
    <xf numFmtId="3" fontId="10" fillId="0" borderId="14" xfId="0" applyNumberFormat="1" applyFont="1" applyBorder="1" applyAlignment="1">
      <alignment vertical="center"/>
    </xf>
    <xf numFmtId="3" fontId="10" fillId="4" borderId="14" xfId="0" applyNumberFormat="1" applyFont="1" applyFill="1" applyBorder="1" applyAlignment="1">
      <alignment vertical="center"/>
    </xf>
    <xf numFmtId="3" fontId="10" fillId="2" borderId="14" xfId="0" applyNumberFormat="1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3" fontId="11" fillId="0" borderId="63" xfId="0" applyNumberFormat="1" applyFont="1" applyFill="1" applyBorder="1" applyAlignment="1">
      <alignment vertical="center"/>
    </xf>
    <xf numFmtId="3" fontId="10" fillId="4" borderId="55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0" fillId="0" borderId="51" xfId="0" applyNumberFormat="1" applyFont="1" applyFill="1" applyBorder="1" applyAlignment="1">
      <alignment horizontal="right" vertical="center"/>
    </xf>
    <xf numFmtId="3" fontId="11" fillId="0" borderId="51" xfId="0" applyNumberFormat="1" applyFont="1" applyFill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3" fontId="10" fillId="4" borderId="51" xfId="0" applyNumberFormat="1" applyFont="1" applyFill="1" applyBorder="1" applyAlignment="1">
      <alignment vertical="center"/>
    </xf>
    <xf numFmtId="3" fontId="10" fillId="2" borderId="51" xfId="0" applyNumberFormat="1" applyFont="1" applyFill="1" applyBorder="1" applyAlignment="1">
      <alignment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6" fillId="4" borderId="0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10" fillId="0" borderId="53" xfId="0" applyFont="1" applyBorder="1" applyAlignment="1" quotePrefix="1">
      <alignment horizontal="center" vertical="center"/>
    </xf>
    <xf numFmtId="0" fontId="10" fillId="0" borderId="54" xfId="0" applyFont="1" applyBorder="1" applyAlignment="1" quotePrefix="1">
      <alignment horizontal="center" vertical="center"/>
    </xf>
    <xf numFmtId="3" fontId="10" fillId="0" borderId="53" xfId="0" applyNumberFormat="1" applyFont="1" applyFill="1" applyBorder="1" applyAlignment="1">
      <alignment vertical="center"/>
    </xf>
    <xf numFmtId="3" fontId="10" fillId="0" borderId="54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6" fillId="2" borderId="4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3" borderId="71" xfId="0" applyFont="1" applyFill="1" applyBorder="1" applyAlignment="1">
      <alignment horizontal="center" vertical="center" wrapText="1"/>
    </xf>
    <xf numFmtId="0" fontId="2" fillId="3" borderId="72" xfId="0" applyFont="1" applyFill="1" applyBorder="1" applyAlignment="1">
      <alignment horizontal="center" vertical="center" wrapText="1"/>
    </xf>
    <xf numFmtId="0" fontId="2" fillId="3" borderId="7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3" fontId="10" fillId="4" borderId="53" xfId="0" applyNumberFormat="1" applyFont="1" applyFill="1" applyBorder="1" applyAlignment="1">
      <alignment vertical="center"/>
    </xf>
    <xf numFmtId="3" fontId="10" fillId="4" borderId="54" xfId="0" applyNumberFormat="1" applyFont="1" applyFill="1" applyBorder="1" applyAlignment="1">
      <alignment vertical="center"/>
    </xf>
    <xf numFmtId="3" fontId="10" fillId="2" borderId="53" xfId="0" applyNumberFormat="1" applyFont="1" applyFill="1" applyBorder="1" applyAlignment="1">
      <alignment vertical="center"/>
    </xf>
    <xf numFmtId="3" fontId="10" fillId="2" borderId="54" xfId="0" applyNumberFormat="1" applyFont="1" applyFill="1" applyBorder="1" applyAlignment="1">
      <alignment vertical="center"/>
    </xf>
    <xf numFmtId="3" fontId="10" fillId="0" borderId="53" xfId="0" applyNumberFormat="1" applyFont="1" applyBorder="1" applyAlignment="1">
      <alignment vertical="center"/>
    </xf>
    <xf numFmtId="3" fontId="10" fillId="0" borderId="54" xfId="0" applyNumberFormat="1" applyFont="1" applyBorder="1" applyAlignment="1">
      <alignment vertical="center"/>
    </xf>
    <xf numFmtId="0" fontId="2" fillId="0" borderId="7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3" fillId="3" borderId="32" xfId="0" applyNumberFormat="1" applyFont="1" applyFill="1" applyBorder="1" applyAlignment="1">
      <alignment vertical="center"/>
    </xf>
    <xf numFmtId="3" fontId="3" fillId="3" borderId="84" xfId="0" applyNumberFormat="1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85" xfId="0" applyNumberFormat="1" applyFont="1" applyFill="1" applyBorder="1" applyAlignment="1">
      <alignment vertical="center"/>
    </xf>
    <xf numFmtId="3" fontId="3" fillId="3" borderId="86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3" fontId="3" fillId="3" borderId="15" xfId="0" applyNumberFormat="1" applyFont="1" applyFill="1" applyBorder="1" applyAlignment="1">
      <alignment vertical="center"/>
    </xf>
    <xf numFmtId="3" fontId="2" fillId="3" borderId="87" xfId="0" applyNumberFormat="1" applyFont="1" applyFill="1" applyBorder="1" applyAlignment="1">
      <alignment vertical="center"/>
    </xf>
    <xf numFmtId="0" fontId="0" fillId="3" borderId="86" xfId="0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3" fontId="3" fillId="3" borderId="88" xfId="0" applyNumberFormat="1" applyFont="1" applyFill="1" applyBorder="1" applyAlignment="1">
      <alignment vertical="center"/>
    </xf>
    <xf numFmtId="3" fontId="3" fillId="3" borderId="89" xfId="0" applyNumberFormat="1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90" xfId="0" applyFill="1" applyBorder="1" applyAlignment="1">
      <alignment vertical="center"/>
    </xf>
    <xf numFmtId="0" fontId="0" fillId="3" borderId="91" xfId="0" applyFill="1" applyBorder="1" applyAlignment="1">
      <alignment vertical="center"/>
    </xf>
    <xf numFmtId="3" fontId="2" fillId="3" borderId="90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showZeros="0" tabSelected="1" view="pageBreakPreview" zoomScaleSheetLayoutView="100" workbookViewId="0" topLeftCell="A170">
      <selection activeCell="F36" sqref="F36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5.25390625" style="1" customWidth="1"/>
    <col min="4" max="4" width="41.125" style="1" customWidth="1"/>
    <col min="5" max="5" width="11.75390625" style="1" customWidth="1"/>
    <col min="6" max="6" width="12.375" style="1" customWidth="1"/>
    <col min="7" max="9" width="11.75390625" style="1" customWidth="1"/>
    <col min="10" max="10" width="13.25390625" style="1" customWidth="1"/>
    <col min="11" max="11" width="11.875" style="1" customWidth="1"/>
    <col min="12" max="12" width="14.125" style="1" customWidth="1"/>
    <col min="13" max="13" width="10.125" style="1" bestFit="1" customWidth="1"/>
    <col min="14" max="16384" width="9.125" style="1" customWidth="1"/>
  </cols>
  <sheetData>
    <row r="1" spans="9:12" ht="15" customHeight="1">
      <c r="I1" s="310" t="s">
        <v>316</v>
      </c>
      <c r="J1" s="310"/>
      <c r="K1" s="310"/>
      <c r="L1" s="203"/>
    </row>
    <row r="2" spans="10:12" ht="8.25" customHeight="1">
      <c r="J2" s="142"/>
      <c r="K2" s="142"/>
      <c r="L2" s="142"/>
    </row>
    <row r="3" spans="9:12" ht="13.5" customHeight="1">
      <c r="I3" s="311" t="s">
        <v>317</v>
      </c>
      <c r="J3" s="311"/>
      <c r="K3" s="311"/>
      <c r="L3" s="142"/>
    </row>
    <row r="4" spans="8:12" ht="16.5" customHeight="1">
      <c r="H4" s="152"/>
      <c r="I4" s="311" t="s">
        <v>296</v>
      </c>
      <c r="J4" s="311"/>
      <c r="K4" s="311"/>
      <c r="L4" s="142"/>
    </row>
    <row r="5" spans="9:12" ht="16.5" customHeight="1">
      <c r="I5" s="311" t="s">
        <v>295</v>
      </c>
      <c r="J5" s="311"/>
      <c r="K5" s="311"/>
      <c r="L5" s="142"/>
    </row>
    <row r="6" spans="9:12" ht="7.5" customHeight="1">
      <c r="I6" s="142"/>
      <c r="J6" s="142"/>
      <c r="K6" s="142"/>
      <c r="L6" s="142"/>
    </row>
    <row r="7" spans="1:12" ht="15" customHeight="1">
      <c r="A7" s="298" t="s">
        <v>196</v>
      </c>
      <c r="B7" s="298"/>
      <c r="C7" s="299"/>
      <c r="D7" s="299"/>
      <c r="E7" s="299"/>
      <c r="F7" s="299"/>
      <c r="G7" s="299"/>
      <c r="H7" s="299"/>
      <c r="I7" s="299"/>
      <c r="J7" s="299"/>
      <c r="K7" s="299"/>
      <c r="L7" s="121"/>
    </row>
    <row r="8" spans="3:12" ht="3.75" customHeight="1" hidden="1">
      <c r="C8" s="149"/>
      <c r="H8" s="149"/>
      <c r="I8" s="149"/>
      <c r="J8" s="149"/>
      <c r="K8" s="149"/>
      <c r="L8" s="36"/>
    </row>
    <row r="9" spans="1:13" s="2" customFormat="1" ht="12.75" customHeight="1" thickBot="1">
      <c r="A9" s="326" t="s">
        <v>1</v>
      </c>
      <c r="B9" s="313" t="s">
        <v>158</v>
      </c>
      <c r="C9" s="327" t="s">
        <v>163</v>
      </c>
      <c r="D9" s="313" t="s">
        <v>159</v>
      </c>
      <c r="E9" s="313" t="s">
        <v>160</v>
      </c>
      <c r="F9" s="314" t="s">
        <v>195</v>
      </c>
      <c r="G9" s="314" t="s">
        <v>297</v>
      </c>
      <c r="H9" s="312" t="s">
        <v>178</v>
      </c>
      <c r="I9" s="317"/>
      <c r="J9" s="317"/>
      <c r="K9" s="318"/>
      <c r="L9" s="205"/>
      <c r="M9" s="15"/>
    </row>
    <row r="10" spans="1:12" s="2" customFormat="1" ht="10.5" customHeight="1">
      <c r="A10" s="326"/>
      <c r="B10" s="313"/>
      <c r="C10" s="328"/>
      <c r="D10" s="313"/>
      <c r="E10" s="313"/>
      <c r="F10" s="315"/>
      <c r="G10" s="315"/>
      <c r="H10" s="319">
        <v>2006</v>
      </c>
      <c r="I10" s="320"/>
      <c r="J10" s="320"/>
      <c r="K10" s="321"/>
      <c r="L10" s="205"/>
    </row>
    <row r="11" spans="1:12" s="2" customFormat="1" ht="9.75" customHeight="1">
      <c r="A11" s="326"/>
      <c r="B11" s="313"/>
      <c r="C11" s="328"/>
      <c r="D11" s="313"/>
      <c r="E11" s="313"/>
      <c r="F11" s="315"/>
      <c r="G11" s="315"/>
      <c r="H11" s="322" t="s">
        <v>197</v>
      </c>
      <c r="I11" s="324" t="s">
        <v>161</v>
      </c>
      <c r="J11" s="314" t="s">
        <v>245</v>
      </c>
      <c r="K11" s="315" t="s">
        <v>167</v>
      </c>
      <c r="L11" s="205"/>
    </row>
    <row r="12" spans="1:12" s="2" customFormat="1" ht="17.25" customHeight="1">
      <c r="A12" s="326"/>
      <c r="B12" s="313"/>
      <c r="C12" s="328"/>
      <c r="D12" s="313"/>
      <c r="E12" s="313"/>
      <c r="F12" s="316"/>
      <c r="G12" s="316"/>
      <c r="H12" s="322"/>
      <c r="I12" s="324"/>
      <c r="J12" s="316"/>
      <c r="K12" s="315"/>
      <c r="L12" s="205"/>
    </row>
    <row r="13" spans="1:12" s="3" customFormat="1" ht="6" customHeight="1">
      <c r="A13" s="178">
        <v>1</v>
      </c>
      <c r="B13" s="178">
        <v>2</v>
      </c>
      <c r="C13" s="178">
        <v>3</v>
      </c>
      <c r="D13" s="178">
        <v>4</v>
      </c>
      <c r="E13" s="178">
        <v>5</v>
      </c>
      <c r="F13" s="178">
        <v>6</v>
      </c>
      <c r="G13" s="178">
        <v>7</v>
      </c>
      <c r="H13" s="211">
        <v>8</v>
      </c>
      <c r="I13" s="179">
        <v>9</v>
      </c>
      <c r="J13" s="180">
        <v>10</v>
      </c>
      <c r="K13" s="180">
        <v>11</v>
      </c>
      <c r="L13" s="206"/>
    </row>
    <row r="14" spans="1:13" s="3" customFormat="1" ht="16.5" customHeight="1">
      <c r="A14" s="181"/>
      <c r="B14" s="195"/>
      <c r="C14" s="150"/>
      <c r="D14" s="196" t="s">
        <v>164</v>
      </c>
      <c r="E14" s="198">
        <f>SUM(E15:E32)</f>
        <v>93592033</v>
      </c>
      <c r="F14" s="198">
        <f>SUM(F15:F32)</f>
        <v>26823962</v>
      </c>
      <c r="G14" s="198">
        <f>SUM(G15:G32)</f>
        <v>-16522040</v>
      </c>
      <c r="H14" s="198">
        <f>SUM(H15:H32)</f>
        <v>10301922</v>
      </c>
      <c r="I14" s="198">
        <f>SUM(I15:I32)</f>
        <v>6341922</v>
      </c>
      <c r="J14" s="198">
        <f>SUM(J15:J32)</f>
        <v>3960000</v>
      </c>
      <c r="K14" s="194"/>
      <c r="L14" s="207">
        <f>K14+J14+I14</f>
        <v>10301922</v>
      </c>
      <c r="M14" s="153">
        <f>K14+J14+I14</f>
        <v>10301922</v>
      </c>
    </row>
    <row r="15" spans="1:13" ht="15" customHeight="1">
      <c r="A15" s="161">
        <v>1</v>
      </c>
      <c r="B15" s="220" t="s">
        <v>162</v>
      </c>
      <c r="C15" s="220">
        <v>6050</v>
      </c>
      <c r="D15" s="162" t="s">
        <v>235</v>
      </c>
      <c r="E15" s="183">
        <v>240000</v>
      </c>
      <c r="F15" s="160">
        <v>240000</v>
      </c>
      <c r="G15" s="183"/>
      <c r="H15" s="184">
        <f>K15+J15+I15</f>
        <v>240000</v>
      </c>
      <c r="I15" s="160">
        <v>240000</v>
      </c>
      <c r="J15" s="189"/>
      <c r="K15" s="189"/>
      <c r="L15" s="191">
        <f>F14+G14</f>
        <v>10301922</v>
      </c>
      <c r="M15" s="192"/>
    </row>
    <row r="16" spans="1:13" ht="11.25" customHeight="1">
      <c r="A16" s="236">
        <v>2</v>
      </c>
      <c r="B16" s="232" t="s">
        <v>162</v>
      </c>
      <c r="C16" s="232">
        <v>6050</v>
      </c>
      <c r="D16" s="231" t="s">
        <v>191</v>
      </c>
      <c r="E16" s="233">
        <v>57179</v>
      </c>
      <c r="F16" s="230">
        <v>57084</v>
      </c>
      <c r="G16" s="233"/>
      <c r="H16" s="228">
        <f>I16</f>
        <v>57084</v>
      </c>
      <c r="I16" s="230">
        <v>57084</v>
      </c>
      <c r="J16" s="234"/>
      <c r="K16" s="234"/>
      <c r="L16" s="191"/>
      <c r="M16" s="192"/>
    </row>
    <row r="17" spans="1:13" ht="12.75" customHeight="1">
      <c r="A17" s="163">
        <v>3</v>
      </c>
      <c r="B17" s="172" t="s">
        <v>162</v>
      </c>
      <c r="C17" s="163">
        <v>6050</v>
      </c>
      <c r="D17" s="164" t="s">
        <v>176</v>
      </c>
      <c r="E17" s="185">
        <v>130000</v>
      </c>
      <c r="F17" s="169">
        <v>129296</v>
      </c>
      <c r="G17" s="185"/>
      <c r="H17" s="204">
        <f>K17+J17+I17</f>
        <v>129296</v>
      </c>
      <c r="I17" s="169">
        <v>129296</v>
      </c>
      <c r="J17" s="170"/>
      <c r="K17" s="170"/>
      <c r="L17" s="191"/>
      <c r="M17" s="152">
        <f>I15+I17+I18+I19+J20+I21+I23</f>
        <v>5516647</v>
      </c>
    </row>
    <row r="18" spans="1:12" ht="12" customHeight="1">
      <c r="A18" s="163">
        <v>4</v>
      </c>
      <c r="B18" s="172" t="s">
        <v>162</v>
      </c>
      <c r="C18" s="163">
        <v>6050</v>
      </c>
      <c r="D18" s="164" t="s">
        <v>175</v>
      </c>
      <c r="E18" s="185">
        <v>225000</v>
      </c>
      <c r="F18" s="169">
        <v>173000</v>
      </c>
      <c r="G18" s="185"/>
      <c r="H18" s="204">
        <f>K18+J18+I18</f>
        <v>173000</v>
      </c>
      <c r="I18" s="169">
        <v>173000</v>
      </c>
      <c r="J18" s="170"/>
      <c r="K18" s="170"/>
      <c r="L18" s="191"/>
    </row>
    <row r="19" spans="1:12" ht="12.75" customHeight="1">
      <c r="A19" s="163">
        <v>5</v>
      </c>
      <c r="B19" s="172" t="s">
        <v>162</v>
      </c>
      <c r="C19" s="163">
        <v>6050</v>
      </c>
      <c r="D19" s="164" t="s">
        <v>177</v>
      </c>
      <c r="E19" s="185">
        <v>2840000</v>
      </c>
      <c r="F19" s="169">
        <v>2826691</v>
      </c>
      <c r="G19" s="185"/>
      <c r="H19" s="204">
        <f>K19+J19+I19</f>
        <v>2826691</v>
      </c>
      <c r="I19" s="169">
        <v>606691</v>
      </c>
      <c r="J19" s="171">
        <v>2220000</v>
      </c>
      <c r="K19" s="199"/>
      <c r="L19" s="208"/>
    </row>
    <row r="20" spans="1:12" ht="12" customHeight="1">
      <c r="A20" s="163">
        <v>6</v>
      </c>
      <c r="B20" s="172" t="s">
        <v>162</v>
      </c>
      <c r="C20" s="163">
        <v>6050</v>
      </c>
      <c r="D20" s="164" t="s">
        <v>30</v>
      </c>
      <c r="E20" s="185">
        <v>2230000</v>
      </c>
      <c r="F20" s="169">
        <v>2228191</v>
      </c>
      <c r="G20" s="185"/>
      <c r="H20" s="204">
        <f>K20+J20+I20</f>
        <v>2228191</v>
      </c>
      <c r="I20" s="169">
        <v>488191</v>
      </c>
      <c r="J20" s="170">
        <v>1740000</v>
      </c>
      <c r="K20" s="212"/>
      <c r="L20" s="208"/>
    </row>
    <row r="21" spans="1:12" ht="12" customHeight="1">
      <c r="A21" s="332">
        <v>7</v>
      </c>
      <c r="B21" s="302" t="s">
        <v>162</v>
      </c>
      <c r="C21" s="332">
        <v>6050</v>
      </c>
      <c r="D21" s="330" t="s">
        <v>291</v>
      </c>
      <c r="E21" s="338">
        <v>2698939</v>
      </c>
      <c r="F21" s="334">
        <v>2573000</v>
      </c>
      <c r="G21" s="185">
        <v>-2100000</v>
      </c>
      <c r="H21" s="336">
        <f>K21+J21+I21</f>
        <v>2573000</v>
      </c>
      <c r="I21" s="334">
        <v>2573000</v>
      </c>
      <c r="J21" s="304"/>
      <c r="K21" s="304"/>
      <c r="L21" s="191"/>
    </row>
    <row r="22" spans="1:12" ht="12" customHeight="1">
      <c r="A22" s="333"/>
      <c r="B22" s="303"/>
      <c r="C22" s="333"/>
      <c r="D22" s="331"/>
      <c r="E22" s="339"/>
      <c r="F22" s="335"/>
      <c r="G22" s="185">
        <v>2100000</v>
      </c>
      <c r="H22" s="337"/>
      <c r="I22" s="335"/>
      <c r="J22" s="305"/>
      <c r="K22" s="305"/>
      <c r="L22" s="191"/>
    </row>
    <row r="23" spans="1:12" ht="12.75" customHeight="1">
      <c r="A23" s="163">
        <v>8</v>
      </c>
      <c r="B23" s="172" t="s">
        <v>162</v>
      </c>
      <c r="C23" s="163">
        <v>6050</v>
      </c>
      <c r="D23" s="164" t="s">
        <v>292</v>
      </c>
      <c r="E23" s="185">
        <v>64660</v>
      </c>
      <c r="F23" s="169">
        <v>54660</v>
      </c>
      <c r="G23" s="185"/>
      <c r="H23" s="204">
        <f aca="true" t="shared" si="0" ref="H23:H29">I23</f>
        <v>54660</v>
      </c>
      <c r="I23" s="169">
        <v>54660</v>
      </c>
      <c r="J23" s="170"/>
      <c r="K23" s="175"/>
      <c r="L23" s="191"/>
    </row>
    <row r="24" spans="1:12" ht="17.25" customHeight="1">
      <c r="A24" s="163">
        <v>9</v>
      </c>
      <c r="B24" s="172" t="s">
        <v>162</v>
      </c>
      <c r="C24" s="163">
        <v>6050</v>
      </c>
      <c r="D24" s="164" t="s">
        <v>236</v>
      </c>
      <c r="E24" s="185">
        <v>200000</v>
      </c>
      <c r="F24" s="169">
        <v>200000</v>
      </c>
      <c r="G24" s="185"/>
      <c r="H24" s="204">
        <f t="shared" si="0"/>
        <v>200000</v>
      </c>
      <c r="I24" s="169">
        <v>200000</v>
      </c>
      <c r="J24" s="170"/>
      <c r="K24" s="175"/>
      <c r="L24" s="191"/>
    </row>
    <row r="25" spans="1:12" ht="11.25" customHeight="1">
      <c r="A25" s="163">
        <v>10</v>
      </c>
      <c r="B25" s="172" t="s">
        <v>162</v>
      </c>
      <c r="C25" s="163">
        <v>6050</v>
      </c>
      <c r="D25" s="164" t="s">
        <v>222</v>
      </c>
      <c r="E25" s="185">
        <v>10000</v>
      </c>
      <c r="F25" s="169">
        <v>10000</v>
      </c>
      <c r="G25" s="185"/>
      <c r="H25" s="204">
        <f t="shared" si="0"/>
        <v>10000</v>
      </c>
      <c r="I25" s="169">
        <v>10000</v>
      </c>
      <c r="J25" s="170"/>
      <c r="K25" s="175"/>
      <c r="L25" s="191"/>
    </row>
    <row r="26" spans="1:12" ht="11.25" customHeight="1">
      <c r="A26" s="163">
        <v>11</v>
      </c>
      <c r="B26" s="172" t="s">
        <v>162</v>
      </c>
      <c r="C26" s="163">
        <v>6050</v>
      </c>
      <c r="D26" s="164" t="s">
        <v>221</v>
      </c>
      <c r="E26" s="185">
        <v>20000</v>
      </c>
      <c r="F26" s="169">
        <v>20000</v>
      </c>
      <c r="G26" s="185"/>
      <c r="H26" s="204">
        <f t="shared" si="0"/>
        <v>20000</v>
      </c>
      <c r="I26" s="169">
        <v>20000</v>
      </c>
      <c r="J26" s="170"/>
      <c r="K26" s="175"/>
      <c r="L26" s="191"/>
    </row>
    <row r="27" spans="1:12" ht="18.75" customHeight="1">
      <c r="A27" s="163">
        <v>12</v>
      </c>
      <c r="B27" s="172" t="s">
        <v>162</v>
      </c>
      <c r="C27" s="163">
        <v>6050</v>
      </c>
      <c r="D27" s="164" t="s">
        <v>249</v>
      </c>
      <c r="E27" s="185">
        <v>40000</v>
      </c>
      <c r="F27" s="169">
        <v>40000</v>
      </c>
      <c r="G27" s="185"/>
      <c r="H27" s="204">
        <f t="shared" si="0"/>
        <v>40000</v>
      </c>
      <c r="I27" s="169">
        <v>40000</v>
      </c>
      <c r="J27" s="170"/>
      <c r="K27" s="175"/>
      <c r="L27" s="191"/>
    </row>
    <row r="28" spans="1:12" ht="12.75" customHeight="1">
      <c r="A28" s="163">
        <v>13</v>
      </c>
      <c r="B28" s="172" t="s">
        <v>162</v>
      </c>
      <c r="C28" s="163">
        <v>6050</v>
      </c>
      <c r="D28" s="164" t="s">
        <v>250</v>
      </c>
      <c r="E28" s="185">
        <v>1100000</v>
      </c>
      <c r="F28" s="169">
        <v>1000000</v>
      </c>
      <c r="G28" s="185">
        <v>-900000</v>
      </c>
      <c r="H28" s="204">
        <f t="shared" si="0"/>
        <v>100000</v>
      </c>
      <c r="I28" s="169">
        <v>100000</v>
      </c>
      <c r="J28" s="170"/>
      <c r="K28" s="175"/>
      <c r="L28" s="191"/>
    </row>
    <row r="29" spans="1:12" ht="18" customHeight="1">
      <c r="A29" s="163">
        <v>14</v>
      </c>
      <c r="B29" s="172" t="s">
        <v>162</v>
      </c>
      <c r="C29" s="163">
        <v>6050</v>
      </c>
      <c r="D29" s="164" t="s">
        <v>279</v>
      </c>
      <c r="E29" s="185">
        <v>50000</v>
      </c>
      <c r="F29" s="169">
        <v>50000</v>
      </c>
      <c r="G29" s="185"/>
      <c r="H29" s="204">
        <f t="shared" si="0"/>
        <v>50000</v>
      </c>
      <c r="I29" s="169">
        <v>50000</v>
      </c>
      <c r="J29" s="170"/>
      <c r="K29" s="175"/>
      <c r="L29" s="191"/>
    </row>
    <row r="30" spans="1:12" ht="12.75" customHeight="1">
      <c r="A30" s="163">
        <v>15</v>
      </c>
      <c r="B30" s="172" t="s">
        <v>162</v>
      </c>
      <c r="C30" s="163">
        <v>6058</v>
      </c>
      <c r="D30" s="164" t="s">
        <v>173</v>
      </c>
      <c r="E30" s="185"/>
      <c r="F30" s="169">
        <v>9205943</v>
      </c>
      <c r="G30" s="185">
        <v>-9205943</v>
      </c>
      <c r="H30" s="204"/>
      <c r="I30" s="169"/>
      <c r="J30" s="170"/>
      <c r="K30" s="212"/>
      <c r="L30" s="208"/>
    </row>
    <row r="31" spans="1:12" ht="11.25" customHeight="1">
      <c r="A31" s="163">
        <v>16</v>
      </c>
      <c r="B31" s="172" t="s">
        <v>162</v>
      </c>
      <c r="C31" s="163">
        <v>6059</v>
      </c>
      <c r="D31" s="164" t="s">
        <v>173</v>
      </c>
      <c r="E31" s="185"/>
      <c r="F31" s="169">
        <v>8016097</v>
      </c>
      <c r="G31" s="185">
        <v>-8016097</v>
      </c>
      <c r="H31" s="204">
        <f>K31+J31+I31</f>
        <v>0</v>
      </c>
      <c r="I31" s="169"/>
      <c r="J31" s="170"/>
      <c r="K31" s="212"/>
      <c r="L31" s="208"/>
    </row>
    <row r="32" spans="1:12" ht="11.25" customHeight="1">
      <c r="A32" s="163">
        <v>17</v>
      </c>
      <c r="B32" s="172" t="s">
        <v>162</v>
      </c>
      <c r="C32" s="163">
        <v>6050</v>
      </c>
      <c r="D32" s="164" t="s">
        <v>173</v>
      </c>
      <c r="E32" s="185">
        <v>83686255</v>
      </c>
      <c r="F32" s="169"/>
      <c r="G32" s="185">
        <v>1600000</v>
      </c>
      <c r="H32" s="204">
        <f>I32</f>
        <v>1600000</v>
      </c>
      <c r="I32" s="169">
        <v>1600000</v>
      </c>
      <c r="J32" s="171"/>
      <c r="K32" s="259"/>
      <c r="L32" s="208"/>
    </row>
    <row r="33" spans="1:13" s="3" customFormat="1" ht="17.25" customHeight="1">
      <c r="A33" s="247"/>
      <c r="B33" s="156"/>
      <c r="C33" s="245"/>
      <c r="D33" s="248" t="s">
        <v>165</v>
      </c>
      <c r="E33" s="154">
        <f>SUM(E34:E40,E46:E78,E84:E103)</f>
        <v>19416990</v>
      </c>
      <c r="F33" s="154">
        <f>SUM(F34:F40,F46:F78,F84:F103)</f>
        <v>10713070</v>
      </c>
      <c r="G33" s="154">
        <f>SUM(G34:G40,G46:G78,G84:G103)</f>
        <v>1115000</v>
      </c>
      <c r="H33" s="154">
        <f>SUM(H34:H40,H46:H78,H84:H103)</f>
        <v>11828070</v>
      </c>
      <c r="I33" s="154">
        <f>SUM(I34:I40,I46:I78,I84:I103)</f>
        <v>11828070</v>
      </c>
      <c r="J33" s="154"/>
      <c r="K33" s="154"/>
      <c r="L33" s="209"/>
      <c r="M33" s="192" t="e">
        <f>#REF!+#REF!</f>
        <v>#REF!</v>
      </c>
    </row>
    <row r="34" spans="1:12" ht="17.25" customHeight="1">
      <c r="A34" s="246">
        <v>18</v>
      </c>
      <c r="B34" s="236">
        <v>60016</v>
      </c>
      <c r="C34" s="236">
        <v>6050</v>
      </c>
      <c r="D34" s="243" t="s">
        <v>220</v>
      </c>
      <c r="E34" s="233">
        <v>490000</v>
      </c>
      <c r="F34" s="230">
        <v>490000</v>
      </c>
      <c r="G34" s="233"/>
      <c r="H34" s="228">
        <f aca="true" t="shared" si="1" ref="H34:H52">I34</f>
        <v>490000</v>
      </c>
      <c r="I34" s="230">
        <v>490000</v>
      </c>
      <c r="J34" s="175"/>
      <c r="K34" s="175"/>
      <c r="L34" s="191">
        <f>F33+G33</f>
        <v>11828070</v>
      </c>
    </row>
    <row r="35" spans="1:12" ht="12" customHeight="1">
      <c r="A35" s="213">
        <v>19</v>
      </c>
      <c r="B35" s="163">
        <v>60016</v>
      </c>
      <c r="C35" s="163">
        <v>6050</v>
      </c>
      <c r="D35" s="164" t="s">
        <v>240</v>
      </c>
      <c r="E35" s="185">
        <v>600000</v>
      </c>
      <c r="F35" s="169">
        <v>600000</v>
      </c>
      <c r="G35" s="185"/>
      <c r="H35" s="204">
        <f t="shared" si="1"/>
        <v>600000</v>
      </c>
      <c r="I35" s="169">
        <v>600000</v>
      </c>
      <c r="J35" s="170"/>
      <c r="K35" s="170"/>
      <c r="L35" s="191">
        <f>L34-H33</f>
        <v>0</v>
      </c>
    </row>
    <row r="36" spans="1:12" ht="20.25" customHeight="1">
      <c r="A36" s="213">
        <v>20</v>
      </c>
      <c r="B36" s="163">
        <v>60016</v>
      </c>
      <c r="C36" s="163">
        <v>6050</v>
      </c>
      <c r="D36" s="164" t="s">
        <v>210</v>
      </c>
      <c r="E36" s="185">
        <v>955000</v>
      </c>
      <c r="F36" s="169">
        <v>555000</v>
      </c>
      <c r="G36" s="185"/>
      <c r="H36" s="204">
        <f t="shared" si="1"/>
        <v>555000</v>
      </c>
      <c r="I36" s="169">
        <v>555000</v>
      </c>
      <c r="J36" s="170"/>
      <c r="K36" s="170"/>
      <c r="L36" s="191"/>
    </row>
    <row r="37" spans="1:12" ht="19.5" customHeight="1">
      <c r="A37" s="213">
        <v>21</v>
      </c>
      <c r="B37" s="163">
        <v>60016</v>
      </c>
      <c r="C37" s="163">
        <v>6050</v>
      </c>
      <c r="D37" s="164" t="s">
        <v>299</v>
      </c>
      <c r="E37" s="185">
        <v>1850000</v>
      </c>
      <c r="F37" s="169">
        <v>850000</v>
      </c>
      <c r="G37" s="185"/>
      <c r="H37" s="204">
        <f t="shared" si="1"/>
        <v>850000</v>
      </c>
      <c r="I37" s="169">
        <v>850000</v>
      </c>
      <c r="J37" s="170"/>
      <c r="K37" s="170"/>
      <c r="L37" s="191"/>
    </row>
    <row r="38" spans="1:12" ht="11.25" customHeight="1">
      <c r="A38" s="213">
        <v>22</v>
      </c>
      <c r="B38" s="163">
        <v>60016</v>
      </c>
      <c r="C38" s="163">
        <v>6050</v>
      </c>
      <c r="D38" s="164" t="s">
        <v>185</v>
      </c>
      <c r="E38" s="185">
        <f>H38</f>
        <v>269000</v>
      </c>
      <c r="F38" s="169">
        <v>269000</v>
      </c>
      <c r="G38" s="185"/>
      <c r="H38" s="204">
        <f t="shared" si="1"/>
        <v>269000</v>
      </c>
      <c r="I38" s="169">
        <v>269000</v>
      </c>
      <c r="J38" s="170"/>
      <c r="K38" s="170"/>
      <c r="L38" s="191"/>
    </row>
    <row r="39" spans="1:12" ht="17.25" customHeight="1">
      <c r="A39" s="213">
        <v>23</v>
      </c>
      <c r="B39" s="163">
        <v>60016</v>
      </c>
      <c r="C39" s="163">
        <v>6050</v>
      </c>
      <c r="D39" s="164" t="s">
        <v>241</v>
      </c>
      <c r="E39" s="185">
        <f>H39</f>
        <v>215000</v>
      </c>
      <c r="F39" s="169">
        <v>215000</v>
      </c>
      <c r="G39" s="185"/>
      <c r="H39" s="204">
        <f t="shared" si="1"/>
        <v>215000</v>
      </c>
      <c r="I39" s="169">
        <v>215000</v>
      </c>
      <c r="J39" s="170"/>
      <c r="K39" s="170"/>
      <c r="L39" s="191"/>
    </row>
    <row r="40" spans="1:12" ht="13.5" customHeight="1">
      <c r="A40" s="213">
        <v>24</v>
      </c>
      <c r="B40" s="165">
        <v>60016</v>
      </c>
      <c r="C40" s="165">
        <v>6050</v>
      </c>
      <c r="D40" s="166" t="s">
        <v>187</v>
      </c>
      <c r="E40" s="187">
        <v>128000</v>
      </c>
      <c r="F40" s="168">
        <v>128000</v>
      </c>
      <c r="G40" s="187"/>
      <c r="H40" s="188">
        <f t="shared" si="1"/>
        <v>128000</v>
      </c>
      <c r="I40" s="168">
        <v>128000</v>
      </c>
      <c r="J40" s="173"/>
      <c r="K40" s="173"/>
      <c r="L40" s="191"/>
    </row>
    <row r="41" spans="1:12" ht="13.5" customHeight="1" thickBot="1">
      <c r="A41" s="326" t="s">
        <v>1</v>
      </c>
      <c r="B41" s="313" t="s">
        <v>158</v>
      </c>
      <c r="C41" s="327" t="s">
        <v>163</v>
      </c>
      <c r="D41" s="313" t="s">
        <v>159</v>
      </c>
      <c r="E41" s="313" t="s">
        <v>160</v>
      </c>
      <c r="F41" s="314" t="s">
        <v>195</v>
      </c>
      <c r="G41" s="314" t="s">
        <v>297</v>
      </c>
      <c r="H41" s="312" t="s">
        <v>178</v>
      </c>
      <c r="I41" s="317"/>
      <c r="J41" s="317"/>
      <c r="K41" s="318"/>
      <c r="L41" s="191"/>
    </row>
    <row r="42" spans="1:12" ht="9" customHeight="1">
      <c r="A42" s="326"/>
      <c r="B42" s="313"/>
      <c r="C42" s="328"/>
      <c r="D42" s="313"/>
      <c r="E42" s="313"/>
      <c r="F42" s="315"/>
      <c r="G42" s="315"/>
      <c r="H42" s="319">
        <v>2006</v>
      </c>
      <c r="I42" s="320"/>
      <c r="J42" s="320"/>
      <c r="K42" s="321"/>
      <c r="L42" s="191"/>
    </row>
    <row r="43" spans="1:12" ht="13.5" customHeight="1">
      <c r="A43" s="326"/>
      <c r="B43" s="313"/>
      <c r="C43" s="328"/>
      <c r="D43" s="313"/>
      <c r="E43" s="313"/>
      <c r="F43" s="315"/>
      <c r="G43" s="315"/>
      <c r="H43" s="322" t="s">
        <v>197</v>
      </c>
      <c r="I43" s="324" t="s">
        <v>161</v>
      </c>
      <c r="J43" s="314" t="s">
        <v>245</v>
      </c>
      <c r="K43" s="315" t="s">
        <v>167</v>
      </c>
      <c r="L43" s="191"/>
    </row>
    <row r="44" spans="1:12" ht="13.5" customHeight="1">
      <c r="A44" s="326"/>
      <c r="B44" s="313"/>
      <c r="C44" s="329"/>
      <c r="D44" s="313"/>
      <c r="E44" s="313"/>
      <c r="F44" s="316"/>
      <c r="G44" s="316"/>
      <c r="H44" s="323"/>
      <c r="I44" s="325"/>
      <c r="J44" s="316"/>
      <c r="K44" s="316"/>
      <c r="L44" s="191"/>
    </row>
    <row r="45" spans="1:12" ht="9.75" customHeight="1">
      <c r="A45" s="269">
        <v>1</v>
      </c>
      <c r="B45" s="269">
        <v>2</v>
      </c>
      <c r="C45" s="269">
        <v>3</v>
      </c>
      <c r="D45" s="269">
        <v>4</v>
      </c>
      <c r="E45" s="269">
        <v>5</v>
      </c>
      <c r="F45" s="269">
        <v>6</v>
      </c>
      <c r="G45" s="269">
        <v>7</v>
      </c>
      <c r="H45" s="270">
        <v>8</v>
      </c>
      <c r="I45" s="271">
        <v>9</v>
      </c>
      <c r="J45" s="272">
        <v>10</v>
      </c>
      <c r="K45" s="272">
        <v>11</v>
      </c>
      <c r="L45" s="191"/>
    </row>
    <row r="46" spans="1:12" ht="14.25" customHeight="1">
      <c r="A46" s="246">
        <v>25</v>
      </c>
      <c r="B46" s="236">
        <v>60016</v>
      </c>
      <c r="C46" s="236">
        <v>6050</v>
      </c>
      <c r="D46" s="243" t="s">
        <v>293</v>
      </c>
      <c r="E46" s="233">
        <f>H46</f>
        <v>430000</v>
      </c>
      <c r="F46" s="230">
        <v>430000</v>
      </c>
      <c r="G46" s="233"/>
      <c r="H46" s="228">
        <f t="shared" si="1"/>
        <v>430000</v>
      </c>
      <c r="I46" s="230">
        <v>430000</v>
      </c>
      <c r="J46" s="175"/>
      <c r="K46" s="175"/>
      <c r="L46" s="191"/>
    </row>
    <row r="47" spans="1:12" ht="15.75" customHeight="1">
      <c r="A47" s="163">
        <v>26</v>
      </c>
      <c r="B47" s="163">
        <v>60016</v>
      </c>
      <c r="C47" s="163">
        <v>6050</v>
      </c>
      <c r="D47" s="164" t="s">
        <v>242</v>
      </c>
      <c r="E47" s="185">
        <v>230000</v>
      </c>
      <c r="F47" s="169">
        <v>230000</v>
      </c>
      <c r="G47" s="185"/>
      <c r="H47" s="204">
        <f t="shared" si="1"/>
        <v>230000</v>
      </c>
      <c r="I47" s="169">
        <v>230000</v>
      </c>
      <c r="J47" s="170"/>
      <c r="K47" s="170"/>
      <c r="L47" s="191"/>
    </row>
    <row r="48" spans="1:12" ht="13.5" customHeight="1">
      <c r="A48" s="213">
        <v>27</v>
      </c>
      <c r="B48" s="163">
        <v>60016</v>
      </c>
      <c r="C48" s="163">
        <v>6050</v>
      </c>
      <c r="D48" s="164" t="s">
        <v>193</v>
      </c>
      <c r="E48" s="185">
        <v>225186</v>
      </c>
      <c r="F48" s="169">
        <v>150000</v>
      </c>
      <c r="G48" s="185"/>
      <c r="H48" s="204">
        <f t="shared" si="1"/>
        <v>150000</v>
      </c>
      <c r="I48" s="169">
        <v>150000</v>
      </c>
      <c r="J48" s="170"/>
      <c r="K48" s="170"/>
      <c r="L48" s="191"/>
    </row>
    <row r="49" spans="1:12" ht="12.75" customHeight="1">
      <c r="A49" s="163">
        <v>28</v>
      </c>
      <c r="B49" s="163">
        <v>60016</v>
      </c>
      <c r="C49" s="163">
        <v>6050</v>
      </c>
      <c r="D49" s="164" t="s">
        <v>194</v>
      </c>
      <c r="E49" s="185">
        <v>191070</v>
      </c>
      <c r="F49" s="169">
        <v>185000</v>
      </c>
      <c r="G49" s="185"/>
      <c r="H49" s="204">
        <f t="shared" si="1"/>
        <v>185000</v>
      </c>
      <c r="I49" s="169">
        <v>185000</v>
      </c>
      <c r="J49" s="170"/>
      <c r="K49" s="170"/>
      <c r="L49" s="191"/>
    </row>
    <row r="50" spans="1:12" ht="12" customHeight="1">
      <c r="A50" s="213">
        <v>29</v>
      </c>
      <c r="B50" s="163">
        <v>60016</v>
      </c>
      <c r="C50" s="163">
        <v>6050</v>
      </c>
      <c r="D50" s="164" t="s">
        <v>188</v>
      </c>
      <c r="E50" s="185">
        <f>H50</f>
        <v>692000</v>
      </c>
      <c r="F50" s="169">
        <v>692000</v>
      </c>
      <c r="G50" s="185"/>
      <c r="H50" s="204">
        <f t="shared" si="1"/>
        <v>692000</v>
      </c>
      <c r="I50" s="169">
        <v>692000</v>
      </c>
      <c r="J50" s="170"/>
      <c r="K50" s="170"/>
      <c r="L50" s="191"/>
    </row>
    <row r="51" spans="1:12" ht="16.5" customHeight="1">
      <c r="A51" s="163">
        <v>30</v>
      </c>
      <c r="B51" s="163">
        <v>60016</v>
      </c>
      <c r="C51" s="163">
        <v>6050</v>
      </c>
      <c r="D51" s="164" t="s">
        <v>192</v>
      </c>
      <c r="E51" s="185">
        <v>1066574</v>
      </c>
      <c r="F51" s="169">
        <v>348910</v>
      </c>
      <c r="G51" s="185"/>
      <c r="H51" s="204">
        <f t="shared" si="1"/>
        <v>348910</v>
      </c>
      <c r="I51" s="169">
        <v>348910</v>
      </c>
      <c r="J51" s="170"/>
      <c r="K51" s="170"/>
      <c r="L51" s="191"/>
    </row>
    <row r="52" spans="1:12" ht="15.75" customHeight="1">
      <c r="A52" s="213">
        <v>31</v>
      </c>
      <c r="B52" s="163">
        <v>60016</v>
      </c>
      <c r="C52" s="163">
        <v>6050</v>
      </c>
      <c r="D52" s="164" t="s">
        <v>198</v>
      </c>
      <c r="E52" s="185">
        <f>H52</f>
        <v>320000</v>
      </c>
      <c r="F52" s="169">
        <v>320000</v>
      </c>
      <c r="G52" s="185"/>
      <c r="H52" s="204">
        <f t="shared" si="1"/>
        <v>320000</v>
      </c>
      <c r="I52" s="169">
        <v>320000</v>
      </c>
      <c r="J52" s="241"/>
      <c r="K52" s="170"/>
      <c r="L52" s="191"/>
    </row>
    <row r="53" spans="1:12" ht="12.75" customHeight="1">
      <c r="A53" s="163">
        <v>32</v>
      </c>
      <c r="B53" s="163">
        <v>60016</v>
      </c>
      <c r="C53" s="163">
        <v>6050</v>
      </c>
      <c r="D53" s="164" t="s">
        <v>286</v>
      </c>
      <c r="E53" s="185">
        <f aca="true" t="shared" si="2" ref="E53:E63">H53</f>
        <v>20000</v>
      </c>
      <c r="F53" s="169">
        <v>20000</v>
      </c>
      <c r="G53" s="185"/>
      <c r="H53" s="204">
        <f aca="true" t="shared" si="3" ref="H53:H63">I53</f>
        <v>20000</v>
      </c>
      <c r="I53" s="169">
        <v>20000</v>
      </c>
      <c r="J53" s="241"/>
      <c r="K53" s="241"/>
      <c r="L53" s="191"/>
    </row>
    <row r="54" spans="1:12" ht="12.75" customHeight="1">
      <c r="A54" s="213">
        <v>33</v>
      </c>
      <c r="B54" s="163">
        <v>60016</v>
      </c>
      <c r="C54" s="163">
        <v>6050</v>
      </c>
      <c r="D54" s="164" t="s">
        <v>199</v>
      </c>
      <c r="E54" s="185">
        <f t="shared" si="2"/>
        <v>20000</v>
      </c>
      <c r="F54" s="169">
        <v>20000</v>
      </c>
      <c r="G54" s="185"/>
      <c r="H54" s="204">
        <f t="shared" si="3"/>
        <v>20000</v>
      </c>
      <c r="I54" s="169">
        <v>20000</v>
      </c>
      <c r="J54" s="241"/>
      <c r="K54" s="241"/>
      <c r="L54" s="191"/>
    </row>
    <row r="55" spans="1:12" ht="12.75" customHeight="1">
      <c r="A55" s="163">
        <v>34</v>
      </c>
      <c r="B55" s="163">
        <v>60016</v>
      </c>
      <c r="C55" s="163">
        <v>6050</v>
      </c>
      <c r="D55" s="164" t="s">
        <v>200</v>
      </c>
      <c r="E55" s="185">
        <f t="shared" si="2"/>
        <v>30000</v>
      </c>
      <c r="F55" s="169">
        <v>30000</v>
      </c>
      <c r="G55" s="185"/>
      <c r="H55" s="204">
        <f t="shared" si="3"/>
        <v>30000</v>
      </c>
      <c r="I55" s="169">
        <v>30000</v>
      </c>
      <c r="J55" s="241"/>
      <c r="K55" s="241"/>
      <c r="L55" s="191"/>
    </row>
    <row r="56" spans="1:12" ht="12.75" customHeight="1">
      <c r="A56" s="213">
        <v>35</v>
      </c>
      <c r="B56" s="163">
        <v>60016</v>
      </c>
      <c r="C56" s="163">
        <v>6050</v>
      </c>
      <c r="D56" s="164" t="s">
        <v>201</v>
      </c>
      <c r="E56" s="185">
        <f t="shared" si="2"/>
        <v>35000</v>
      </c>
      <c r="F56" s="169">
        <v>35000</v>
      </c>
      <c r="G56" s="185"/>
      <c r="H56" s="204">
        <f t="shared" si="3"/>
        <v>35000</v>
      </c>
      <c r="I56" s="169">
        <v>35000</v>
      </c>
      <c r="J56" s="241"/>
      <c r="K56" s="241"/>
      <c r="L56" s="191"/>
    </row>
    <row r="57" spans="1:12" ht="12.75" customHeight="1">
      <c r="A57" s="163">
        <v>36</v>
      </c>
      <c r="B57" s="163">
        <v>60016</v>
      </c>
      <c r="C57" s="163">
        <v>6050</v>
      </c>
      <c r="D57" s="164" t="s">
        <v>202</v>
      </c>
      <c r="E57" s="185">
        <f t="shared" si="2"/>
        <v>35000</v>
      </c>
      <c r="F57" s="169">
        <v>35000</v>
      </c>
      <c r="G57" s="185"/>
      <c r="H57" s="204">
        <f t="shared" si="3"/>
        <v>35000</v>
      </c>
      <c r="I57" s="169">
        <v>35000</v>
      </c>
      <c r="J57" s="241"/>
      <c r="K57" s="241"/>
      <c r="L57" s="191"/>
    </row>
    <row r="58" spans="1:12" ht="12" customHeight="1">
      <c r="A58" s="213">
        <v>37</v>
      </c>
      <c r="B58" s="163">
        <v>60016</v>
      </c>
      <c r="C58" s="163">
        <v>6050</v>
      </c>
      <c r="D58" s="164" t="s">
        <v>321</v>
      </c>
      <c r="E58" s="185">
        <v>1270000</v>
      </c>
      <c r="F58" s="169">
        <v>30000</v>
      </c>
      <c r="G58" s="185"/>
      <c r="H58" s="204">
        <f t="shared" si="3"/>
        <v>30000</v>
      </c>
      <c r="I58" s="169">
        <v>30000</v>
      </c>
      <c r="J58" s="241"/>
      <c r="K58" s="241"/>
      <c r="L58" s="191"/>
    </row>
    <row r="59" spans="1:12" ht="12.75" customHeight="1">
      <c r="A59" s="163">
        <v>38</v>
      </c>
      <c r="B59" s="163">
        <v>60016</v>
      </c>
      <c r="C59" s="163">
        <v>6050</v>
      </c>
      <c r="D59" s="164" t="s">
        <v>208</v>
      </c>
      <c r="E59" s="185">
        <f t="shared" si="2"/>
        <v>30000</v>
      </c>
      <c r="F59" s="169">
        <v>30000</v>
      </c>
      <c r="G59" s="185"/>
      <c r="H59" s="204">
        <f t="shared" si="3"/>
        <v>30000</v>
      </c>
      <c r="I59" s="169">
        <v>30000</v>
      </c>
      <c r="J59" s="241"/>
      <c r="K59" s="241"/>
      <c r="L59" s="191"/>
    </row>
    <row r="60" spans="1:12" ht="12.75" customHeight="1">
      <c r="A60" s="213">
        <v>39</v>
      </c>
      <c r="B60" s="176">
        <v>60016</v>
      </c>
      <c r="C60" s="176">
        <v>6050</v>
      </c>
      <c r="D60" s="177" t="s">
        <v>223</v>
      </c>
      <c r="E60" s="182">
        <v>372000</v>
      </c>
      <c r="F60" s="174">
        <v>372000</v>
      </c>
      <c r="G60" s="182"/>
      <c r="H60" s="186">
        <f>I60</f>
        <v>372000</v>
      </c>
      <c r="I60" s="174">
        <v>372000</v>
      </c>
      <c r="J60" s="249"/>
      <c r="K60" s="249"/>
      <c r="L60" s="191"/>
    </row>
    <row r="61" spans="1:12" ht="14.25" customHeight="1">
      <c r="A61" s="163">
        <v>40</v>
      </c>
      <c r="B61" s="163">
        <v>60016</v>
      </c>
      <c r="C61" s="163">
        <v>6050</v>
      </c>
      <c r="D61" s="164" t="s">
        <v>209</v>
      </c>
      <c r="E61" s="185">
        <f>H61</f>
        <v>20000</v>
      </c>
      <c r="F61" s="169">
        <v>20000</v>
      </c>
      <c r="G61" s="185"/>
      <c r="H61" s="204">
        <f>I61</f>
        <v>20000</v>
      </c>
      <c r="I61" s="169">
        <v>20000</v>
      </c>
      <c r="J61" s="241"/>
      <c r="K61" s="241"/>
      <c r="L61" s="191"/>
    </row>
    <row r="62" spans="1:12" ht="12" customHeight="1">
      <c r="A62" s="213">
        <v>41</v>
      </c>
      <c r="B62" s="163">
        <v>60016</v>
      </c>
      <c r="C62" s="163">
        <v>6050</v>
      </c>
      <c r="D62" s="164" t="s">
        <v>254</v>
      </c>
      <c r="E62" s="185">
        <f t="shared" si="2"/>
        <v>712000</v>
      </c>
      <c r="F62" s="169">
        <v>712000</v>
      </c>
      <c r="G62" s="185"/>
      <c r="H62" s="204">
        <f t="shared" si="3"/>
        <v>712000</v>
      </c>
      <c r="I62" s="169">
        <v>712000</v>
      </c>
      <c r="J62" s="241"/>
      <c r="K62" s="241"/>
      <c r="L62" s="191"/>
    </row>
    <row r="63" spans="1:12" ht="14.25" customHeight="1">
      <c r="A63" s="163">
        <v>42</v>
      </c>
      <c r="B63" s="163">
        <v>60016</v>
      </c>
      <c r="C63" s="163">
        <v>6050</v>
      </c>
      <c r="D63" s="231" t="s">
        <v>206</v>
      </c>
      <c r="E63" s="238">
        <f t="shared" si="2"/>
        <v>32000</v>
      </c>
      <c r="F63" s="239">
        <v>32000</v>
      </c>
      <c r="G63" s="238"/>
      <c r="H63" s="240">
        <f t="shared" si="3"/>
        <v>32000</v>
      </c>
      <c r="I63" s="169">
        <v>32000</v>
      </c>
      <c r="J63" s="241"/>
      <c r="K63" s="241"/>
      <c r="L63" s="191"/>
    </row>
    <row r="64" spans="1:12" ht="14.25" customHeight="1">
      <c r="A64" s="213">
        <v>43</v>
      </c>
      <c r="B64" s="163">
        <v>60016</v>
      </c>
      <c r="C64" s="163">
        <v>6050</v>
      </c>
      <c r="D64" s="164" t="s">
        <v>211</v>
      </c>
      <c r="E64" s="185">
        <v>150000</v>
      </c>
      <c r="F64" s="169">
        <v>150000</v>
      </c>
      <c r="G64" s="185"/>
      <c r="H64" s="204">
        <f>I64</f>
        <v>150000</v>
      </c>
      <c r="I64" s="169">
        <v>150000</v>
      </c>
      <c r="J64" s="241"/>
      <c r="K64" s="241"/>
      <c r="L64" s="191"/>
    </row>
    <row r="65" spans="1:12" ht="12.75" customHeight="1">
      <c r="A65" s="163">
        <v>44</v>
      </c>
      <c r="B65" s="163">
        <v>60016</v>
      </c>
      <c r="C65" s="163">
        <v>6050</v>
      </c>
      <c r="D65" s="164" t="s">
        <v>300</v>
      </c>
      <c r="E65" s="185">
        <v>178000</v>
      </c>
      <c r="F65" s="169">
        <v>8000</v>
      </c>
      <c r="G65" s="185">
        <v>170000</v>
      </c>
      <c r="H65" s="204">
        <f aca="true" t="shared" si="4" ref="H65:H75">I65</f>
        <v>178000</v>
      </c>
      <c r="I65" s="169">
        <v>178000</v>
      </c>
      <c r="J65" s="241"/>
      <c r="K65" s="241"/>
      <c r="L65" s="191"/>
    </row>
    <row r="66" spans="1:12" ht="12.75" customHeight="1">
      <c r="A66" s="213">
        <v>45</v>
      </c>
      <c r="B66" s="163">
        <v>60016</v>
      </c>
      <c r="C66" s="163">
        <v>6050</v>
      </c>
      <c r="D66" s="164" t="s">
        <v>301</v>
      </c>
      <c r="E66" s="185">
        <v>118000</v>
      </c>
      <c r="F66" s="169">
        <v>8000</v>
      </c>
      <c r="G66" s="185">
        <v>110000</v>
      </c>
      <c r="H66" s="204">
        <f t="shared" si="4"/>
        <v>118000</v>
      </c>
      <c r="I66" s="169">
        <v>118000</v>
      </c>
      <c r="J66" s="241"/>
      <c r="K66" s="241"/>
      <c r="L66" s="191"/>
    </row>
    <row r="67" spans="1:12" ht="12.75" customHeight="1">
      <c r="A67" s="163">
        <v>46</v>
      </c>
      <c r="B67" s="163">
        <v>60016</v>
      </c>
      <c r="C67" s="163">
        <v>6050</v>
      </c>
      <c r="D67" s="164" t="s">
        <v>212</v>
      </c>
      <c r="E67" s="185">
        <v>12000</v>
      </c>
      <c r="F67" s="169">
        <v>12000</v>
      </c>
      <c r="G67" s="185"/>
      <c r="H67" s="204">
        <f t="shared" si="4"/>
        <v>12000</v>
      </c>
      <c r="I67" s="169">
        <v>12000</v>
      </c>
      <c r="J67" s="241"/>
      <c r="K67" s="241"/>
      <c r="L67" s="191"/>
    </row>
    <row r="68" spans="1:12" ht="12.75" customHeight="1">
      <c r="A68" s="213">
        <v>47</v>
      </c>
      <c r="B68" s="163">
        <v>60016</v>
      </c>
      <c r="C68" s="163">
        <v>6050</v>
      </c>
      <c r="D68" s="164" t="s">
        <v>233</v>
      </c>
      <c r="E68" s="185">
        <v>280000</v>
      </c>
      <c r="F68" s="169">
        <v>10000</v>
      </c>
      <c r="G68" s="185">
        <v>270000</v>
      </c>
      <c r="H68" s="204">
        <f t="shared" si="4"/>
        <v>280000</v>
      </c>
      <c r="I68" s="169">
        <v>280000</v>
      </c>
      <c r="J68" s="241"/>
      <c r="K68" s="241"/>
      <c r="L68" s="191"/>
    </row>
    <row r="69" spans="1:12" ht="18.75" customHeight="1">
      <c r="A69" s="163">
        <v>48</v>
      </c>
      <c r="B69" s="163">
        <v>60016</v>
      </c>
      <c r="C69" s="163">
        <v>6050</v>
      </c>
      <c r="D69" s="164" t="s">
        <v>302</v>
      </c>
      <c r="E69" s="185">
        <v>137000</v>
      </c>
      <c r="F69" s="169">
        <v>17000</v>
      </c>
      <c r="G69" s="185">
        <v>120000</v>
      </c>
      <c r="H69" s="204">
        <f t="shared" si="4"/>
        <v>137000</v>
      </c>
      <c r="I69" s="169">
        <v>137000</v>
      </c>
      <c r="J69" s="241"/>
      <c r="K69" s="241"/>
      <c r="L69" s="191"/>
    </row>
    <row r="70" spans="1:12" ht="12.75" customHeight="1">
      <c r="A70" s="213">
        <v>49</v>
      </c>
      <c r="B70" s="163">
        <v>60016</v>
      </c>
      <c r="C70" s="163">
        <v>6050</v>
      </c>
      <c r="D70" s="164" t="s">
        <v>303</v>
      </c>
      <c r="E70" s="185">
        <v>720000</v>
      </c>
      <c r="F70" s="169">
        <v>20000</v>
      </c>
      <c r="G70" s="185">
        <v>200000</v>
      </c>
      <c r="H70" s="204">
        <f t="shared" si="4"/>
        <v>220000</v>
      </c>
      <c r="I70" s="169">
        <v>220000</v>
      </c>
      <c r="J70" s="241"/>
      <c r="K70" s="241"/>
      <c r="L70" s="191"/>
    </row>
    <row r="71" spans="1:12" ht="12.75" customHeight="1">
      <c r="A71" s="163">
        <v>50</v>
      </c>
      <c r="B71" s="163">
        <v>60016</v>
      </c>
      <c r="C71" s="163">
        <v>6050</v>
      </c>
      <c r="D71" s="164" t="s">
        <v>213</v>
      </c>
      <c r="E71" s="185">
        <v>20000</v>
      </c>
      <c r="F71" s="169">
        <v>20000</v>
      </c>
      <c r="G71" s="185"/>
      <c r="H71" s="204">
        <f t="shared" si="4"/>
        <v>20000</v>
      </c>
      <c r="I71" s="169">
        <v>20000</v>
      </c>
      <c r="J71" s="241"/>
      <c r="K71" s="241"/>
      <c r="L71" s="191"/>
    </row>
    <row r="72" spans="1:12" ht="14.25" customHeight="1">
      <c r="A72" s="213">
        <v>51</v>
      </c>
      <c r="B72" s="163">
        <v>60016</v>
      </c>
      <c r="C72" s="163">
        <v>6050</v>
      </c>
      <c r="D72" s="164" t="s">
        <v>214</v>
      </c>
      <c r="E72" s="185">
        <v>25000</v>
      </c>
      <c r="F72" s="169">
        <v>25000</v>
      </c>
      <c r="G72" s="185"/>
      <c r="H72" s="204">
        <f t="shared" si="4"/>
        <v>25000</v>
      </c>
      <c r="I72" s="169">
        <v>25000</v>
      </c>
      <c r="J72" s="241"/>
      <c r="K72" s="241"/>
      <c r="L72" s="191"/>
    </row>
    <row r="73" spans="1:12" ht="13.5" customHeight="1">
      <c r="A73" s="163">
        <v>52</v>
      </c>
      <c r="B73" s="163">
        <v>60016</v>
      </c>
      <c r="C73" s="163">
        <v>6050</v>
      </c>
      <c r="D73" s="164" t="s">
        <v>224</v>
      </c>
      <c r="E73" s="185">
        <v>30000</v>
      </c>
      <c r="F73" s="169">
        <v>30000</v>
      </c>
      <c r="G73" s="185"/>
      <c r="H73" s="204">
        <f t="shared" si="4"/>
        <v>30000</v>
      </c>
      <c r="I73" s="169">
        <v>30000</v>
      </c>
      <c r="J73" s="241"/>
      <c r="K73" s="241"/>
      <c r="L73" s="191"/>
    </row>
    <row r="74" spans="1:12" ht="13.5" customHeight="1">
      <c r="A74" s="213">
        <v>53</v>
      </c>
      <c r="B74" s="163">
        <v>60016</v>
      </c>
      <c r="C74" s="163">
        <v>6050</v>
      </c>
      <c r="D74" s="164" t="s">
        <v>225</v>
      </c>
      <c r="E74" s="185">
        <v>40000</v>
      </c>
      <c r="F74" s="169">
        <v>40000</v>
      </c>
      <c r="G74" s="185"/>
      <c r="H74" s="204">
        <f t="shared" si="4"/>
        <v>40000</v>
      </c>
      <c r="I74" s="169">
        <v>40000</v>
      </c>
      <c r="J74" s="241"/>
      <c r="K74" s="241"/>
      <c r="L74" s="191"/>
    </row>
    <row r="75" spans="1:12" ht="13.5" customHeight="1">
      <c r="A75" s="163">
        <v>54</v>
      </c>
      <c r="B75" s="163">
        <v>60016</v>
      </c>
      <c r="C75" s="163">
        <v>6050</v>
      </c>
      <c r="D75" s="164" t="s">
        <v>255</v>
      </c>
      <c r="E75" s="185">
        <f>H75</f>
        <v>203647</v>
      </c>
      <c r="F75" s="169">
        <v>203647</v>
      </c>
      <c r="G75" s="185"/>
      <c r="H75" s="204">
        <f t="shared" si="4"/>
        <v>203647</v>
      </c>
      <c r="I75" s="169">
        <v>203647</v>
      </c>
      <c r="J75" s="241"/>
      <c r="K75" s="241"/>
      <c r="L75" s="191"/>
    </row>
    <row r="76" spans="1:12" ht="13.5" customHeight="1">
      <c r="A76" s="213">
        <v>55</v>
      </c>
      <c r="B76" s="163">
        <v>60016</v>
      </c>
      <c r="C76" s="163">
        <v>6050</v>
      </c>
      <c r="D76" s="164" t="s">
        <v>46</v>
      </c>
      <c r="E76" s="185">
        <v>370000</v>
      </c>
      <c r="F76" s="169">
        <v>370000</v>
      </c>
      <c r="G76" s="185"/>
      <c r="H76" s="204">
        <f aca="true" t="shared" si="5" ref="H76:H88">I76</f>
        <v>370000</v>
      </c>
      <c r="I76" s="169">
        <v>370000</v>
      </c>
      <c r="J76" s="241"/>
      <c r="K76" s="241"/>
      <c r="L76" s="191"/>
    </row>
    <row r="77" spans="1:12" ht="15.75" customHeight="1">
      <c r="A77" s="163">
        <v>56</v>
      </c>
      <c r="B77" s="163">
        <v>60016</v>
      </c>
      <c r="C77" s="163">
        <v>6050</v>
      </c>
      <c r="D77" s="164" t="s">
        <v>238</v>
      </c>
      <c r="E77" s="185">
        <v>231548</v>
      </c>
      <c r="F77" s="169">
        <v>231548</v>
      </c>
      <c r="G77" s="185"/>
      <c r="H77" s="204">
        <f t="shared" si="5"/>
        <v>231548</v>
      </c>
      <c r="I77" s="169">
        <v>231548</v>
      </c>
      <c r="J77" s="241"/>
      <c r="K77" s="241"/>
      <c r="L77" s="191"/>
    </row>
    <row r="78" spans="1:12" ht="16.5" customHeight="1">
      <c r="A78" s="213">
        <v>57</v>
      </c>
      <c r="B78" s="165">
        <v>60016</v>
      </c>
      <c r="C78" s="165">
        <v>6050</v>
      </c>
      <c r="D78" s="166" t="s">
        <v>243</v>
      </c>
      <c r="E78" s="187">
        <v>20000</v>
      </c>
      <c r="F78" s="168">
        <v>20000</v>
      </c>
      <c r="G78" s="187"/>
      <c r="H78" s="188">
        <f t="shared" si="5"/>
        <v>20000</v>
      </c>
      <c r="I78" s="168">
        <v>20000</v>
      </c>
      <c r="J78" s="251"/>
      <c r="K78" s="251"/>
      <c r="L78" s="191"/>
    </row>
    <row r="79" spans="1:12" ht="16.5" customHeight="1">
      <c r="A79" s="257"/>
      <c r="B79" s="257"/>
      <c r="C79" s="257"/>
      <c r="D79" s="256"/>
      <c r="E79" s="261"/>
      <c r="F79" s="262"/>
      <c r="G79" s="261"/>
      <c r="H79" s="263"/>
      <c r="I79" s="262"/>
      <c r="J79" s="264"/>
      <c r="K79" s="264"/>
      <c r="L79" s="191"/>
    </row>
    <row r="80" spans="1:12" ht="10.5" customHeight="1" thickBot="1">
      <c r="A80" s="326" t="s">
        <v>1</v>
      </c>
      <c r="B80" s="313" t="s">
        <v>158</v>
      </c>
      <c r="C80" s="327" t="s">
        <v>163</v>
      </c>
      <c r="D80" s="313"/>
      <c r="E80" s="313" t="s">
        <v>160</v>
      </c>
      <c r="F80" s="314" t="s">
        <v>195</v>
      </c>
      <c r="G80" s="314" t="s">
        <v>297</v>
      </c>
      <c r="H80" s="317" t="s">
        <v>178</v>
      </c>
      <c r="I80" s="317"/>
      <c r="J80" s="317"/>
      <c r="K80" s="318"/>
      <c r="L80" s="191"/>
    </row>
    <row r="81" spans="1:12" ht="12" customHeight="1">
      <c r="A81" s="326"/>
      <c r="B81" s="313"/>
      <c r="C81" s="328"/>
      <c r="D81" s="313"/>
      <c r="E81" s="313"/>
      <c r="F81" s="315"/>
      <c r="G81" s="315"/>
      <c r="H81" s="319">
        <v>2006</v>
      </c>
      <c r="I81" s="320"/>
      <c r="J81" s="320"/>
      <c r="K81" s="321"/>
      <c r="L81" s="191"/>
    </row>
    <row r="82" spans="1:12" ht="16.5" customHeight="1">
      <c r="A82" s="326"/>
      <c r="B82" s="313"/>
      <c r="C82" s="328"/>
      <c r="D82" s="313"/>
      <c r="E82" s="313"/>
      <c r="F82" s="315"/>
      <c r="G82" s="315"/>
      <c r="H82" s="322" t="s">
        <v>197</v>
      </c>
      <c r="I82" s="324" t="s">
        <v>161</v>
      </c>
      <c r="J82" s="314" t="s">
        <v>245</v>
      </c>
      <c r="K82" s="315" t="s">
        <v>167</v>
      </c>
      <c r="L82" s="191"/>
    </row>
    <row r="83" spans="1:12" ht="12" customHeight="1">
      <c r="A83" s="326"/>
      <c r="B83" s="313"/>
      <c r="C83" s="329"/>
      <c r="D83" s="313"/>
      <c r="E83" s="313"/>
      <c r="F83" s="316"/>
      <c r="G83" s="316"/>
      <c r="H83" s="323"/>
      <c r="I83" s="325"/>
      <c r="J83" s="316"/>
      <c r="K83" s="316"/>
      <c r="L83" s="191"/>
    </row>
    <row r="84" spans="1:12" ht="20.25" customHeight="1">
      <c r="A84" s="213">
        <v>58</v>
      </c>
      <c r="B84" s="163">
        <v>60016</v>
      </c>
      <c r="C84" s="163">
        <v>6050</v>
      </c>
      <c r="D84" s="164" t="s">
        <v>304</v>
      </c>
      <c r="E84" s="185">
        <v>80000</v>
      </c>
      <c r="F84" s="185">
        <v>80000</v>
      </c>
      <c r="G84" s="185"/>
      <c r="H84" s="204">
        <f t="shared" si="5"/>
        <v>80000</v>
      </c>
      <c r="I84" s="169">
        <v>80000</v>
      </c>
      <c r="J84" s="241"/>
      <c r="K84" s="241"/>
      <c r="L84" s="191"/>
    </row>
    <row r="85" spans="1:12" ht="13.5" customHeight="1">
      <c r="A85" s="213">
        <v>59</v>
      </c>
      <c r="B85" s="163">
        <v>60016</v>
      </c>
      <c r="C85" s="163">
        <v>6050</v>
      </c>
      <c r="D85" s="164" t="s">
        <v>256</v>
      </c>
      <c r="E85" s="185">
        <v>800000</v>
      </c>
      <c r="F85" s="185">
        <v>400000</v>
      </c>
      <c r="G85" s="185"/>
      <c r="H85" s="204">
        <f t="shared" si="5"/>
        <v>400000</v>
      </c>
      <c r="I85" s="169">
        <v>400000</v>
      </c>
      <c r="J85" s="241"/>
      <c r="K85" s="241"/>
      <c r="L85" s="191"/>
    </row>
    <row r="86" spans="1:12" ht="15" customHeight="1">
      <c r="A86" s="213">
        <v>60</v>
      </c>
      <c r="B86" s="163">
        <v>60016</v>
      </c>
      <c r="C86" s="163">
        <v>6050</v>
      </c>
      <c r="D86" s="164" t="s">
        <v>257</v>
      </c>
      <c r="E86" s="185">
        <v>325000</v>
      </c>
      <c r="F86" s="185">
        <v>325000</v>
      </c>
      <c r="G86" s="185"/>
      <c r="H86" s="204">
        <f t="shared" si="5"/>
        <v>325000</v>
      </c>
      <c r="I86" s="169">
        <v>325000</v>
      </c>
      <c r="J86" s="241"/>
      <c r="K86" s="241"/>
      <c r="L86" s="191"/>
    </row>
    <row r="87" spans="1:12" ht="12.75" customHeight="1">
      <c r="A87" s="213">
        <v>61</v>
      </c>
      <c r="B87" s="163">
        <v>60016</v>
      </c>
      <c r="C87" s="163">
        <v>6050</v>
      </c>
      <c r="D87" s="164" t="s">
        <v>258</v>
      </c>
      <c r="E87" s="185">
        <v>50000</v>
      </c>
      <c r="F87" s="185">
        <v>50000</v>
      </c>
      <c r="G87" s="185"/>
      <c r="H87" s="204">
        <f t="shared" si="5"/>
        <v>50000</v>
      </c>
      <c r="I87" s="169">
        <v>50000</v>
      </c>
      <c r="J87" s="241"/>
      <c r="K87" s="241"/>
      <c r="L87" s="191"/>
    </row>
    <row r="88" spans="1:12" ht="13.5" customHeight="1">
      <c r="A88" s="213">
        <v>62</v>
      </c>
      <c r="B88" s="163">
        <v>60016</v>
      </c>
      <c r="C88" s="163">
        <v>6050</v>
      </c>
      <c r="D88" s="164" t="s">
        <v>305</v>
      </c>
      <c r="E88" s="185">
        <v>1140000</v>
      </c>
      <c r="F88" s="185">
        <v>40000</v>
      </c>
      <c r="G88" s="185"/>
      <c r="H88" s="204">
        <f t="shared" si="5"/>
        <v>40000</v>
      </c>
      <c r="I88" s="169">
        <v>40000</v>
      </c>
      <c r="J88" s="241"/>
      <c r="K88" s="241"/>
      <c r="L88" s="191"/>
    </row>
    <row r="89" spans="1:12" ht="13.5" customHeight="1">
      <c r="A89" s="213">
        <v>63</v>
      </c>
      <c r="B89" s="163">
        <v>60016</v>
      </c>
      <c r="C89" s="163">
        <v>6050</v>
      </c>
      <c r="D89" s="164" t="s">
        <v>263</v>
      </c>
      <c r="E89" s="185">
        <v>150000</v>
      </c>
      <c r="F89" s="185">
        <v>150000</v>
      </c>
      <c r="G89" s="185"/>
      <c r="H89" s="204">
        <f aca="true" t="shared" si="6" ref="H89:H103">I89</f>
        <v>150000</v>
      </c>
      <c r="I89" s="169">
        <v>150000</v>
      </c>
      <c r="J89" s="241"/>
      <c r="K89" s="249"/>
      <c r="L89" s="191"/>
    </row>
    <row r="90" spans="1:12" ht="16.5" customHeight="1">
      <c r="A90" s="213">
        <v>64</v>
      </c>
      <c r="B90" s="163">
        <v>60016</v>
      </c>
      <c r="C90" s="163">
        <v>6050</v>
      </c>
      <c r="D90" s="164" t="s">
        <v>267</v>
      </c>
      <c r="E90" s="185">
        <f>H90</f>
        <v>658353</v>
      </c>
      <c r="F90" s="185">
        <v>658353</v>
      </c>
      <c r="G90" s="185"/>
      <c r="H90" s="204">
        <f t="shared" si="6"/>
        <v>658353</v>
      </c>
      <c r="I90" s="169">
        <v>658353</v>
      </c>
      <c r="J90" s="241"/>
      <c r="K90" s="258"/>
      <c r="L90" s="191"/>
    </row>
    <row r="91" spans="1:12" ht="13.5" customHeight="1">
      <c r="A91" s="213">
        <v>65</v>
      </c>
      <c r="B91" s="163">
        <v>60016</v>
      </c>
      <c r="C91" s="163">
        <v>6050</v>
      </c>
      <c r="D91" s="164" t="s">
        <v>266</v>
      </c>
      <c r="E91" s="185">
        <v>70000</v>
      </c>
      <c r="F91" s="185">
        <v>70000</v>
      </c>
      <c r="G91" s="185"/>
      <c r="H91" s="204">
        <f t="shared" si="6"/>
        <v>70000</v>
      </c>
      <c r="I91" s="169">
        <v>70000</v>
      </c>
      <c r="J91" s="241"/>
      <c r="K91" s="241"/>
      <c r="L91" s="191"/>
    </row>
    <row r="92" spans="1:12" ht="13.5" customHeight="1">
      <c r="A92" s="213">
        <v>66</v>
      </c>
      <c r="B92" s="163">
        <v>60016</v>
      </c>
      <c r="C92" s="163">
        <v>6050</v>
      </c>
      <c r="D92" s="164" t="s">
        <v>268</v>
      </c>
      <c r="E92" s="185">
        <v>700000</v>
      </c>
      <c r="F92" s="185">
        <v>350000</v>
      </c>
      <c r="G92" s="185"/>
      <c r="H92" s="204">
        <f t="shared" si="6"/>
        <v>350000</v>
      </c>
      <c r="I92" s="169">
        <v>350000</v>
      </c>
      <c r="J92" s="241"/>
      <c r="K92" s="241"/>
      <c r="L92" s="191"/>
    </row>
    <row r="93" spans="1:12" ht="18.75" customHeight="1">
      <c r="A93" s="213">
        <v>67</v>
      </c>
      <c r="B93" s="163">
        <v>60016</v>
      </c>
      <c r="C93" s="163">
        <v>6050</v>
      </c>
      <c r="D93" s="164" t="s">
        <v>272</v>
      </c>
      <c r="E93" s="185">
        <f aca="true" t="shared" si="7" ref="E93:E101">H93</f>
        <v>85612</v>
      </c>
      <c r="F93" s="185">
        <v>5612</v>
      </c>
      <c r="G93" s="185">
        <v>80000</v>
      </c>
      <c r="H93" s="204">
        <f t="shared" si="6"/>
        <v>85612</v>
      </c>
      <c r="I93" s="169">
        <v>85612</v>
      </c>
      <c r="J93" s="241"/>
      <c r="K93" s="241"/>
      <c r="L93" s="191"/>
    </row>
    <row r="94" spans="1:12" ht="13.5" customHeight="1">
      <c r="A94" s="213">
        <v>68</v>
      </c>
      <c r="B94" s="163">
        <v>60016</v>
      </c>
      <c r="C94" s="163">
        <v>6050</v>
      </c>
      <c r="D94" s="164" t="s">
        <v>269</v>
      </c>
      <c r="E94" s="185">
        <v>1130000</v>
      </c>
      <c r="F94" s="185">
        <v>30000</v>
      </c>
      <c r="G94" s="185"/>
      <c r="H94" s="204">
        <f t="shared" si="6"/>
        <v>30000</v>
      </c>
      <c r="I94" s="169">
        <v>30000</v>
      </c>
      <c r="J94" s="241"/>
      <c r="K94" s="241"/>
      <c r="L94" s="191"/>
    </row>
    <row r="95" spans="1:12" ht="13.5" customHeight="1">
      <c r="A95" s="213">
        <v>69</v>
      </c>
      <c r="B95" s="163">
        <v>60016</v>
      </c>
      <c r="C95" s="163">
        <v>6050</v>
      </c>
      <c r="D95" s="164" t="s">
        <v>277</v>
      </c>
      <c r="E95" s="185">
        <f t="shared" si="7"/>
        <v>120000</v>
      </c>
      <c r="F95" s="185">
        <v>120000</v>
      </c>
      <c r="G95" s="185"/>
      <c r="H95" s="204">
        <f t="shared" si="6"/>
        <v>120000</v>
      </c>
      <c r="I95" s="169">
        <v>120000</v>
      </c>
      <c r="J95" s="241"/>
      <c r="K95" s="241"/>
      <c r="L95" s="191"/>
    </row>
    <row r="96" spans="1:12" ht="13.5" customHeight="1">
      <c r="A96" s="213">
        <v>70</v>
      </c>
      <c r="B96" s="163">
        <v>60016</v>
      </c>
      <c r="C96" s="163">
        <v>6050</v>
      </c>
      <c r="D96" s="164" t="s">
        <v>270</v>
      </c>
      <c r="E96" s="185">
        <f t="shared" si="7"/>
        <v>200000</v>
      </c>
      <c r="F96" s="185">
        <v>200000</v>
      </c>
      <c r="G96" s="185"/>
      <c r="H96" s="204">
        <f t="shared" si="6"/>
        <v>200000</v>
      </c>
      <c r="I96" s="169">
        <v>200000</v>
      </c>
      <c r="J96" s="241"/>
      <c r="K96" s="241"/>
      <c r="L96" s="191"/>
    </row>
    <row r="97" spans="1:12" ht="13.5" customHeight="1">
      <c r="A97" s="213">
        <v>71</v>
      </c>
      <c r="B97" s="163">
        <v>60016</v>
      </c>
      <c r="C97" s="163">
        <v>6050</v>
      </c>
      <c r="D97" s="164" t="s">
        <v>273</v>
      </c>
      <c r="E97" s="185">
        <f t="shared" si="7"/>
        <v>200000</v>
      </c>
      <c r="F97" s="185">
        <v>200000</v>
      </c>
      <c r="G97" s="185"/>
      <c r="H97" s="204">
        <f t="shared" si="6"/>
        <v>200000</v>
      </c>
      <c r="I97" s="169">
        <v>200000</v>
      </c>
      <c r="J97" s="241"/>
      <c r="K97" s="241"/>
      <c r="L97" s="191"/>
    </row>
    <row r="98" spans="1:12" ht="13.5" customHeight="1">
      <c r="A98" s="213">
        <v>72</v>
      </c>
      <c r="B98" s="163">
        <v>60016</v>
      </c>
      <c r="C98" s="163">
        <v>6050</v>
      </c>
      <c r="D98" s="164" t="s">
        <v>274</v>
      </c>
      <c r="E98" s="185">
        <f>H98</f>
        <v>110000</v>
      </c>
      <c r="F98" s="185">
        <v>30000</v>
      </c>
      <c r="G98" s="185">
        <v>80000</v>
      </c>
      <c r="H98" s="204">
        <f>I98</f>
        <v>110000</v>
      </c>
      <c r="I98" s="169">
        <v>110000</v>
      </c>
      <c r="J98" s="249"/>
      <c r="K98" s="249"/>
      <c r="L98" s="191"/>
    </row>
    <row r="99" spans="1:12" ht="13.5" customHeight="1">
      <c r="A99" s="213">
        <v>73</v>
      </c>
      <c r="B99" s="163">
        <v>60016</v>
      </c>
      <c r="C99" s="163">
        <v>6050</v>
      </c>
      <c r="D99" s="177" t="s">
        <v>280</v>
      </c>
      <c r="E99" s="182">
        <f>H99</f>
        <v>20000</v>
      </c>
      <c r="F99" s="182">
        <v>20000</v>
      </c>
      <c r="G99" s="182"/>
      <c r="H99" s="186">
        <f>I99</f>
        <v>20000</v>
      </c>
      <c r="I99" s="174">
        <v>20000</v>
      </c>
      <c r="J99" s="249"/>
      <c r="K99" s="249"/>
      <c r="L99" s="191"/>
    </row>
    <row r="100" spans="1:12" ht="13.5" customHeight="1">
      <c r="A100" s="213">
        <v>74</v>
      </c>
      <c r="B100" s="163">
        <v>60016</v>
      </c>
      <c r="C100" s="163">
        <v>6050</v>
      </c>
      <c r="D100" s="164" t="s">
        <v>278</v>
      </c>
      <c r="E100" s="185">
        <f t="shared" si="7"/>
        <v>20000</v>
      </c>
      <c r="F100" s="185">
        <v>20000</v>
      </c>
      <c r="G100" s="185"/>
      <c r="H100" s="204">
        <f t="shared" si="6"/>
        <v>20000</v>
      </c>
      <c r="I100" s="169">
        <v>20000</v>
      </c>
      <c r="J100" s="241"/>
      <c r="K100" s="241"/>
      <c r="L100" s="191"/>
    </row>
    <row r="101" spans="1:12" ht="13.5" customHeight="1">
      <c r="A101" s="213">
        <v>75</v>
      </c>
      <c r="B101" s="163">
        <v>60016</v>
      </c>
      <c r="C101" s="163">
        <v>6050</v>
      </c>
      <c r="D101" s="164" t="s">
        <v>306</v>
      </c>
      <c r="E101" s="185">
        <f t="shared" si="7"/>
        <v>15000</v>
      </c>
      <c r="F101" s="185"/>
      <c r="G101" s="185">
        <v>15000</v>
      </c>
      <c r="H101" s="204">
        <f t="shared" si="6"/>
        <v>15000</v>
      </c>
      <c r="I101" s="169">
        <v>15000</v>
      </c>
      <c r="J101" s="241"/>
      <c r="K101" s="241"/>
      <c r="L101" s="191"/>
    </row>
    <row r="102" spans="1:12" ht="13.5" customHeight="1">
      <c r="A102" s="213">
        <v>76</v>
      </c>
      <c r="B102" s="163">
        <v>60016</v>
      </c>
      <c r="C102" s="163">
        <v>6050</v>
      </c>
      <c r="D102" s="164" t="s">
        <v>307</v>
      </c>
      <c r="E102" s="185">
        <v>330000</v>
      </c>
      <c r="F102" s="185"/>
      <c r="G102" s="185">
        <v>30000</v>
      </c>
      <c r="H102" s="204">
        <f t="shared" si="6"/>
        <v>30000</v>
      </c>
      <c r="I102" s="169">
        <v>30000</v>
      </c>
      <c r="J102" s="241"/>
      <c r="K102" s="241"/>
      <c r="L102" s="191"/>
    </row>
    <row r="103" spans="1:12" ht="20.25" customHeight="1">
      <c r="A103" s="213">
        <v>77</v>
      </c>
      <c r="B103" s="163">
        <v>60016</v>
      </c>
      <c r="C103" s="163">
        <v>6050</v>
      </c>
      <c r="D103" s="164" t="s">
        <v>308</v>
      </c>
      <c r="E103" s="185">
        <v>440000</v>
      </c>
      <c r="F103" s="185"/>
      <c r="G103" s="185">
        <v>40000</v>
      </c>
      <c r="H103" s="204">
        <f t="shared" si="6"/>
        <v>40000</v>
      </c>
      <c r="I103" s="169">
        <v>40000</v>
      </c>
      <c r="J103" s="241"/>
      <c r="K103" s="241"/>
      <c r="L103" s="191"/>
    </row>
    <row r="104" spans="1:12" ht="12" customHeight="1">
      <c r="A104" s="136"/>
      <c r="B104" s="197"/>
      <c r="C104" s="150"/>
      <c r="D104" s="196" t="s">
        <v>169</v>
      </c>
      <c r="E104" s="194">
        <f>SUM(E105:E114)</f>
        <v>11842296</v>
      </c>
      <c r="F104" s="194">
        <f>SUM(F105:F114)</f>
        <v>6017459</v>
      </c>
      <c r="G104" s="194">
        <f>SUM(G105:G114)</f>
        <v>2180000</v>
      </c>
      <c r="H104" s="194">
        <f>SUM(H105:H114)</f>
        <v>8197459</v>
      </c>
      <c r="I104" s="194">
        <f>SUM(I105:I114)</f>
        <v>8197459</v>
      </c>
      <c r="J104" s="194">
        <f>SUM(J105:J106,J108:J110)</f>
        <v>0</v>
      </c>
      <c r="K104" s="194"/>
      <c r="L104" s="207">
        <f>K104+I104</f>
        <v>8197459</v>
      </c>
    </row>
    <row r="105" spans="1:12" ht="13.5" customHeight="1">
      <c r="A105" s="161">
        <v>78</v>
      </c>
      <c r="B105" s="161">
        <v>70005</v>
      </c>
      <c r="C105" s="161">
        <v>6050</v>
      </c>
      <c r="D105" s="162" t="s">
        <v>170</v>
      </c>
      <c r="E105" s="183">
        <v>2685043</v>
      </c>
      <c r="F105" s="160">
        <v>2468000</v>
      </c>
      <c r="G105" s="183"/>
      <c r="H105" s="184">
        <f>I105+K105</f>
        <v>2468000</v>
      </c>
      <c r="I105" s="160">
        <v>2468000</v>
      </c>
      <c r="J105" s="167"/>
      <c r="K105" s="159"/>
      <c r="L105" s="191">
        <f>F104+G104</f>
        <v>8197459</v>
      </c>
    </row>
    <row r="106" spans="1:12" ht="13.5" customHeight="1">
      <c r="A106" s="163">
        <v>79</v>
      </c>
      <c r="B106" s="163">
        <v>70005</v>
      </c>
      <c r="C106" s="163">
        <v>6050</v>
      </c>
      <c r="D106" s="164" t="s">
        <v>171</v>
      </c>
      <c r="E106" s="185">
        <v>3199253</v>
      </c>
      <c r="F106" s="169">
        <v>2991459</v>
      </c>
      <c r="G106" s="185"/>
      <c r="H106" s="204">
        <f>I106+K106</f>
        <v>2991459</v>
      </c>
      <c r="I106" s="169">
        <v>2991459</v>
      </c>
      <c r="J106" s="214"/>
      <c r="K106" s="212"/>
      <c r="L106" s="208"/>
    </row>
    <row r="107" spans="1:12" ht="13.5" customHeight="1">
      <c r="A107" s="163">
        <v>80</v>
      </c>
      <c r="B107" s="163">
        <v>70005</v>
      </c>
      <c r="C107" s="163">
        <v>6050</v>
      </c>
      <c r="D107" s="164" t="s">
        <v>310</v>
      </c>
      <c r="E107" s="185">
        <v>150000</v>
      </c>
      <c r="F107" s="169"/>
      <c r="G107" s="185">
        <v>150000</v>
      </c>
      <c r="H107" s="204">
        <f>I107+K107</f>
        <v>150000</v>
      </c>
      <c r="I107" s="169">
        <v>150000</v>
      </c>
      <c r="J107" s="214"/>
      <c r="K107" s="212"/>
      <c r="L107" s="208"/>
    </row>
    <row r="108" spans="1:12" ht="13.5" customHeight="1">
      <c r="A108" s="163">
        <v>81</v>
      </c>
      <c r="B108" s="163">
        <v>70005</v>
      </c>
      <c r="C108" s="163">
        <v>6050</v>
      </c>
      <c r="D108" s="164" t="s">
        <v>311</v>
      </c>
      <c r="E108" s="185">
        <v>830000</v>
      </c>
      <c r="F108" s="169">
        <v>430000</v>
      </c>
      <c r="G108" s="185">
        <v>-320000</v>
      </c>
      <c r="H108" s="204">
        <v>110000</v>
      </c>
      <c r="I108" s="169">
        <v>110000</v>
      </c>
      <c r="J108" s="214"/>
      <c r="K108" s="212"/>
      <c r="L108" s="208"/>
    </row>
    <row r="109" spans="1:12" ht="21" customHeight="1">
      <c r="A109" s="163">
        <v>82</v>
      </c>
      <c r="B109" s="163">
        <v>70005</v>
      </c>
      <c r="C109" s="163">
        <v>6050</v>
      </c>
      <c r="D109" s="164" t="s">
        <v>207</v>
      </c>
      <c r="E109" s="185">
        <v>2600000</v>
      </c>
      <c r="F109" s="169">
        <v>100000</v>
      </c>
      <c r="G109" s="185"/>
      <c r="H109" s="204">
        <f>I109</f>
        <v>100000</v>
      </c>
      <c r="I109" s="169">
        <v>100000</v>
      </c>
      <c r="J109" s="214"/>
      <c r="K109" s="212"/>
      <c r="L109" s="208"/>
    </row>
    <row r="110" spans="1:12" ht="12.75" customHeight="1">
      <c r="A110" s="163">
        <v>83</v>
      </c>
      <c r="B110" s="163">
        <v>70005</v>
      </c>
      <c r="C110" s="163">
        <v>6050</v>
      </c>
      <c r="D110" s="164" t="s">
        <v>314</v>
      </c>
      <c r="E110" s="185">
        <f>H110</f>
        <v>28000</v>
      </c>
      <c r="F110" s="169">
        <v>28000</v>
      </c>
      <c r="G110" s="185"/>
      <c r="H110" s="204">
        <f>I110</f>
        <v>28000</v>
      </c>
      <c r="I110" s="169">
        <v>28000</v>
      </c>
      <c r="J110" s="214"/>
      <c r="K110" s="199"/>
      <c r="L110" s="208"/>
    </row>
    <row r="111" spans="1:12" ht="10.5" customHeight="1">
      <c r="A111" s="332">
        <v>84</v>
      </c>
      <c r="B111" s="332">
        <v>70005</v>
      </c>
      <c r="C111" s="332">
        <v>6050</v>
      </c>
      <c r="D111" s="330" t="s">
        <v>219</v>
      </c>
      <c r="E111" s="338">
        <v>600000</v>
      </c>
      <c r="F111" s="334"/>
      <c r="G111" s="185">
        <v>530000</v>
      </c>
      <c r="H111" s="336">
        <f>I111</f>
        <v>600000</v>
      </c>
      <c r="I111" s="334">
        <v>600000</v>
      </c>
      <c r="J111" s="214"/>
      <c r="K111" s="259"/>
      <c r="L111" s="208"/>
    </row>
    <row r="112" spans="1:12" ht="10.5" customHeight="1">
      <c r="A112" s="333"/>
      <c r="B112" s="333"/>
      <c r="C112" s="333"/>
      <c r="D112" s="331"/>
      <c r="E112" s="339"/>
      <c r="F112" s="335"/>
      <c r="G112" s="182">
        <v>70000</v>
      </c>
      <c r="H112" s="337"/>
      <c r="I112" s="335"/>
      <c r="J112" s="254"/>
      <c r="K112" s="259"/>
      <c r="L112" s="208"/>
    </row>
    <row r="113" spans="1:12" ht="13.5" customHeight="1">
      <c r="A113" s="163">
        <v>85</v>
      </c>
      <c r="B113" s="163">
        <v>70005</v>
      </c>
      <c r="C113" s="163">
        <v>6050</v>
      </c>
      <c r="D113" s="164" t="s">
        <v>322</v>
      </c>
      <c r="E113" s="185">
        <f>I113</f>
        <v>750000</v>
      </c>
      <c r="F113" s="169"/>
      <c r="G113" s="185">
        <v>750000</v>
      </c>
      <c r="H113" s="204">
        <f>I113</f>
        <v>750000</v>
      </c>
      <c r="I113" s="169">
        <v>750000</v>
      </c>
      <c r="J113" s="254"/>
      <c r="K113" s="259"/>
      <c r="L113" s="208"/>
    </row>
    <row r="114" spans="1:12" ht="12.75" customHeight="1">
      <c r="A114" s="165">
        <v>86</v>
      </c>
      <c r="B114" s="165">
        <v>70005</v>
      </c>
      <c r="C114" s="165">
        <v>6050</v>
      </c>
      <c r="D114" s="166" t="s">
        <v>323</v>
      </c>
      <c r="E114" s="187">
        <f>I114</f>
        <v>1000000</v>
      </c>
      <c r="F114" s="168"/>
      <c r="G114" s="187">
        <v>1000000</v>
      </c>
      <c r="H114" s="188">
        <f>I114</f>
        <v>1000000</v>
      </c>
      <c r="I114" s="168">
        <v>1000000</v>
      </c>
      <c r="J114" s="215"/>
      <c r="K114" s="259"/>
      <c r="L114" s="208"/>
    </row>
    <row r="115" spans="1:12" ht="12.75" customHeight="1">
      <c r="A115" s="155"/>
      <c r="B115" s="156"/>
      <c r="C115" s="157"/>
      <c r="D115" s="158" t="s">
        <v>168</v>
      </c>
      <c r="E115" s="154">
        <f>SUM(E116:E117)</f>
        <v>282594</v>
      </c>
      <c r="F115" s="154">
        <f>SUM(F116:F117)</f>
        <v>162594</v>
      </c>
      <c r="G115" s="154">
        <f>SUM(G116:G117)</f>
        <v>0</v>
      </c>
      <c r="H115" s="154">
        <f>SUM(H116:H117)</f>
        <v>162594</v>
      </c>
      <c r="I115" s="154">
        <f>SUM(I116:I117)</f>
        <v>162594</v>
      </c>
      <c r="J115" s="154">
        <f>SUM(J116:J116)</f>
        <v>0</v>
      </c>
      <c r="K115" s="154">
        <f>SUM(K116:K116)</f>
        <v>0</v>
      </c>
      <c r="L115" s="207">
        <f>F115+G115</f>
        <v>162594</v>
      </c>
    </row>
    <row r="116" spans="1:12" ht="12" customHeight="1">
      <c r="A116" s="213">
        <v>87</v>
      </c>
      <c r="B116" s="163">
        <v>75023</v>
      </c>
      <c r="C116" s="163">
        <v>6060</v>
      </c>
      <c r="D116" s="164" t="s">
        <v>203</v>
      </c>
      <c r="E116" s="185">
        <v>136120</v>
      </c>
      <c r="F116" s="169">
        <v>136120</v>
      </c>
      <c r="G116" s="185"/>
      <c r="H116" s="204">
        <f>I116</f>
        <v>136120</v>
      </c>
      <c r="I116" s="169">
        <v>136120</v>
      </c>
      <c r="J116" s="170"/>
      <c r="K116" s="170"/>
      <c r="L116" s="191"/>
    </row>
    <row r="117" spans="1:12" ht="14.25" customHeight="1">
      <c r="A117" s="190">
        <v>88</v>
      </c>
      <c r="B117" s="165">
        <v>75023</v>
      </c>
      <c r="C117" s="165">
        <v>6050</v>
      </c>
      <c r="D117" s="166" t="s">
        <v>205</v>
      </c>
      <c r="E117" s="187">
        <v>146474</v>
      </c>
      <c r="F117" s="168">
        <v>26474</v>
      </c>
      <c r="G117" s="187"/>
      <c r="H117" s="188">
        <f>I117</f>
        <v>26474</v>
      </c>
      <c r="I117" s="168">
        <v>26474</v>
      </c>
      <c r="J117" s="173"/>
      <c r="K117" s="173"/>
      <c r="L117" s="191"/>
    </row>
    <row r="118" spans="1:12" ht="3" customHeight="1">
      <c r="A118" s="257"/>
      <c r="B118" s="257"/>
      <c r="C118" s="257"/>
      <c r="D118" s="256"/>
      <c r="E118" s="261"/>
      <c r="F118" s="262"/>
      <c r="G118" s="261"/>
      <c r="H118" s="263"/>
      <c r="I118" s="262"/>
      <c r="J118" s="265"/>
      <c r="K118" s="265"/>
      <c r="L118" s="191"/>
    </row>
    <row r="119" spans="1:12" ht="9.75" customHeight="1" thickBot="1">
      <c r="A119" s="326" t="s">
        <v>1</v>
      </c>
      <c r="B119" s="313" t="s">
        <v>158</v>
      </c>
      <c r="C119" s="327" t="s">
        <v>163</v>
      </c>
      <c r="D119" s="313" t="s">
        <v>159</v>
      </c>
      <c r="E119" s="313" t="s">
        <v>160</v>
      </c>
      <c r="F119" s="314" t="s">
        <v>195</v>
      </c>
      <c r="G119" s="314" t="s">
        <v>297</v>
      </c>
      <c r="H119" s="317" t="s">
        <v>178</v>
      </c>
      <c r="I119" s="317"/>
      <c r="J119" s="317"/>
      <c r="K119" s="318"/>
      <c r="L119" s="191"/>
    </row>
    <row r="120" spans="1:12" ht="10.5" customHeight="1">
      <c r="A120" s="326"/>
      <c r="B120" s="313"/>
      <c r="C120" s="328"/>
      <c r="D120" s="313"/>
      <c r="E120" s="313"/>
      <c r="F120" s="315"/>
      <c r="G120" s="315"/>
      <c r="H120" s="319">
        <v>2006</v>
      </c>
      <c r="I120" s="320"/>
      <c r="J120" s="320"/>
      <c r="K120" s="321"/>
      <c r="L120" s="191"/>
    </row>
    <row r="121" spans="1:12" ht="14.25" customHeight="1">
      <c r="A121" s="326"/>
      <c r="B121" s="313"/>
      <c r="C121" s="328"/>
      <c r="D121" s="313"/>
      <c r="E121" s="313"/>
      <c r="F121" s="315"/>
      <c r="G121" s="315"/>
      <c r="H121" s="322" t="s">
        <v>197</v>
      </c>
      <c r="I121" s="324" t="s">
        <v>161</v>
      </c>
      <c r="J121" s="314" t="s">
        <v>245</v>
      </c>
      <c r="K121" s="315" t="s">
        <v>167</v>
      </c>
      <c r="L121" s="191"/>
    </row>
    <row r="122" spans="1:12" ht="12.75" customHeight="1">
      <c r="A122" s="326"/>
      <c r="B122" s="313"/>
      <c r="C122" s="329"/>
      <c r="D122" s="313"/>
      <c r="E122" s="313"/>
      <c r="F122" s="316"/>
      <c r="G122" s="316"/>
      <c r="H122" s="323"/>
      <c r="I122" s="325"/>
      <c r="J122" s="316"/>
      <c r="K122" s="316"/>
      <c r="L122" s="191"/>
    </row>
    <row r="123" spans="1:12" ht="15" customHeight="1">
      <c r="A123" s="155"/>
      <c r="B123" s="156"/>
      <c r="C123" s="157"/>
      <c r="D123" s="158" t="s">
        <v>179</v>
      </c>
      <c r="E123" s="154">
        <f>SUM(E124:E127)</f>
        <v>425294</v>
      </c>
      <c r="F123" s="154">
        <f>SUM(F124:F127)</f>
        <v>425294</v>
      </c>
      <c r="G123" s="154">
        <f>SUM(G124:G127)</f>
        <v>0</v>
      </c>
      <c r="H123" s="154">
        <f>SUM(H124:H127)</f>
        <v>425294</v>
      </c>
      <c r="I123" s="154">
        <f>SUM(I124:I127)</f>
        <v>425294</v>
      </c>
      <c r="J123" s="154">
        <f>SUM(J124:J124)</f>
        <v>0</v>
      </c>
      <c r="K123" s="154">
        <f>SUM(K124:K124)</f>
        <v>0</v>
      </c>
      <c r="L123" s="191"/>
    </row>
    <row r="124" spans="1:12" ht="12.75" customHeight="1">
      <c r="A124" s="201">
        <v>89</v>
      </c>
      <c r="B124" s="161">
        <v>75412</v>
      </c>
      <c r="C124" s="161">
        <v>6050</v>
      </c>
      <c r="D124" s="162" t="s">
        <v>294</v>
      </c>
      <c r="E124" s="183">
        <f>H124</f>
        <v>205500</v>
      </c>
      <c r="F124" s="160">
        <v>205500</v>
      </c>
      <c r="G124" s="183"/>
      <c r="H124" s="184">
        <f>I124</f>
        <v>205500</v>
      </c>
      <c r="I124" s="160">
        <v>205500</v>
      </c>
      <c r="J124" s="159"/>
      <c r="K124" s="159"/>
      <c r="L124" s="191"/>
    </row>
    <row r="125" spans="1:12" ht="12.75" customHeight="1">
      <c r="A125" s="213">
        <v>90</v>
      </c>
      <c r="B125" s="163">
        <v>75412</v>
      </c>
      <c r="C125" s="163">
        <v>6050</v>
      </c>
      <c r="D125" s="164" t="s">
        <v>190</v>
      </c>
      <c r="E125" s="185">
        <v>15000</v>
      </c>
      <c r="F125" s="169">
        <v>15000</v>
      </c>
      <c r="G125" s="185"/>
      <c r="H125" s="204">
        <f>I125</f>
        <v>15000</v>
      </c>
      <c r="I125" s="169">
        <v>15000</v>
      </c>
      <c r="J125" s="170"/>
      <c r="K125" s="170"/>
      <c r="L125" s="191"/>
    </row>
    <row r="126" spans="1:12" ht="14.25" customHeight="1">
      <c r="A126" s="213">
        <v>91</v>
      </c>
      <c r="B126" s="163">
        <v>75412</v>
      </c>
      <c r="C126" s="163">
        <v>6050</v>
      </c>
      <c r="D126" s="164" t="s">
        <v>204</v>
      </c>
      <c r="E126" s="185">
        <f>H126</f>
        <v>200000</v>
      </c>
      <c r="F126" s="169">
        <v>200000</v>
      </c>
      <c r="G126" s="185"/>
      <c r="H126" s="204">
        <f>I126</f>
        <v>200000</v>
      </c>
      <c r="I126" s="169">
        <v>200000</v>
      </c>
      <c r="J126" s="170"/>
      <c r="K126" s="170"/>
      <c r="L126" s="191">
        <f>F128+G128</f>
        <v>6122109</v>
      </c>
    </row>
    <row r="127" spans="1:12" ht="14.25" customHeight="1">
      <c r="A127" s="190">
        <v>92</v>
      </c>
      <c r="B127" s="165">
        <v>75412</v>
      </c>
      <c r="C127" s="165">
        <v>6060</v>
      </c>
      <c r="D127" s="166" t="s">
        <v>215</v>
      </c>
      <c r="E127" s="187">
        <v>4794</v>
      </c>
      <c r="F127" s="168">
        <v>4794</v>
      </c>
      <c r="G127" s="187"/>
      <c r="H127" s="188">
        <f>I127</f>
        <v>4794</v>
      </c>
      <c r="I127" s="168">
        <v>4794</v>
      </c>
      <c r="J127" s="173"/>
      <c r="K127" s="173"/>
      <c r="L127" s="191"/>
    </row>
    <row r="128" spans="1:12" ht="13.5" customHeight="1">
      <c r="A128" s="242"/>
      <c r="B128" s="242"/>
      <c r="C128" s="242"/>
      <c r="D128" s="217" t="s">
        <v>166</v>
      </c>
      <c r="E128" s="218">
        <f>SUM(E129:E144)</f>
        <v>20258341</v>
      </c>
      <c r="F128" s="218">
        <f>SUM(F129:F144)</f>
        <v>5003109</v>
      </c>
      <c r="G128" s="218">
        <f>SUM(G129:G144)</f>
        <v>1119000</v>
      </c>
      <c r="H128" s="218">
        <f>SUM(H129:H144)</f>
        <v>6122109</v>
      </c>
      <c r="I128" s="218">
        <f>SUM(I129:I144)</f>
        <v>5822109</v>
      </c>
      <c r="J128" s="218">
        <f>SUM(J129:J131,J132:J144)</f>
        <v>0</v>
      </c>
      <c r="K128" s="218">
        <v>300000</v>
      </c>
      <c r="L128" s="207">
        <f>K128+I128+J128</f>
        <v>6122109</v>
      </c>
    </row>
    <row r="129" spans="1:12" ht="18" customHeight="1">
      <c r="A129" s="161">
        <v>93</v>
      </c>
      <c r="B129" s="161">
        <v>80101</v>
      </c>
      <c r="C129" s="161">
        <v>6050</v>
      </c>
      <c r="D129" s="162" t="s">
        <v>237</v>
      </c>
      <c r="E129" s="183">
        <v>2777246</v>
      </c>
      <c r="F129" s="160">
        <v>2467000</v>
      </c>
      <c r="G129" s="183"/>
      <c r="H129" s="184">
        <v>2467000</v>
      </c>
      <c r="I129" s="160">
        <v>2167000</v>
      </c>
      <c r="J129" s="167"/>
      <c r="K129" s="219" t="s">
        <v>313</v>
      </c>
      <c r="L129" s="208">
        <f>F128+G128</f>
        <v>6122109</v>
      </c>
    </row>
    <row r="130" spans="1:12" ht="12.75" customHeight="1">
      <c r="A130" s="176">
        <v>94</v>
      </c>
      <c r="B130" s="176">
        <v>80101</v>
      </c>
      <c r="C130" s="176">
        <v>6050</v>
      </c>
      <c r="D130" s="177" t="s">
        <v>239</v>
      </c>
      <c r="E130" s="182">
        <v>41868</v>
      </c>
      <c r="F130" s="174">
        <v>24109</v>
      </c>
      <c r="G130" s="185"/>
      <c r="H130" s="186">
        <f>I130</f>
        <v>24109</v>
      </c>
      <c r="I130" s="174">
        <v>24109</v>
      </c>
      <c r="J130" s="250"/>
      <c r="K130" s="199"/>
      <c r="L130" s="191"/>
    </row>
    <row r="131" spans="1:12" ht="12" customHeight="1">
      <c r="A131" s="163">
        <v>95</v>
      </c>
      <c r="B131" s="163">
        <v>80101</v>
      </c>
      <c r="C131" s="163">
        <v>6050</v>
      </c>
      <c r="D131" s="164" t="s">
        <v>324</v>
      </c>
      <c r="E131" s="185">
        <v>8300000</v>
      </c>
      <c r="F131" s="169">
        <v>300000</v>
      </c>
      <c r="G131" s="185"/>
      <c r="H131" s="204">
        <f>K131+J131+I131</f>
        <v>300000</v>
      </c>
      <c r="I131" s="169">
        <v>300000</v>
      </c>
      <c r="J131" s="214"/>
      <c r="K131" s="170"/>
      <c r="L131" s="191"/>
    </row>
    <row r="132" spans="1:12" ht="11.25" customHeight="1">
      <c r="A132" s="296">
        <v>96</v>
      </c>
      <c r="B132" s="296">
        <v>80101</v>
      </c>
      <c r="C132" s="296">
        <v>6050</v>
      </c>
      <c r="D132" s="297" t="s">
        <v>252</v>
      </c>
      <c r="E132" s="275">
        <v>1930000</v>
      </c>
      <c r="F132" s="276">
        <v>1180000</v>
      </c>
      <c r="G132" s="185">
        <v>-350000</v>
      </c>
      <c r="H132" s="277">
        <f>I132</f>
        <v>1930000</v>
      </c>
      <c r="I132" s="276">
        <v>1930000</v>
      </c>
      <c r="J132" s="274"/>
      <c r="K132" s="273"/>
      <c r="L132" s="191"/>
    </row>
    <row r="133" spans="1:12" ht="11.25" customHeight="1">
      <c r="A133" s="296"/>
      <c r="B133" s="296"/>
      <c r="C133" s="296"/>
      <c r="D133" s="297"/>
      <c r="E133" s="275"/>
      <c r="F133" s="276"/>
      <c r="G133" s="185">
        <v>1100000</v>
      </c>
      <c r="H133" s="277"/>
      <c r="I133" s="276"/>
      <c r="J133" s="274"/>
      <c r="K133" s="273"/>
      <c r="L133" s="191"/>
    </row>
    <row r="134" spans="1:12" ht="20.25" customHeight="1">
      <c r="A134" s="163">
        <v>97</v>
      </c>
      <c r="B134" s="163">
        <v>80101</v>
      </c>
      <c r="C134" s="163">
        <v>6050</v>
      </c>
      <c r="D134" s="164" t="s">
        <v>287</v>
      </c>
      <c r="E134" s="185">
        <v>800000</v>
      </c>
      <c r="F134" s="169">
        <v>800000</v>
      </c>
      <c r="G134" s="185"/>
      <c r="H134" s="204">
        <f>I134</f>
        <v>800000</v>
      </c>
      <c r="I134" s="169">
        <v>800000</v>
      </c>
      <c r="J134" s="214"/>
      <c r="K134" s="212"/>
      <c r="L134" s="191"/>
    </row>
    <row r="135" spans="1:12" ht="14.25" customHeight="1">
      <c r="A135" s="163">
        <v>98</v>
      </c>
      <c r="B135" s="163">
        <v>80101</v>
      </c>
      <c r="C135" s="163">
        <v>6050</v>
      </c>
      <c r="D135" s="164" t="s">
        <v>309</v>
      </c>
      <c r="E135" s="185">
        <v>60000</v>
      </c>
      <c r="F135" s="169"/>
      <c r="G135" s="185">
        <v>60000</v>
      </c>
      <c r="H135" s="204">
        <f aca="true" t="shared" si="8" ref="H135:H144">K135+J135+I135</f>
        <v>60000</v>
      </c>
      <c r="I135" s="169">
        <v>60000</v>
      </c>
      <c r="J135" s="214"/>
      <c r="K135" s="212"/>
      <c r="L135" s="191"/>
    </row>
    <row r="136" spans="1:12" ht="18" customHeight="1">
      <c r="A136" s="163">
        <v>99</v>
      </c>
      <c r="B136" s="163">
        <v>80101</v>
      </c>
      <c r="C136" s="163">
        <v>6060</v>
      </c>
      <c r="D136" s="164" t="s">
        <v>265</v>
      </c>
      <c r="E136" s="185">
        <f>H136</f>
        <v>78000</v>
      </c>
      <c r="F136" s="169">
        <v>78000</v>
      </c>
      <c r="G136" s="185"/>
      <c r="H136" s="204">
        <f t="shared" si="8"/>
        <v>78000</v>
      </c>
      <c r="I136" s="169">
        <v>78000</v>
      </c>
      <c r="J136" s="214"/>
      <c r="K136" s="170"/>
      <c r="L136" s="191"/>
    </row>
    <row r="137" spans="1:12" ht="11.25" customHeight="1">
      <c r="A137" s="163">
        <v>100</v>
      </c>
      <c r="B137" s="163">
        <v>80101</v>
      </c>
      <c r="C137" s="163">
        <v>6060</v>
      </c>
      <c r="D137" s="164" t="s">
        <v>312</v>
      </c>
      <c r="E137" s="185">
        <v>9000</v>
      </c>
      <c r="F137" s="169"/>
      <c r="G137" s="185">
        <v>9000</v>
      </c>
      <c r="H137" s="204">
        <f t="shared" si="8"/>
        <v>9000</v>
      </c>
      <c r="I137" s="169">
        <v>9000</v>
      </c>
      <c r="J137" s="214"/>
      <c r="K137" s="170"/>
      <c r="L137" s="191"/>
    </row>
    <row r="138" spans="1:12" ht="12" customHeight="1">
      <c r="A138" s="163">
        <v>101</v>
      </c>
      <c r="B138" s="163">
        <v>80104</v>
      </c>
      <c r="C138" s="163">
        <v>6050</v>
      </c>
      <c r="D138" s="164" t="s">
        <v>172</v>
      </c>
      <c r="E138" s="185">
        <v>5608227</v>
      </c>
      <c r="F138" s="169">
        <v>100000</v>
      </c>
      <c r="G138" s="185"/>
      <c r="H138" s="204">
        <f t="shared" si="8"/>
        <v>100000</v>
      </c>
      <c r="I138" s="169">
        <v>100000</v>
      </c>
      <c r="J138" s="214"/>
      <c r="K138" s="170"/>
      <c r="L138" s="191"/>
    </row>
    <row r="139" spans="1:12" ht="12" customHeight="1">
      <c r="A139" s="163">
        <v>102</v>
      </c>
      <c r="B139" s="163">
        <v>80104</v>
      </c>
      <c r="C139" s="163">
        <v>6050</v>
      </c>
      <c r="D139" s="164" t="s">
        <v>262</v>
      </c>
      <c r="E139" s="185">
        <v>29000</v>
      </c>
      <c r="F139" s="169">
        <v>29000</v>
      </c>
      <c r="G139" s="185"/>
      <c r="H139" s="204">
        <f t="shared" si="8"/>
        <v>29000</v>
      </c>
      <c r="I139" s="169">
        <v>29000</v>
      </c>
      <c r="J139" s="214"/>
      <c r="K139" s="170"/>
      <c r="L139" s="191"/>
    </row>
    <row r="140" spans="1:12" ht="12" customHeight="1">
      <c r="A140" s="163">
        <v>103</v>
      </c>
      <c r="B140" s="163">
        <v>80104</v>
      </c>
      <c r="C140" s="163">
        <v>6050</v>
      </c>
      <c r="D140" s="164" t="s">
        <v>318</v>
      </c>
      <c r="E140" s="185">
        <v>200000</v>
      </c>
      <c r="F140" s="169"/>
      <c r="G140" s="185">
        <v>100000</v>
      </c>
      <c r="H140" s="204">
        <f t="shared" si="8"/>
        <v>100000</v>
      </c>
      <c r="I140" s="169">
        <v>100000</v>
      </c>
      <c r="J140" s="214"/>
      <c r="K140" s="170"/>
      <c r="L140" s="191"/>
    </row>
    <row r="141" spans="1:12" ht="12" customHeight="1">
      <c r="A141" s="163">
        <v>104</v>
      </c>
      <c r="B141" s="163">
        <v>80104</v>
      </c>
      <c r="C141" s="163">
        <v>6050</v>
      </c>
      <c r="D141" s="164" t="s">
        <v>319</v>
      </c>
      <c r="E141" s="185">
        <v>200000</v>
      </c>
      <c r="F141" s="169"/>
      <c r="G141" s="185">
        <v>100000</v>
      </c>
      <c r="H141" s="204">
        <f t="shared" si="8"/>
        <v>100000</v>
      </c>
      <c r="I141" s="169">
        <v>100000</v>
      </c>
      <c r="J141" s="214"/>
      <c r="K141" s="170"/>
      <c r="L141" s="191"/>
    </row>
    <row r="142" spans="1:12" ht="12" customHeight="1">
      <c r="A142" s="163">
        <v>105</v>
      </c>
      <c r="B142" s="163">
        <v>80104</v>
      </c>
      <c r="C142" s="163">
        <v>6050</v>
      </c>
      <c r="D142" s="164" t="s">
        <v>320</v>
      </c>
      <c r="E142" s="185">
        <v>200000</v>
      </c>
      <c r="F142" s="169"/>
      <c r="G142" s="185">
        <v>100000</v>
      </c>
      <c r="H142" s="204">
        <f t="shared" si="8"/>
        <v>100000</v>
      </c>
      <c r="I142" s="169">
        <v>100000</v>
      </c>
      <c r="J142" s="214"/>
      <c r="K142" s="170"/>
      <c r="L142" s="191"/>
    </row>
    <row r="143" spans="1:12" ht="12" customHeight="1">
      <c r="A143" s="163">
        <v>106</v>
      </c>
      <c r="B143" s="163">
        <v>80104</v>
      </c>
      <c r="C143" s="163">
        <v>6060</v>
      </c>
      <c r="D143" s="164" t="s">
        <v>244</v>
      </c>
      <c r="E143" s="185">
        <f>H143</f>
        <v>10000</v>
      </c>
      <c r="F143" s="169">
        <v>10000</v>
      </c>
      <c r="G143" s="185"/>
      <c r="H143" s="204">
        <f t="shared" si="8"/>
        <v>10000</v>
      </c>
      <c r="I143" s="169">
        <v>10000</v>
      </c>
      <c r="J143" s="214"/>
      <c r="K143" s="170"/>
      <c r="L143" s="191"/>
    </row>
    <row r="144" spans="1:12" ht="12" customHeight="1">
      <c r="A144" s="163">
        <v>107</v>
      </c>
      <c r="B144" s="165">
        <v>80114</v>
      </c>
      <c r="C144" s="165">
        <v>6060</v>
      </c>
      <c r="D144" s="166" t="s">
        <v>261</v>
      </c>
      <c r="E144" s="187">
        <v>15000</v>
      </c>
      <c r="F144" s="168">
        <v>15000</v>
      </c>
      <c r="G144" s="187"/>
      <c r="H144" s="188">
        <f t="shared" si="8"/>
        <v>15000</v>
      </c>
      <c r="I144" s="168">
        <v>15000</v>
      </c>
      <c r="J144" s="215"/>
      <c r="K144" s="173"/>
      <c r="L144" s="191"/>
    </row>
    <row r="145" spans="1:12" ht="13.5" customHeight="1">
      <c r="A145" s="200"/>
      <c r="B145" s="200"/>
      <c r="C145" s="200"/>
      <c r="D145" s="158" t="s">
        <v>253</v>
      </c>
      <c r="E145" s="154">
        <f>SUM(E146:E147)</f>
        <v>179404</v>
      </c>
      <c r="F145" s="154">
        <f>SUM(F146:F147)</f>
        <v>103032</v>
      </c>
      <c r="G145" s="154">
        <f>SUM(G146:G147)</f>
        <v>0</v>
      </c>
      <c r="H145" s="154">
        <f>SUM(H146:H147)</f>
        <v>103032</v>
      </c>
      <c r="I145" s="154">
        <f>SUM(I146:I147)</f>
        <v>103032</v>
      </c>
      <c r="J145" s="154"/>
      <c r="K145" s="154"/>
      <c r="L145" s="191"/>
    </row>
    <row r="146" spans="1:12" ht="12" customHeight="1">
      <c r="A146" s="161">
        <v>108</v>
      </c>
      <c r="B146" s="161">
        <v>85121</v>
      </c>
      <c r="C146" s="161">
        <v>6050</v>
      </c>
      <c r="D146" s="162" t="s">
        <v>284</v>
      </c>
      <c r="E146" s="183">
        <v>95404</v>
      </c>
      <c r="F146" s="160">
        <v>19032</v>
      </c>
      <c r="G146" s="183"/>
      <c r="H146" s="184">
        <f>K146+J146+I146</f>
        <v>19032</v>
      </c>
      <c r="I146" s="160">
        <v>19032</v>
      </c>
      <c r="J146" s="167"/>
      <c r="K146" s="159"/>
      <c r="L146" s="191"/>
    </row>
    <row r="147" spans="1:12" ht="49.5" customHeight="1">
      <c r="A147" s="165">
        <v>109</v>
      </c>
      <c r="B147" s="165">
        <v>85121</v>
      </c>
      <c r="C147" s="165">
        <v>6060</v>
      </c>
      <c r="D147" s="166" t="s">
        <v>282</v>
      </c>
      <c r="E147" s="187">
        <f>H147</f>
        <v>84000</v>
      </c>
      <c r="F147" s="168">
        <v>84000</v>
      </c>
      <c r="G147" s="187"/>
      <c r="H147" s="188">
        <f>K147+J147+I147</f>
        <v>84000</v>
      </c>
      <c r="I147" s="168">
        <v>84000</v>
      </c>
      <c r="J147" s="215"/>
      <c r="K147" s="216"/>
      <c r="L147" s="191"/>
    </row>
    <row r="148" spans="1:12" ht="13.5" customHeight="1">
      <c r="A148" s="200"/>
      <c r="B148" s="200"/>
      <c r="C148" s="200"/>
      <c r="D148" s="158" t="s">
        <v>180</v>
      </c>
      <c r="E148" s="154">
        <f>SUM(E149:E150)</f>
        <v>12780</v>
      </c>
      <c r="F148" s="154">
        <f>SUM(F149:F150)</f>
        <v>12780</v>
      </c>
      <c r="G148" s="154">
        <f>SUM(G149:G150)</f>
        <v>0</v>
      </c>
      <c r="H148" s="154">
        <f>SUM(H149:H150)</f>
        <v>12780</v>
      </c>
      <c r="I148" s="154">
        <f>SUM(I149:I150)</f>
        <v>12780</v>
      </c>
      <c r="J148" s="154"/>
      <c r="K148" s="154"/>
      <c r="L148" s="191"/>
    </row>
    <row r="149" spans="1:12" ht="12" customHeight="1">
      <c r="A149" s="161">
        <v>110</v>
      </c>
      <c r="B149" s="161">
        <v>85201</v>
      </c>
      <c r="C149" s="161">
        <v>6060</v>
      </c>
      <c r="D149" s="162" t="s">
        <v>181</v>
      </c>
      <c r="E149" s="183">
        <v>8000</v>
      </c>
      <c r="F149" s="160">
        <v>8000</v>
      </c>
      <c r="G149" s="183"/>
      <c r="H149" s="184">
        <f>K149+J149+I149</f>
        <v>8000</v>
      </c>
      <c r="I149" s="160">
        <v>8000</v>
      </c>
      <c r="J149" s="167"/>
      <c r="K149" s="219"/>
      <c r="L149" s="191"/>
    </row>
    <row r="150" spans="1:12" ht="12" customHeight="1">
      <c r="A150" s="165">
        <v>111</v>
      </c>
      <c r="B150" s="165">
        <v>85295</v>
      </c>
      <c r="C150" s="165">
        <v>6061</v>
      </c>
      <c r="D150" s="166" t="s">
        <v>264</v>
      </c>
      <c r="E150" s="187">
        <v>4780</v>
      </c>
      <c r="F150" s="168">
        <v>4780</v>
      </c>
      <c r="G150" s="187"/>
      <c r="H150" s="188">
        <v>4780</v>
      </c>
      <c r="I150" s="168">
        <v>4780</v>
      </c>
      <c r="J150" s="215"/>
      <c r="K150" s="216"/>
      <c r="L150" s="191"/>
    </row>
    <row r="151" spans="1:12" ht="12" customHeight="1">
      <c r="A151" s="200"/>
      <c r="B151" s="200"/>
      <c r="C151" s="200"/>
      <c r="D151" s="158" t="s">
        <v>182</v>
      </c>
      <c r="E151" s="154">
        <f>SUM(E152:E156,E161:E174)</f>
        <v>1315840</v>
      </c>
      <c r="F151" s="154">
        <f>SUM(F152:F156,F161:F174)</f>
        <v>1315840</v>
      </c>
      <c r="G151" s="154">
        <f>SUM(G152:G156,G161:G174)</f>
        <v>0</v>
      </c>
      <c r="H151" s="154">
        <f>SUM(H152:H156,H161:H174)</f>
        <v>1315840</v>
      </c>
      <c r="I151" s="154">
        <f>SUM(I152:I156,I161:I174)</f>
        <v>1315840</v>
      </c>
      <c r="J151" s="154">
        <f>SUM(J152:J178)</f>
        <v>0</v>
      </c>
      <c r="K151" s="154">
        <f>SUM(K152:K177)</f>
        <v>0</v>
      </c>
      <c r="L151" s="191">
        <f>F151+G151</f>
        <v>1315840</v>
      </c>
    </row>
    <row r="152" spans="1:12" ht="12" customHeight="1">
      <c r="A152" s="176">
        <v>112</v>
      </c>
      <c r="B152" s="176">
        <v>90015</v>
      </c>
      <c r="C152" s="176">
        <v>6050</v>
      </c>
      <c r="D152" s="177" t="s">
        <v>230</v>
      </c>
      <c r="E152" s="183">
        <f aca="true" t="shared" si="9" ref="E152:E165">H152</f>
        <v>150000</v>
      </c>
      <c r="F152" s="160">
        <v>150000</v>
      </c>
      <c r="G152" s="183"/>
      <c r="H152" s="184">
        <f aca="true" t="shared" si="10" ref="H152:H161">K152+J152+I152</f>
        <v>150000</v>
      </c>
      <c r="I152" s="160">
        <v>150000</v>
      </c>
      <c r="J152" s="167"/>
      <c r="K152" s="219"/>
      <c r="L152" s="191"/>
    </row>
    <row r="153" spans="1:12" ht="12" customHeight="1">
      <c r="A153" s="163">
        <v>113</v>
      </c>
      <c r="B153" s="163">
        <v>90015</v>
      </c>
      <c r="C153" s="163">
        <v>6050</v>
      </c>
      <c r="D153" s="164" t="s">
        <v>231</v>
      </c>
      <c r="E153" s="185">
        <f t="shared" si="9"/>
        <v>140000</v>
      </c>
      <c r="F153" s="169">
        <v>140000</v>
      </c>
      <c r="G153" s="185"/>
      <c r="H153" s="204">
        <f t="shared" si="10"/>
        <v>140000</v>
      </c>
      <c r="I153" s="169">
        <v>140000</v>
      </c>
      <c r="J153" s="214"/>
      <c r="K153" s="170"/>
      <c r="L153" s="191"/>
    </row>
    <row r="154" spans="1:12" ht="12" customHeight="1">
      <c r="A154" s="163">
        <v>114</v>
      </c>
      <c r="B154" s="163">
        <v>90015</v>
      </c>
      <c r="C154" s="163">
        <v>6050</v>
      </c>
      <c r="D154" s="164" t="s">
        <v>232</v>
      </c>
      <c r="E154" s="185">
        <f t="shared" si="9"/>
        <v>140000</v>
      </c>
      <c r="F154" s="169">
        <v>140000</v>
      </c>
      <c r="G154" s="185"/>
      <c r="H154" s="204">
        <f t="shared" si="10"/>
        <v>140000</v>
      </c>
      <c r="I154" s="169">
        <v>140000</v>
      </c>
      <c r="J154" s="214"/>
      <c r="K154" s="170"/>
      <c r="L154" s="191"/>
    </row>
    <row r="155" spans="1:12" ht="12" customHeight="1">
      <c r="A155" s="163">
        <v>115</v>
      </c>
      <c r="B155" s="163">
        <v>90015</v>
      </c>
      <c r="C155" s="163">
        <v>6050</v>
      </c>
      <c r="D155" s="164" t="s">
        <v>183</v>
      </c>
      <c r="E155" s="185">
        <f t="shared" si="9"/>
        <v>170000</v>
      </c>
      <c r="F155" s="169">
        <v>170000</v>
      </c>
      <c r="G155" s="185"/>
      <c r="H155" s="204">
        <f t="shared" si="10"/>
        <v>170000</v>
      </c>
      <c r="I155" s="169">
        <v>170000</v>
      </c>
      <c r="J155" s="214"/>
      <c r="K155" s="170"/>
      <c r="L155" s="191"/>
    </row>
    <row r="156" spans="1:12" ht="12" customHeight="1">
      <c r="A156" s="163">
        <v>116</v>
      </c>
      <c r="B156" s="163">
        <v>90015</v>
      </c>
      <c r="C156" s="163">
        <v>6050</v>
      </c>
      <c r="D156" s="164" t="s">
        <v>184</v>
      </c>
      <c r="E156" s="185">
        <f t="shared" si="9"/>
        <v>80000</v>
      </c>
      <c r="F156" s="169">
        <v>80000</v>
      </c>
      <c r="G156" s="185"/>
      <c r="H156" s="204">
        <f t="shared" si="10"/>
        <v>80000</v>
      </c>
      <c r="I156" s="169">
        <v>80000</v>
      </c>
      <c r="J156" s="214"/>
      <c r="K156" s="170"/>
      <c r="L156" s="191"/>
    </row>
    <row r="157" spans="1:12" ht="12" customHeight="1" thickBot="1">
      <c r="A157" s="326" t="s">
        <v>1</v>
      </c>
      <c r="B157" s="313" t="s">
        <v>158</v>
      </c>
      <c r="C157" s="327" t="s">
        <v>163</v>
      </c>
      <c r="D157" s="313" t="s">
        <v>159</v>
      </c>
      <c r="E157" s="313" t="s">
        <v>160</v>
      </c>
      <c r="F157" s="314" t="s">
        <v>195</v>
      </c>
      <c r="G157" s="314" t="s">
        <v>297</v>
      </c>
      <c r="H157" s="317" t="s">
        <v>178</v>
      </c>
      <c r="I157" s="317"/>
      <c r="J157" s="317"/>
      <c r="K157" s="318"/>
      <c r="L157" s="191"/>
    </row>
    <row r="158" spans="1:12" ht="12" customHeight="1">
      <c r="A158" s="326"/>
      <c r="B158" s="313"/>
      <c r="C158" s="328"/>
      <c r="D158" s="313"/>
      <c r="E158" s="313"/>
      <c r="F158" s="315"/>
      <c r="G158" s="315"/>
      <c r="H158" s="319">
        <v>2006</v>
      </c>
      <c r="I158" s="320"/>
      <c r="J158" s="320"/>
      <c r="K158" s="321"/>
      <c r="L158" s="191"/>
    </row>
    <row r="159" spans="1:12" ht="12" customHeight="1">
      <c r="A159" s="326"/>
      <c r="B159" s="313"/>
      <c r="C159" s="328"/>
      <c r="D159" s="313"/>
      <c r="E159" s="313"/>
      <c r="F159" s="315"/>
      <c r="G159" s="315"/>
      <c r="H159" s="322" t="s">
        <v>197</v>
      </c>
      <c r="I159" s="324" t="s">
        <v>161</v>
      </c>
      <c r="J159" s="314" t="s">
        <v>245</v>
      </c>
      <c r="K159" s="315" t="s">
        <v>167</v>
      </c>
      <c r="L159" s="191"/>
    </row>
    <row r="160" spans="1:12" ht="12" customHeight="1">
      <c r="A160" s="326"/>
      <c r="B160" s="313"/>
      <c r="C160" s="329"/>
      <c r="D160" s="313"/>
      <c r="E160" s="313"/>
      <c r="F160" s="316"/>
      <c r="G160" s="316"/>
      <c r="H160" s="323"/>
      <c r="I160" s="325"/>
      <c r="J160" s="316"/>
      <c r="K160" s="316"/>
      <c r="L160" s="191"/>
    </row>
    <row r="161" spans="1:13" ht="12.75" customHeight="1">
      <c r="A161" s="163">
        <v>117</v>
      </c>
      <c r="B161" s="163">
        <v>90015</v>
      </c>
      <c r="C161" s="163">
        <v>6050</v>
      </c>
      <c r="D161" s="164" t="s">
        <v>226</v>
      </c>
      <c r="E161" s="185">
        <f t="shared" si="9"/>
        <v>200000</v>
      </c>
      <c r="F161" s="169">
        <v>200000</v>
      </c>
      <c r="G161" s="185"/>
      <c r="H161" s="204">
        <f t="shared" si="10"/>
        <v>200000</v>
      </c>
      <c r="I161" s="169">
        <v>200000</v>
      </c>
      <c r="J161" s="214"/>
      <c r="K161" s="170"/>
      <c r="L161" s="191"/>
      <c r="M161" s="152">
        <f>M185-M163</f>
        <v>0</v>
      </c>
    </row>
    <row r="162" spans="1:12" ht="11.25" customHeight="1">
      <c r="A162" s="163">
        <v>118</v>
      </c>
      <c r="B162" s="163">
        <v>90015</v>
      </c>
      <c r="C162" s="163">
        <v>6050</v>
      </c>
      <c r="D162" s="164" t="s">
        <v>259</v>
      </c>
      <c r="E162" s="185">
        <f t="shared" si="9"/>
        <v>152000</v>
      </c>
      <c r="F162" s="169">
        <v>152000</v>
      </c>
      <c r="G162" s="185"/>
      <c r="H162" s="204">
        <f aca="true" t="shared" si="11" ref="H162:H174">K162+J162+I162</f>
        <v>152000</v>
      </c>
      <c r="I162" s="169">
        <v>152000</v>
      </c>
      <c r="J162" s="214"/>
      <c r="K162" s="170"/>
      <c r="L162" s="191"/>
    </row>
    <row r="163" spans="1:13" ht="12" customHeight="1">
      <c r="A163" s="163">
        <v>119</v>
      </c>
      <c r="B163" s="163">
        <v>90015</v>
      </c>
      <c r="C163" s="163">
        <v>6050</v>
      </c>
      <c r="D163" s="164" t="s">
        <v>260</v>
      </c>
      <c r="E163" s="185">
        <f t="shared" si="9"/>
        <v>62000</v>
      </c>
      <c r="F163" s="169">
        <v>62000</v>
      </c>
      <c r="G163" s="185"/>
      <c r="H163" s="204">
        <f t="shared" si="11"/>
        <v>62000</v>
      </c>
      <c r="I163" s="169">
        <v>62000</v>
      </c>
      <c r="J163" s="214"/>
      <c r="K163" s="170"/>
      <c r="L163" s="191"/>
      <c r="M163" s="152">
        <f>F185+G185</f>
        <v>38694100</v>
      </c>
    </row>
    <row r="164" spans="1:13" ht="19.5" customHeight="1">
      <c r="A164" s="163">
        <v>120</v>
      </c>
      <c r="B164" s="163">
        <v>90015</v>
      </c>
      <c r="C164" s="163">
        <v>6050</v>
      </c>
      <c r="D164" s="164" t="s">
        <v>288</v>
      </c>
      <c r="E164" s="185">
        <f t="shared" si="9"/>
        <v>48000</v>
      </c>
      <c r="F164" s="169">
        <v>48000</v>
      </c>
      <c r="G164" s="185"/>
      <c r="H164" s="204">
        <f t="shared" si="11"/>
        <v>48000</v>
      </c>
      <c r="I164" s="169">
        <v>48000</v>
      </c>
      <c r="J164" s="214"/>
      <c r="K164" s="170"/>
      <c r="L164" s="191"/>
      <c r="M164" s="152"/>
    </row>
    <row r="165" spans="1:13" ht="12" customHeight="1">
      <c r="A165" s="163">
        <v>121</v>
      </c>
      <c r="B165" s="163">
        <v>90015</v>
      </c>
      <c r="C165" s="163">
        <v>6050</v>
      </c>
      <c r="D165" s="164" t="s">
        <v>283</v>
      </c>
      <c r="E165" s="185">
        <f t="shared" si="9"/>
        <v>76000</v>
      </c>
      <c r="F165" s="169">
        <v>76000</v>
      </c>
      <c r="G165" s="185"/>
      <c r="H165" s="204">
        <f t="shared" si="11"/>
        <v>76000</v>
      </c>
      <c r="I165" s="169">
        <v>76000</v>
      </c>
      <c r="J165" s="214"/>
      <c r="K165" s="170"/>
      <c r="L165" s="191"/>
      <c r="M165" s="152"/>
    </row>
    <row r="166" spans="1:13" ht="12.75" customHeight="1">
      <c r="A166" s="163">
        <v>122</v>
      </c>
      <c r="B166" s="163">
        <v>90015</v>
      </c>
      <c r="C166" s="163">
        <v>6050</v>
      </c>
      <c r="D166" s="164" t="s">
        <v>216</v>
      </c>
      <c r="E166" s="185">
        <v>5000</v>
      </c>
      <c r="F166" s="169">
        <v>5000</v>
      </c>
      <c r="G166" s="185"/>
      <c r="H166" s="204">
        <f t="shared" si="11"/>
        <v>5000</v>
      </c>
      <c r="I166" s="169">
        <v>5000</v>
      </c>
      <c r="J166" s="214"/>
      <c r="K166" s="170"/>
      <c r="L166" s="191"/>
      <c r="M166" s="152"/>
    </row>
    <row r="167" spans="1:13" ht="12.75" customHeight="1">
      <c r="A167" s="163">
        <v>123</v>
      </c>
      <c r="B167" s="163">
        <v>90015</v>
      </c>
      <c r="C167" s="163">
        <v>6050</v>
      </c>
      <c r="D167" s="164" t="s">
        <v>217</v>
      </c>
      <c r="E167" s="185">
        <v>8000</v>
      </c>
      <c r="F167" s="169">
        <v>8000</v>
      </c>
      <c r="G167" s="185"/>
      <c r="H167" s="204">
        <f t="shared" si="11"/>
        <v>8000</v>
      </c>
      <c r="I167" s="169">
        <v>8000</v>
      </c>
      <c r="J167" s="214"/>
      <c r="K167" s="170"/>
      <c r="L167" s="191"/>
      <c r="M167" s="152"/>
    </row>
    <row r="168" spans="1:13" ht="12.75" customHeight="1">
      <c r="A168" s="163">
        <v>124</v>
      </c>
      <c r="B168" s="163">
        <v>90015</v>
      </c>
      <c r="C168" s="163">
        <v>6050</v>
      </c>
      <c r="D168" s="164" t="s">
        <v>227</v>
      </c>
      <c r="E168" s="185">
        <v>10000</v>
      </c>
      <c r="F168" s="169">
        <v>10000</v>
      </c>
      <c r="G168" s="185"/>
      <c r="H168" s="204">
        <f t="shared" si="11"/>
        <v>10000</v>
      </c>
      <c r="I168" s="169">
        <v>10000</v>
      </c>
      <c r="J168" s="214"/>
      <c r="K168" s="170"/>
      <c r="L168" s="191"/>
      <c r="M168" s="152"/>
    </row>
    <row r="169" spans="1:13" ht="12.75" customHeight="1">
      <c r="A169" s="163">
        <v>125</v>
      </c>
      <c r="B169" s="163">
        <v>90015</v>
      </c>
      <c r="C169" s="163">
        <v>6050</v>
      </c>
      <c r="D169" s="164" t="s">
        <v>228</v>
      </c>
      <c r="E169" s="185">
        <v>8000</v>
      </c>
      <c r="F169" s="169">
        <v>8000</v>
      </c>
      <c r="G169" s="185"/>
      <c r="H169" s="204">
        <f t="shared" si="11"/>
        <v>8000</v>
      </c>
      <c r="I169" s="169">
        <v>8000</v>
      </c>
      <c r="J169" s="214"/>
      <c r="K169" s="170"/>
      <c r="L169" s="191"/>
      <c r="M169" s="152"/>
    </row>
    <row r="170" spans="1:13" ht="12" customHeight="1">
      <c r="A170" s="163">
        <v>126</v>
      </c>
      <c r="B170" s="163">
        <v>90015</v>
      </c>
      <c r="C170" s="163">
        <v>6050</v>
      </c>
      <c r="D170" s="164" t="s">
        <v>289</v>
      </c>
      <c r="E170" s="185">
        <f>H170</f>
        <v>5000</v>
      </c>
      <c r="F170" s="169">
        <f>H170</f>
        <v>5000</v>
      </c>
      <c r="G170" s="185"/>
      <c r="H170" s="204">
        <f t="shared" si="11"/>
        <v>5000</v>
      </c>
      <c r="I170" s="169">
        <v>5000</v>
      </c>
      <c r="J170" s="214"/>
      <c r="K170" s="170"/>
      <c r="L170" s="191"/>
      <c r="M170" s="152"/>
    </row>
    <row r="171" spans="1:13" ht="12" customHeight="1">
      <c r="A171" s="163">
        <v>127</v>
      </c>
      <c r="B171" s="163">
        <v>90015</v>
      </c>
      <c r="C171" s="163">
        <v>6050</v>
      </c>
      <c r="D171" s="164" t="s">
        <v>285</v>
      </c>
      <c r="E171" s="185">
        <f>H171</f>
        <v>17840</v>
      </c>
      <c r="F171" s="169">
        <f>H171</f>
        <v>17840</v>
      </c>
      <c r="G171" s="185"/>
      <c r="H171" s="204">
        <f t="shared" si="11"/>
        <v>17840</v>
      </c>
      <c r="I171" s="169">
        <v>17840</v>
      </c>
      <c r="J171" s="214"/>
      <c r="K171" s="170"/>
      <c r="L171" s="191"/>
      <c r="M171" s="152"/>
    </row>
    <row r="172" spans="1:13" ht="18.75" customHeight="1">
      <c r="A172" s="163">
        <v>128</v>
      </c>
      <c r="B172" s="163">
        <v>90015</v>
      </c>
      <c r="C172" s="163">
        <v>6050</v>
      </c>
      <c r="D172" s="164" t="s">
        <v>281</v>
      </c>
      <c r="E172" s="185">
        <v>24000</v>
      </c>
      <c r="F172" s="169">
        <f>H172</f>
        <v>24000</v>
      </c>
      <c r="G172" s="182"/>
      <c r="H172" s="204">
        <f t="shared" si="11"/>
        <v>24000</v>
      </c>
      <c r="I172" s="174">
        <v>24000</v>
      </c>
      <c r="J172" s="254"/>
      <c r="K172" s="171"/>
      <c r="L172" s="191"/>
      <c r="M172" s="152"/>
    </row>
    <row r="173" spans="1:13" ht="14.25" customHeight="1">
      <c r="A173" s="163">
        <v>129</v>
      </c>
      <c r="B173" s="163">
        <v>90015</v>
      </c>
      <c r="C173" s="163">
        <v>6050</v>
      </c>
      <c r="D173" s="164" t="s">
        <v>275</v>
      </c>
      <c r="E173" s="185">
        <v>12000</v>
      </c>
      <c r="F173" s="169">
        <f>H173</f>
        <v>12000</v>
      </c>
      <c r="G173" s="182"/>
      <c r="H173" s="204">
        <f t="shared" si="11"/>
        <v>12000</v>
      </c>
      <c r="I173" s="174">
        <v>12000</v>
      </c>
      <c r="J173" s="254"/>
      <c r="K173" s="171"/>
      <c r="L173" s="191"/>
      <c r="M173" s="152"/>
    </row>
    <row r="174" spans="1:13" ht="11.25" customHeight="1">
      <c r="A174" s="163">
        <v>130</v>
      </c>
      <c r="B174" s="165">
        <v>90015</v>
      </c>
      <c r="C174" s="165">
        <v>6050</v>
      </c>
      <c r="D174" s="166" t="s">
        <v>271</v>
      </c>
      <c r="E174" s="187">
        <f>H174</f>
        <v>8000</v>
      </c>
      <c r="F174" s="169">
        <f>H174</f>
        <v>8000</v>
      </c>
      <c r="G174" s="187"/>
      <c r="H174" s="188">
        <f t="shared" si="11"/>
        <v>8000</v>
      </c>
      <c r="I174" s="168">
        <v>8000</v>
      </c>
      <c r="J174" s="215"/>
      <c r="K174" s="173"/>
      <c r="L174" s="191"/>
      <c r="M174" s="152"/>
    </row>
    <row r="175" spans="1:13" ht="15" customHeight="1">
      <c r="A175" s="200"/>
      <c r="B175" s="200"/>
      <c r="C175" s="200"/>
      <c r="D175" s="158" t="s">
        <v>218</v>
      </c>
      <c r="E175" s="154">
        <f>SUM(E176:E177)</f>
        <v>58000</v>
      </c>
      <c r="F175" s="154">
        <f>SUM(F176:F177)</f>
        <v>128000</v>
      </c>
      <c r="G175" s="154">
        <f>SUM(G176:G177)</f>
        <v>-70000</v>
      </c>
      <c r="H175" s="154">
        <f>SUM(H176:H177)</f>
        <v>58000</v>
      </c>
      <c r="I175" s="154">
        <f>SUM(I176:I177)</f>
        <v>58000</v>
      </c>
      <c r="J175" s="154"/>
      <c r="K175" s="154"/>
      <c r="L175" s="191">
        <f>F175+G175</f>
        <v>58000</v>
      </c>
      <c r="M175" s="152"/>
    </row>
    <row r="176" spans="1:13" ht="14.25" customHeight="1">
      <c r="A176" s="161">
        <v>131</v>
      </c>
      <c r="B176" s="161">
        <v>92109</v>
      </c>
      <c r="C176" s="161">
        <v>6050</v>
      </c>
      <c r="D176" s="162" t="s">
        <v>219</v>
      </c>
      <c r="E176" s="183"/>
      <c r="F176" s="160">
        <v>70000</v>
      </c>
      <c r="G176" s="183">
        <v>-70000</v>
      </c>
      <c r="H176" s="184">
        <f>I176</f>
        <v>0</v>
      </c>
      <c r="I176" s="160"/>
      <c r="J176" s="167"/>
      <c r="K176" s="219"/>
      <c r="L176" s="191">
        <f>F185+G185</f>
        <v>38694100</v>
      </c>
      <c r="M176" s="152"/>
    </row>
    <row r="177" spans="1:13" ht="14.25" customHeight="1">
      <c r="A177" s="163">
        <v>132</v>
      </c>
      <c r="B177" s="163">
        <v>92109</v>
      </c>
      <c r="C177" s="163">
        <v>6050</v>
      </c>
      <c r="D177" s="164" t="s">
        <v>251</v>
      </c>
      <c r="E177" s="185">
        <v>58000</v>
      </c>
      <c r="F177" s="169">
        <v>58000</v>
      </c>
      <c r="G177" s="185"/>
      <c r="H177" s="204">
        <f>I177</f>
        <v>58000</v>
      </c>
      <c r="I177" s="169">
        <v>58000</v>
      </c>
      <c r="J177" s="214"/>
      <c r="K177" s="212"/>
      <c r="L177" s="191"/>
      <c r="M177" s="152"/>
    </row>
    <row r="178" spans="1:13" ht="15.75" customHeight="1">
      <c r="A178" s="200"/>
      <c r="B178" s="200"/>
      <c r="C178" s="200"/>
      <c r="D178" s="158" t="s">
        <v>229</v>
      </c>
      <c r="E178" s="154">
        <f>SUM(E179:E184)</f>
        <v>167000</v>
      </c>
      <c r="F178" s="154">
        <f>SUM(F179:F184)</f>
        <v>139000</v>
      </c>
      <c r="G178" s="154">
        <f>SUM(G179:G184)</f>
        <v>28000</v>
      </c>
      <c r="H178" s="154">
        <f>SUM(H179:H184)</f>
        <v>167000</v>
      </c>
      <c r="I178" s="154">
        <f>SUM(I179:I184)</f>
        <v>167000</v>
      </c>
      <c r="J178" s="154"/>
      <c r="K178" s="154"/>
      <c r="L178" s="191"/>
      <c r="M178" s="152"/>
    </row>
    <row r="179" spans="1:13" ht="12.75" customHeight="1">
      <c r="A179" s="161">
        <v>133</v>
      </c>
      <c r="B179" s="161">
        <v>92605</v>
      </c>
      <c r="C179" s="161">
        <v>6050</v>
      </c>
      <c r="D179" s="162" t="s">
        <v>234</v>
      </c>
      <c r="E179" s="183">
        <v>30000</v>
      </c>
      <c r="F179" s="160">
        <v>30000</v>
      </c>
      <c r="G179" s="183"/>
      <c r="H179" s="184">
        <f aca="true" t="shared" si="12" ref="H179:H184">I179</f>
        <v>30000</v>
      </c>
      <c r="I179" s="160">
        <v>30000</v>
      </c>
      <c r="J179" s="167"/>
      <c r="K179" s="219"/>
      <c r="L179" s="191"/>
      <c r="M179" s="152"/>
    </row>
    <row r="180" spans="1:13" ht="11.25" customHeight="1">
      <c r="A180" s="163">
        <v>134</v>
      </c>
      <c r="B180" s="163">
        <v>92605</v>
      </c>
      <c r="C180" s="163">
        <v>6050</v>
      </c>
      <c r="D180" s="164" t="s">
        <v>246</v>
      </c>
      <c r="E180" s="185">
        <v>32000</v>
      </c>
      <c r="F180" s="169">
        <v>32000</v>
      </c>
      <c r="G180" s="185"/>
      <c r="H180" s="204">
        <f t="shared" si="12"/>
        <v>32000</v>
      </c>
      <c r="I180" s="169">
        <v>32000</v>
      </c>
      <c r="J180" s="214"/>
      <c r="K180" s="212"/>
      <c r="L180" s="191"/>
      <c r="M180" s="152"/>
    </row>
    <row r="181" spans="1:13" ht="12.75" customHeight="1">
      <c r="A181" s="163">
        <v>135</v>
      </c>
      <c r="B181" s="163">
        <v>92605</v>
      </c>
      <c r="C181" s="163">
        <v>6050</v>
      </c>
      <c r="D181" s="164" t="s">
        <v>247</v>
      </c>
      <c r="E181" s="185">
        <v>32000</v>
      </c>
      <c r="F181" s="169">
        <v>32000</v>
      </c>
      <c r="G181" s="185"/>
      <c r="H181" s="204">
        <f t="shared" si="12"/>
        <v>32000</v>
      </c>
      <c r="I181" s="169">
        <v>32000</v>
      </c>
      <c r="J181" s="214"/>
      <c r="K181" s="212"/>
      <c r="L181" s="191">
        <f>F185+G185</f>
        <v>38694100</v>
      </c>
      <c r="M181" s="152"/>
    </row>
    <row r="182" spans="1:13" ht="12.75" customHeight="1">
      <c r="A182" s="163">
        <v>136</v>
      </c>
      <c r="B182" s="163">
        <v>92605</v>
      </c>
      <c r="C182" s="163">
        <v>6050</v>
      </c>
      <c r="D182" s="164" t="s">
        <v>248</v>
      </c>
      <c r="E182" s="185">
        <v>15000</v>
      </c>
      <c r="F182" s="169">
        <v>15000</v>
      </c>
      <c r="G182" s="185"/>
      <c r="H182" s="204">
        <f t="shared" si="12"/>
        <v>15000</v>
      </c>
      <c r="I182" s="253">
        <v>15000</v>
      </c>
      <c r="J182" s="267"/>
      <c r="K182" s="212"/>
      <c r="L182" s="191"/>
      <c r="M182" s="152"/>
    </row>
    <row r="183" spans="1:13" ht="11.25" customHeight="1">
      <c r="A183" s="163">
        <v>137</v>
      </c>
      <c r="B183" s="163">
        <v>92605</v>
      </c>
      <c r="C183" s="163">
        <v>6050</v>
      </c>
      <c r="D183" s="164" t="s">
        <v>276</v>
      </c>
      <c r="E183" s="185">
        <v>30000</v>
      </c>
      <c r="F183" s="169">
        <v>30000</v>
      </c>
      <c r="G183" s="185"/>
      <c r="H183" s="204">
        <f t="shared" si="12"/>
        <v>30000</v>
      </c>
      <c r="I183" s="253">
        <v>30000</v>
      </c>
      <c r="J183" s="267"/>
      <c r="K183" s="212"/>
      <c r="L183" s="191"/>
      <c r="M183" s="152"/>
    </row>
    <row r="184" spans="1:13" ht="11.25" customHeight="1">
      <c r="A184" s="190">
        <v>138</v>
      </c>
      <c r="B184" s="165">
        <v>92605</v>
      </c>
      <c r="C184" s="165">
        <v>6050</v>
      </c>
      <c r="D184" s="166" t="s">
        <v>325</v>
      </c>
      <c r="E184" s="187">
        <v>28000</v>
      </c>
      <c r="F184" s="168"/>
      <c r="G184" s="187">
        <v>28000</v>
      </c>
      <c r="H184" s="188">
        <f t="shared" si="12"/>
        <v>28000</v>
      </c>
      <c r="I184" s="268">
        <v>28000</v>
      </c>
      <c r="J184" s="252"/>
      <c r="K184" s="216"/>
      <c r="L184" s="191"/>
      <c r="M184" s="152"/>
    </row>
    <row r="185" spans="1:16" ht="8.25" customHeight="1">
      <c r="A185" s="301" t="s">
        <v>174</v>
      </c>
      <c r="B185" s="287"/>
      <c r="C185" s="287"/>
      <c r="D185" s="288"/>
      <c r="E185" s="308">
        <f aca="true" t="shared" si="13" ref="E185:K185">E128+E115+E104+E33+E14+E123+E148+E151+E175+E178+E145</f>
        <v>147550572</v>
      </c>
      <c r="F185" s="308">
        <f t="shared" si="13"/>
        <v>50844140</v>
      </c>
      <c r="G185" s="308">
        <f t="shared" si="13"/>
        <v>-12150040</v>
      </c>
      <c r="H185" s="308">
        <f t="shared" si="13"/>
        <v>38694100</v>
      </c>
      <c r="I185" s="308">
        <f t="shared" si="13"/>
        <v>34434100</v>
      </c>
      <c r="J185" s="308">
        <f t="shared" si="13"/>
        <v>3960000</v>
      </c>
      <c r="K185" s="308">
        <f t="shared" si="13"/>
        <v>300000</v>
      </c>
      <c r="L185" s="207">
        <f>K185+J185+I185</f>
        <v>38694100</v>
      </c>
      <c r="M185" s="300">
        <f>K185+J185+I185</f>
        <v>38694100</v>
      </c>
      <c r="N185" s="300"/>
      <c r="O185" s="300"/>
      <c r="P185" s="193"/>
    </row>
    <row r="186" spans="1:16" ht="8.25" customHeight="1">
      <c r="A186" s="289"/>
      <c r="B186" s="290"/>
      <c r="C186" s="290"/>
      <c r="D186" s="291"/>
      <c r="E186" s="309"/>
      <c r="F186" s="309"/>
      <c r="G186" s="309"/>
      <c r="H186" s="309"/>
      <c r="I186" s="309"/>
      <c r="J186" s="309"/>
      <c r="K186" s="309"/>
      <c r="L186" s="202"/>
      <c r="M186" s="300"/>
      <c r="N186" s="300"/>
      <c r="O186" s="300"/>
      <c r="P186" s="193"/>
    </row>
    <row r="187" spans="1:14" s="16" customFormat="1" ht="6" customHeight="1">
      <c r="A187" s="1"/>
      <c r="B187" s="151"/>
      <c r="C187" s="1"/>
      <c r="D187" s="1"/>
      <c r="E187" s="1"/>
      <c r="F187" s="1"/>
      <c r="G187" s="1"/>
      <c r="H187" s="1"/>
      <c r="I187" s="1"/>
      <c r="J187" s="1"/>
      <c r="K187" s="1"/>
      <c r="L187" s="210"/>
      <c r="M187" s="292"/>
      <c r="N187" s="293"/>
    </row>
    <row r="188" spans="1:13" s="16" customFormat="1" ht="13.5" customHeight="1">
      <c r="A188" s="245"/>
      <c r="B188" s="156"/>
      <c r="C188" s="157"/>
      <c r="D188" s="244" t="s">
        <v>186</v>
      </c>
      <c r="E188" s="154">
        <f>SUM(E189:E193)</f>
        <v>890000</v>
      </c>
      <c r="F188" s="154">
        <f>SUM(F189:F193)</f>
        <v>400000</v>
      </c>
      <c r="G188" s="154">
        <f>SUM(G189:G193)</f>
        <v>490000</v>
      </c>
      <c r="H188" s="154">
        <f>SUM(H189:H193)</f>
        <v>890000</v>
      </c>
      <c r="I188" s="154">
        <f>SUM(I189:I193)</f>
        <v>890000</v>
      </c>
      <c r="J188" s="154">
        <f>SUM(J189:J190)</f>
        <v>0</v>
      </c>
      <c r="K188" s="154">
        <f>SUM(K189:K190)</f>
        <v>0</v>
      </c>
      <c r="L188" s="224">
        <f>F185+G185</f>
        <v>38694100</v>
      </c>
      <c r="M188" s="221">
        <f>SUM(M189:M190)</f>
        <v>0</v>
      </c>
    </row>
    <row r="189" spans="1:13" s="16" customFormat="1" ht="16.5" customHeight="1">
      <c r="A189" s="161">
        <v>139</v>
      </c>
      <c r="B189" s="220">
        <v>60014</v>
      </c>
      <c r="C189" s="161">
        <v>6300</v>
      </c>
      <c r="D189" s="162" t="s">
        <v>189</v>
      </c>
      <c r="E189" s="183">
        <f>H189</f>
        <v>300000</v>
      </c>
      <c r="F189" s="183">
        <v>300000</v>
      </c>
      <c r="G189" s="183"/>
      <c r="H189" s="183">
        <f>I189</f>
        <v>300000</v>
      </c>
      <c r="I189" s="183">
        <v>300000</v>
      </c>
      <c r="J189" s="184"/>
      <c r="K189" s="160"/>
      <c r="L189" s="225"/>
      <c r="M189" s="222"/>
    </row>
    <row r="190" spans="1:13" s="16" customFormat="1" ht="11.25" customHeight="1">
      <c r="A190" s="163">
        <v>140</v>
      </c>
      <c r="B190" s="172">
        <v>60014</v>
      </c>
      <c r="C190" s="163">
        <v>6300</v>
      </c>
      <c r="D190" s="164" t="s">
        <v>290</v>
      </c>
      <c r="E190" s="185">
        <v>500000</v>
      </c>
      <c r="F190" s="185">
        <v>100000</v>
      </c>
      <c r="G190" s="185">
        <v>400000</v>
      </c>
      <c r="H190" s="185">
        <f>I190</f>
        <v>500000</v>
      </c>
      <c r="I190" s="185">
        <v>500000</v>
      </c>
      <c r="J190" s="204"/>
      <c r="K190" s="169"/>
      <c r="L190" s="225"/>
      <c r="M190" s="229"/>
    </row>
    <row r="191" spans="1:13" s="16" customFormat="1" ht="11.25" customHeight="1">
      <c r="A191" s="163">
        <v>141</v>
      </c>
      <c r="B191" s="172">
        <v>60014</v>
      </c>
      <c r="C191" s="163">
        <v>6300</v>
      </c>
      <c r="D191" s="164" t="s">
        <v>328</v>
      </c>
      <c r="E191" s="185">
        <v>30000</v>
      </c>
      <c r="F191" s="185"/>
      <c r="G191" s="185">
        <v>30000</v>
      </c>
      <c r="H191" s="185">
        <f>I191</f>
        <v>30000</v>
      </c>
      <c r="I191" s="185">
        <v>30000</v>
      </c>
      <c r="J191" s="204"/>
      <c r="K191" s="169"/>
      <c r="L191" s="225"/>
      <c r="M191" s="255"/>
    </row>
    <row r="192" spans="1:13" s="16" customFormat="1" ht="18.75" customHeight="1">
      <c r="A192" s="163">
        <v>142</v>
      </c>
      <c r="B192" s="172">
        <v>60014</v>
      </c>
      <c r="C192" s="163">
        <v>6300</v>
      </c>
      <c r="D192" s="164" t="s">
        <v>315</v>
      </c>
      <c r="E192" s="185">
        <v>30000</v>
      </c>
      <c r="F192" s="185"/>
      <c r="G192" s="185">
        <v>30000</v>
      </c>
      <c r="H192" s="185">
        <f>I192</f>
        <v>30000</v>
      </c>
      <c r="I192" s="185">
        <v>30000</v>
      </c>
      <c r="J192" s="204"/>
      <c r="K192" s="169"/>
      <c r="L192" s="225"/>
      <c r="M192" s="255"/>
    </row>
    <row r="193" spans="1:13" s="16" customFormat="1" ht="20.25" customHeight="1">
      <c r="A193" s="165">
        <v>143</v>
      </c>
      <c r="B193" s="260">
        <v>60014</v>
      </c>
      <c r="C193" s="165">
        <v>6300</v>
      </c>
      <c r="D193" s="166" t="s">
        <v>327</v>
      </c>
      <c r="E193" s="187">
        <v>30000</v>
      </c>
      <c r="F193" s="187"/>
      <c r="G193" s="187">
        <v>30000</v>
      </c>
      <c r="H193" s="187">
        <f>I193</f>
        <v>30000</v>
      </c>
      <c r="I193" s="187">
        <v>30000</v>
      </c>
      <c r="J193" s="188"/>
      <c r="K193" s="168"/>
      <c r="L193" s="225"/>
      <c r="M193" s="255"/>
    </row>
    <row r="194" spans="1:12" ht="4.5" customHeight="1">
      <c r="A194" s="36"/>
      <c r="B194" s="36"/>
      <c r="C194" s="294"/>
      <c r="D194" s="294"/>
      <c r="E194" s="294"/>
      <c r="F194" s="294"/>
      <c r="G194" s="294"/>
      <c r="H194" s="294"/>
      <c r="I194" s="294"/>
      <c r="J194" s="294"/>
      <c r="K194" s="295"/>
      <c r="L194" s="226"/>
    </row>
    <row r="195" spans="1:12" ht="6.75" customHeight="1">
      <c r="A195" s="301" t="s">
        <v>25</v>
      </c>
      <c r="B195" s="287"/>
      <c r="C195" s="287"/>
      <c r="D195" s="288"/>
      <c r="E195" s="308">
        <f aca="true" t="shared" si="14" ref="E195:K195">E185+E188</f>
        <v>148440572</v>
      </c>
      <c r="F195" s="308">
        <f t="shared" si="14"/>
        <v>51244140</v>
      </c>
      <c r="G195" s="308">
        <f>G185+G188</f>
        <v>-11660040</v>
      </c>
      <c r="H195" s="308">
        <f t="shared" si="14"/>
        <v>39584100</v>
      </c>
      <c r="I195" s="308">
        <f t="shared" si="14"/>
        <v>35324100</v>
      </c>
      <c r="J195" s="308">
        <f t="shared" si="14"/>
        <v>3960000</v>
      </c>
      <c r="K195" s="308">
        <f t="shared" si="14"/>
        <v>300000</v>
      </c>
      <c r="L195" s="223"/>
    </row>
    <row r="196" spans="1:12" ht="9.75" customHeight="1">
      <c r="A196" s="289"/>
      <c r="B196" s="290"/>
      <c r="C196" s="290"/>
      <c r="D196" s="291"/>
      <c r="E196" s="309"/>
      <c r="F196" s="309"/>
      <c r="G196" s="309"/>
      <c r="H196" s="309"/>
      <c r="I196" s="309"/>
      <c r="J196" s="309"/>
      <c r="K196" s="309"/>
      <c r="L196" s="235">
        <f>K195+J195+I195</f>
        <v>39584100</v>
      </c>
    </row>
    <row r="197" spans="11:12" ht="7.5" customHeight="1">
      <c r="K197" s="227"/>
      <c r="L197" s="266">
        <f>F195+G195</f>
        <v>39584100</v>
      </c>
    </row>
    <row r="198" spans="1:13" ht="11.25" customHeight="1">
      <c r="A198" s="237" t="s">
        <v>115</v>
      </c>
      <c r="B198" s="306" t="s">
        <v>298</v>
      </c>
      <c r="C198" s="306"/>
      <c r="D198" s="306"/>
      <c r="F198" s="36"/>
      <c r="G198" s="36"/>
      <c r="H198" s="36"/>
      <c r="I198" s="36"/>
      <c r="J198" s="36"/>
      <c r="K198" s="36"/>
      <c r="L198" s="152"/>
      <c r="M198" s="152">
        <f>L196-L197</f>
        <v>0</v>
      </c>
    </row>
    <row r="199" spans="1:12" ht="11.25" customHeight="1">
      <c r="A199" s="307" t="s">
        <v>326</v>
      </c>
      <c r="B199" s="307"/>
      <c r="C199" s="307"/>
      <c r="D199" s="307"/>
      <c r="E199" s="307"/>
      <c r="F199" s="307"/>
      <c r="G199" s="307"/>
      <c r="H199" s="307"/>
      <c r="I199" s="307"/>
      <c r="J199" s="307"/>
      <c r="K199" s="307"/>
      <c r="L199" s="152" t="e">
        <f>L196-#REF!</f>
        <v>#REF!</v>
      </c>
    </row>
    <row r="200" spans="1:12" ht="11.25" customHeight="1">
      <c r="A200" s="237"/>
      <c r="F200" s="36"/>
      <c r="G200" s="36"/>
      <c r="H200" s="36"/>
      <c r="I200" s="36"/>
      <c r="J200" s="36"/>
      <c r="K200" s="36"/>
      <c r="L200" s="152"/>
    </row>
  </sheetData>
  <mergeCells count="121">
    <mergeCell ref="K132:K133"/>
    <mergeCell ref="J132:J133"/>
    <mergeCell ref="E132:E133"/>
    <mergeCell ref="F132:F133"/>
    <mergeCell ref="H132:H133"/>
    <mergeCell ref="I132:I133"/>
    <mergeCell ref="C41:C44"/>
    <mergeCell ref="D41:D44"/>
    <mergeCell ref="E41:E44"/>
    <mergeCell ref="A132:A133"/>
    <mergeCell ref="B132:B133"/>
    <mergeCell ref="C132:C133"/>
    <mergeCell ref="D132:D133"/>
    <mergeCell ref="A80:A83"/>
    <mergeCell ref="B80:B83"/>
    <mergeCell ref="C80:C83"/>
    <mergeCell ref="M187:N187"/>
    <mergeCell ref="C194:K194"/>
    <mergeCell ref="A195:D196"/>
    <mergeCell ref="E195:E196"/>
    <mergeCell ref="F195:F196"/>
    <mergeCell ref="G195:G196"/>
    <mergeCell ref="O185:O186"/>
    <mergeCell ref="H185:H186"/>
    <mergeCell ref="I185:I186"/>
    <mergeCell ref="J185:J186"/>
    <mergeCell ref="K185:K186"/>
    <mergeCell ref="N185:N186"/>
    <mergeCell ref="A7:K7"/>
    <mergeCell ref="A9:A12"/>
    <mergeCell ref="B9:B12"/>
    <mergeCell ref="M185:M186"/>
    <mergeCell ref="A185:D186"/>
    <mergeCell ref="E185:E186"/>
    <mergeCell ref="C9:C12"/>
    <mergeCell ref="H11:H12"/>
    <mergeCell ref="H9:K9"/>
    <mergeCell ref="E9:E12"/>
    <mergeCell ref="I1:K1"/>
    <mergeCell ref="I3:K3"/>
    <mergeCell ref="I4:K4"/>
    <mergeCell ref="I5:K5"/>
    <mergeCell ref="D9:D12"/>
    <mergeCell ref="H10:K10"/>
    <mergeCell ref="G9:G12"/>
    <mergeCell ref="F9:F12"/>
    <mergeCell ref="I11:I12"/>
    <mergeCell ref="J11:J12"/>
    <mergeCell ref="K11:K12"/>
    <mergeCell ref="B198:D198"/>
    <mergeCell ref="A199:K199"/>
    <mergeCell ref="G185:G186"/>
    <mergeCell ref="K195:K196"/>
    <mergeCell ref="F185:F186"/>
    <mergeCell ref="H195:H196"/>
    <mergeCell ref="I195:I196"/>
    <mergeCell ref="J195:J196"/>
    <mergeCell ref="K21:K22"/>
    <mergeCell ref="J21:J22"/>
    <mergeCell ref="I21:I22"/>
    <mergeCell ref="H21:H22"/>
    <mergeCell ref="F21:F22"/>
    <mergeCell ref="E21:E22"/>
    <mergeCell ref="D21:D22"/>
    <mergeCell ref="C21:C22"/>
    <mergeCell ref="B21:B22"/>
    <mergeCell ref="A21:A22"/>
    <mergeCell ref="A41:A44"/>
    <mergeCell ref="B41:B44"/>
    <mergeCell ref="F41:F44"/>
    <mergeCell ref="G41:G44"/>
    <mergeCell ref="H41:K41"/>
    <mergeCell ref="H42:K42"/>
    <mergeCell ref="H43:H44"/>
    <mergeCell ref="I43:I44"/>
    <mergeCell ref="J43:J44"/>
    <mergeCell ref="K43:K44"/>
    <mergeCell ref="D80:D83"/>
    <mergeCell ref="E80:E83"/>
    <mergeCell ref="F80:F83"/>
    <mergeCell ref="G80:G83"/>
    <mergeCell ref="H80:K80"/>
    <mergeCell ref="H81:K81"/>
    <mergeCell ref="H82:H83"/>
    <mergeCell ref="I82:I83"/>
    <mergeCell ref="J82:J83"/>
    <mergeCell ref="K82:K83"/>
    <mergeCell ref="A119:A122"/>
    <mergeCell ref="B119:B122"/>
    <mergeCell ref="C119:C122"/>
    <mergeCell ref="D119:D122"/>
    <mergeCell ref="E119:E122"/>
    <mergeCell ref="F119:F122"/>
    <mergeCell ref="G119:G122"/>
    <mergeCell ref="H119:K119"/>
    <mergeCell ref="H120:K120"/>
    <mergeCell ref="H121:H122"/>
    <mergeCell ref="I121:I122"/>
    <mergeCell ref="J121:J122"/>
    <mergeCell ref="K121:K122"/>
    <mergeCell ref="I111:I112"/>
    <mergeCell ref="H111:H112"/>
    <mergeCell ref="F111:F112"/>
    <mergeCell ref="E111:E112"/>
    <mergeCell ref="D111:D112"/>
    <mergeCell ref="C111:C112"/>
    <mergeCell ref="B111:B112"/>
    <mergeCell ref="A111:A112"/>
    <mergeCell ref="A157:A160"/>
    <mergeCell ref="B157:B160"/>
    <mergeCell ref="C157:C160"/>
    <mergeCell ref="D157:D160"/>
    <mergeCell ref="E157:E160"/>
    <mergeCell ref="F157:F160"/>
    <mergeCell ref="G157:G160"/>
    <mergeCell ref="H157:K157"/>
    <mergeCell ref="H158:K158"/>
    <mergeCell ref="H159:H160"/>
    <mergeCell ref="I159:I160"/>
    <mergeCell ref="J159:J160"/>
    <mergeCell ref="K159:K160"/>
  </mergeCells>
  <printOptions horizontalCentered="1"/>
  <pageMargins left="0.36" right="0.45" top="0.59" bottom="0.61" header="0.32" footer="0.22"/>
  <pageSetup horizontalDpi="300" verticalDpi="300" orientation="landscape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298" t="s">
        <v>93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326" t="s">
        <v>1</v>
      </c>
      <c r="B10" s="313" t="s">
        <v>0</v>
      </c>
      <c r="C10" s="313" t="s">
        <v>7</v>
      </c>
      <c r="D10" s="313" t="s">
        <v>8</v>
      </c>
      <c r="E10" s="278" t="s">
        <v>9</v>
      </c>
      <c r="F10" s="314" t="s">
        <v>96</v>
      </c>
      <c r="G10" s="279" t="s">
        <v>98</v>
      </c>
      <c r="H10" s="282" t="s">
        <v>86</v>
      </c>
      <c r="I10" s="279"/>
      <c r="J10" s="279"/>
      <c r="K10" s="279"/>
      <c r="L10" s="279"/>
      <c r="M10" s="279"/>
      <c r="N10" s="279"/>
      <c r="O10" s="279"/>
      <c r="P10" s="283"/>
    </row>
    <row r="11" spans="1:16" s="2" customFormat="1" ht="12.75" customHeight="1" thickBot="1">
      <c r="A11" s="326"/>
      <c r="B11" s="313"/>
      <c r="C11" s="313"/>
      <c r="D11" s="313"/>
      <c r="E11" s="278"/>
      <c r="F11" s="315"/>
      <c r="G11" s="280"/>
      <c r="H11" s="284">
        <v>2003</v>
      </c>
      <c r="I11" s="285"/>
      <c r="J11" s="285"/>
      <c r="K11" s="285"/>
      <c r="L11" s="285"/>
      <c r="M11" s="286"/>
      <c r="N11" s="340">
        <v>2004</v>
      </c>
      <c r="O11" s="341"/>
      <c r="P11" s="5">
        <v>2005</v>
      </c>
    </row>
    <row r="12" spans="1:16" s="2" customFormat="1" ht="9.75" customHeight="1" thickTop="1">
      <c r="A12" s="326"/>
      <c r="B12" s="313"/>
      <c r="C12" s="313"/>
      <c r="D12" s="313"/>
      <c r="E12" s="278"/>
      <c r="F12" s="315"/>
      <c r="G12" s="280"/>
      <c r="H12" s="342" t="s">
        <v>95</v>
      </c>
      <c r="I12" s="344" t="s">
        <v>13</v>
      </c>
      <c r="J12" s="281"/>
      <c r="K12" s="281"/>
      <c r="L12" s="281"/>
      <c r="M12" s="345"/>
      <c r="N12" s="279" t="s">
        <v>16</v>
      </c>
      <c r="O12" s="346"/>
      <c r="P12" s="313" t="s">
        <v>16</v>
      </c>
    </row>
    <row r="13" spans="1:16" s="2" customFormat="1" ht="9.75" customHeight="1">
      <c r="A13" s="326"/>
      <c r="B13" s="313"/>
      <c r="C13" s="313"/>
      <c r="D13" s="313"/>
      <c r="E13" s="278"/>
      <c r="F13" s="315"/>
      <c r="G13" s="280"/>
      <c r="H13" s="343"/>
      <c r="I13" s="349" t="s">
        <v>14</v>
      </c>
      <c r="J13" s="278" t="s">
        <v>12</v>
      </c>
      <c r="K13" s="350"/>
      <c r="L13" s="350"/>
      <c r="M13" s="351"/>
      <c r="N13" s="280"/>
      <c r="O13" s="347"/>
      <c r="P13" s="313"/>
    </row>
    <row r="14" spans="1:16" s="2" customFormat="1" ht="29.25">
      <c r="A14" s="326"/>
      <c r="B14" s="313"/>
      <c r="C14" s="313"/>
      <c r="D14" s="313"/>
      <c r="E14" s="278"/>
      <c r="F14" s="316"/>
      <c r="G14" s="281"/>
      <c r="H14" s="343"/>
      <c r="I14" s="323"/>
      <c r="J14" s="34" t="s">
        <v>10</v>
      </c>
      <c r="K14" s="34" t="s">
        <v>11</v>
      </c>
      <c r="L14" s="278" t="s">
        <v>15</v>
      </c>
      <c r="M14" s="351"/>
      <c r="N14" s="281"/>
      <c r="O14" s="348"/>
      <c r="P14" s="313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352">
        <v>12</v>
      </c>
      <c r="M15" s="353"/>
      <c r="N15" s="354">
        <v>13</v>
      </c>
      <c r="O15" s="355"/>
      <c r="P15" s="48">
        <v>14</v>
      </c>
    </row>
    <row r="16" spans="1:16" ht="10.5" hidden="1" thickTop="1">
      <c r="A16" s="356">
        <v>1</v>
      </c>
      <c r="B16" s="356" t="s">
        <v>26</v>
      </c>
      <c r="C16" s="358" t="s">
        <v>27</v>
      </c>
      <c r="D16" s="356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57"/>
      <c r="B17" s="357"/>
      <c r="C17" s="359"/>
      <c r="D17" s="357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360">
        <v>2</v>
      </c>
      <c r="B18" s="360" t="s">
        <v>6</v>
      </c>
      <c r="C18" s="361" t="s">
        <v>105</v>
      </c>
      <c r="D18" s="360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57"/>
      <c r="B19" s="357"/>
      <c r="C19" s="359"/>
      <c r="D19" s="357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360">
        <v>3</v>
      </c>
      <c r="B20" s="360" t="s">
        <v>81</v>
      </c>
      <c r="C20" s="361" t="s">
        <v>107</v>
      </c>
      <c r="D20" s="360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57"/>
      <c r="B21" s="357"/>
      <c r="C21" s="359"/>
      <c r="D21" s="357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360">
        <v>4</v>
      </c>
      <c r="B22" s="360" t="s">
        <v>26</v>
      </c>
      <c r="C22" s="361" t="s">
        <v>28</v>
      </c>
      <c r="D22" s="360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57"/>
      <c r="B23" s="357"/>
      <c r="C23" s="359"/>
      <c r="D23" s="357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360">
        <v>5</v>
      </c>
      <c r="B24" s="356" t="s">
        <v>26</v>
      </c>
      <c r="C24" s="358" t="s">
        <v>104</v>
      </c>
      <c r="D24" s="356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57"/>
      <c r="B25" s="357"/>
      <c r="C25" s="359"/>
      <c r="D25" s="357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360">
        <v>6</v>
      </c>
      <c r="B26" s="356" t="s">
        <v>26</v>
      </c>
      <c r="C26" s="358" t="s">
        <v>29</v>
      </c>
      <c r="D26" s="356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57"/>
      <c r="B27" s="357"/>
      <c r="C27" s="359"/>
      <c r="D27" s="357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360">
        <v>7</v>
      </c>
      <c r="B28" s="356" t="s">
        <v>6</v>
      </c>
      <c r="C28" s="358" t="s">
        <v>130</v>
      </c>
      <c r="D28" s="356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57"/>
      <c r="B29" s="357"/>
      <c r="C29" s="359"/>
      <c r="D29" s="357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360">
        <v>8</v>
      </c>
      <c r="B30" s="356" t="s">
        <v>26</v>
      </c>
      <c r="C30" s="358" t="s">
        <v>31</v>
      </c>
      <c r="D30" s="356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56"/>
      <c r="B31" s="356"/>
      <c r="C31" s="358"/>
      <c r="D31" s="356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57"/>
      <c r="B32" s="357"/>
      <c r="C32" s="359"/>
      <c r="D32" s="357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360">
        <v>9</v>
      </c>
      <c r="B33" s="360" t="s">
        <v>6</v>
      </c>
      <c r="C33" s="361" t="s">
        <v>30</v>
      </c>
      <c r="D33" s="360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57"/>
      <c r="B34" s="362"/>
      <c r="C34" s="362"/>
      <c r="D34" s="362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360">
        <v>10</v>
      </c>
      <c r="B35" s="356" t="s">
        <v>26</v>
      </c>
      <c r="C35" s="358" t="s">
        <v>33</v>
      </c>
      <c r="D35" s="356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57"/>
      <c r="B36" s="357"/>
      <c r="C36" s="359"/>
      <c r="D36" s="357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360">
        <v>11</v>
      </c>
      <c r="B37" s="356" t="s">
        <v>26</v>
      </c>
      <c r="C37" s="358" t="s">
        <v>88</v>
      </c>
      <c r="D37" s="356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57"/>
      <c r="B38" s="357"/>
      <c r="C38" s="359"/>
      <c r="D38" s="357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360">
        <v>12</v>
      </c>
      <c r="B39" s="356" t="s">
        <v>26</v>
      </c>
      <c r="C39" s="358" t="s">
        <v>3</v>
      </c>
      <c r="D39" s="356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57"/>
      <c r="B40" s="357"/>
      <c r="C40" s="359"/>
      <c r="D40" s="357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360">
        <v>13</v>
      </c>
      <c r="B41" s="356" t="s">
        <v>26</v>
      </c>
      <c r="C41" s="358" t="s">
        <v>34</v>
      </c>
      <c r="D41" s="356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57"/>
      <c r="B42" s="357"/>
      <c r="C42" s="359"/>
      <c r="D42" s="357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360">
        <v>14</v>
      </c>
      <c r="B43" s="356" t="s">
        <v>26</v>
      </c>
      <c r="C43" s="358" t="s">
        <v>62</v>
      </c>
      <c r="D43" s="356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57"/>
      <c r="B44" s="357"/>
      <c r="C44" s="359"/>
      <c r="D44" s="357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360">
        <v>15</v>
      </c>
      <c r="B45" s="356" t="s">
        <v>26</v>
      </c>
      <c r="C45" s="358" t="s">
        <v>35</v>
      </c>
      <c r="D45" s="356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57"/>
      <c r="B46" s="357"/>
      <c r="C46" s="359"/>
      <c r="D46" s="357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360">
        <v>16</v>
      </c>
      <c r="B47" s="356" t="s">
        <v>26</v>
      </c>
      <c r="C47" s="358" t="s">
        <v>4</v>
      </c>
      <c r="D47" s="356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56"/>
      <c r="B48" s="356"/>
      <c r="C48" s="358"/>
      <c r="D48" s="356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56" t="s">
        <v>1</v>
      </c>
      <c r="B52" s="315" t="s">
        <v>0</v>
      </c>
      <c r="C52" s="315" t="s">
        <v>7</v>
      </c>
      <c r="D52" s="315" t="s">
        <v>8</v>
      </c>
      <c r="E52" s="363" t="s">
        <v>9</v>
      </c>
      <c r="F52" s="315" t="s">
        <v>96</v>
      </c>
      <c r="G52" s="280" t="s">
        <v>98</v>
      </c>
      <c r="H52" s="363" t="s">
        <v>86</v>
      </c>
      <c r="I52" s="280"/>
      <c r="J52" s="280"/>
      <c r="K52" s="280"/>
      <c r="L52" s="280"/>
      <c r="M52" s="280"/>
      <c r="N52" s="280"/>
      <c r="O52" s="280"/>
      <c r="P52" s="364"/>
    </row>
    <row r="53" spans="1:16" s="2" customFormat="1" ht="12.75" customHeight="1" hidden="1" thickBot="1">
      <c r="A53" s="356"/>
      <c r="B53" s="315"/>
      <c r="C53" s="315"/>
      <c r="D53" s="315"/>
      <c r="E53" s="363"/>
      <c r="F53" s="315"/>
      <c r="G53" s="280"/>
      <c r="H53" s="284">
        <v>2003</v>
      </c>
      <c r="I53" s="285"/>
      <c r="J53" s="285"/>
      <c r="K53" s="285"/>
      <c r="L53" s="285"/>
      <c r="M53" s="286"/>
      <c r="N53" s="365">
        <v>2004</v>
      </c>
      <c r="O53" s="341"/>
      <c r="P53" s="5">
        <v>2005</v>
      </c>
    </row>
    <row r="54" spans="1:16" s="2" customFormat="1" ht="9.75" customHeight="1" hidden="1" thickTop="1">
      <c r="A54" s="356"/>
      <c r="B54" s="315"/>
      <c r="C54" s="315"/>
      <c r="D54" s="315"/>
      <c r="E54" s="363"/>
      <c r="F54" s="315"/>
      <c r="G54" s="280"/>
      <c r="H54" s="342" t="s">
        <v>95</v>
      </c>
      <c r="I54" s="366" t="s">
        <v>13</v>
      </c>
      <c r="J54" s="367"/>
      <c r="K54" s="367"/>
      <c r="L54" s="367"/>
      <c r="M54" s="368"/>
      <c r="N54" s="369" t="s">
        <v>16</v>
      </c>
      <c r="O54" s="283"/>
      <c r="P54" s="314" t="s">
        <v>16</v>
      </c>
    </row>
    <row r="55" spans="1:16" s="2" customFormat="1" ht="9.75" customHeight="1" hidden="1">
      <c r="A55" s="356"/>
      <c r="B55" s="315"/>
      <c r="C55" s="315"/>
      <c r="D55" s="315"/>
      <c r="E55" s="363"/>
      <c r="F55" s="315"/>
      <c r="G55" s="280"/>
      <c r="H55" s="343"/>
      <c r="I55" s="349" t="s">
        <v>14</v>
      </c>
      <c r="J55" s="278" t="s">
        <v>12</v>
      </c>
      <c r="K55" s="350"/>
      <c r="L55" s="350"/>
      <c r="M55" s="351"/>
      <c r="N55" s="370"/>
      <c r="O55" s="364"/>
      <c r="P55" s="315"/>
    </row>
    <row r="56" spans="1:16" s="2" customFormat="1" ht="29.25" hidden="1">
      <c r="A56" s="357"/>
      <c r="B56" s="316"/>
      <c r="C56" s="316"/>
      <c r="D56" s="316"/>
      <c r="E56" s="344"/>
      <c r="F56" s="316"/>
      <c r="G56" s="281"/>
      <c r="H56" s="343"/>
      <c r="I56" s="323"/>
      <c r="J56" s="34" t="s">
        <v>10</v>
      </c>
      <c r="K56" s="34" t="s">
        <v>11</v>
      </c>
      <c r="L56" s="278" t="s">
        <v>15</v>
      </c>
      <c r="M56" s="351"/>
      <c r="N56" s="371"/>
      <c r="O56" s="372"/>
      <c r="P56" s="316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352">
        <v>12</v>
      </c>
      <c r="M57" s="353"/>
      <c r="N57" s="354">
        <v>13</v>
      </c>
      <c r="O57" s="355"/>
      <c r="P57" s="48">
        <v>14</v>
      </c>
    </row>
    <row r="58" spans="1:16" ht="10.5" hidden="1" thickTop="1">
      <c r="A58" s="356">
        <v>17</v>
      </c>
      <c r="B58" s="356" t="s">
        <v>26</v>
      </c>
      <c r="C58" s="358" t="s">
        <v>5</v>
      </c>
      <c r="D58" s="356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57"/>
      <c r="B59" s="357"/>
      <c r="C59" s="359"/>
      <c r="D59" s="357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360">
        <v>18</v>
      </c>
      <c r="B60" s="360" t="s">
        <v>6</v>
      </c>
      <c r="C60" s="361" t="s">
        <v>36</v>
      </c>
      <c r="D60" s="360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57"/>
      <c r="B61" s="357"/>
      <c r="C61" s="359"/>
      <c r="D61" s="357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56">
        <v>19</v>
      </c>
      <c r="B62" s="356" t="s">
        <v>6</v>
      </c>
      <c r="C62" s="358" t="s">
        <v>91</v>
      </c>
      <c r="D62" s="356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56"/>
      <c r="B63" s="356"/>
      <c r="C63" s="358"/>
      <c r="D63" s="356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425" t="s">
        <v>131</v>
      </c>
      <c r="B64" s="426"/>
      <c r="C64" s="379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427"/>
      <c r="B65" s="428"/>
      <c r="C65" s="381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429" t="s">
        <v>133</v>
      </c>
      <c r="B66" s="430"/>
      <c r="C66" s="433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373">
        <f t="shared" si="0"/>
        <v>1699278</v>
      </c>
      <c r="M66" s="374"/>
      <c r="N66" s="375">
        <f>SUM(N16,N18,N20,N22,N24,N26,N28,N30,N33,N35,N37,N39,N41,N43,N45,N47,N58,N60,N62)</f>
        <v>4004000</v>
      </c>
      <c r="O66" s="376"/>
      <c r="P66" s="148">
        <f>SUM(P16,P18,P20,P22,P24,P26,P28,P30,P33,P35,P37,P39,P41,P43,P45,P47,P58,P60,P62)</f>
        <v>300000</v>
      </c>
    </row>
    <row r="67" spans="1:16" ht="9.75" customHeight="1" thickBot="1">
      <c r="A67" s="431"/>
      <c r="B67" s="432"/>
      <c r="C67" s="397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377">
        <f>SUM(N17,N19,N21,N23,N25,N27,N29,N31,N32,N34,N36,N38,N40,N42,N44,N46,N48,N59,N61,N63)</f>
        <v>10620000</v>
      </c>
      <c r="O67" s="378"/>
      <c r="P67" s="87">
        <f>SUM(P17,P19,P21,P23,P25,P27,P29,P31,P32,P34,P36,P38,P40,P42,P44,P46,P48,P59,P61,P63)</f>
        <v>1400000</v>
      </c>
    </row>
    <row r="68" spans="1:16" ht="9.75" hidden="1">
      <c r="A68" s="360">
        <v>20</v>
      </c>
      <c r="B68" s="360" t="s">
        <v>2</v>
      </c>
      <c r="C68" s="361" t="s">
        <v>37</v>
      </c>
      <c r="D68" s="360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57"/>
      <c r="B69" s="357"/>
      <c r="C69" s="359"/>
      <c r="D69" s="357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360">
        <v>21</v>
      </c>
      <c r="B70" s="360" t="s">
        <v>2</v>
      </c>
      <c r="C70" s="361" t="s">
        <v>38</v>
      </c>
      <c r="D70" s="360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57"/>
      <c r="B71" s="357"/>
      <c r="C71" s="359"/>
      <c r="D71" s="357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360">
        <v>22</v>
      </c>
      <c r="B72" s="356" t="s">
        <v>2</v>
      </c>
      <c r="C72" s="361" t="s">
        <v>39</v>
      </c>
      <c r="D72" s="360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57"/>
      <c r="B73" s="357"/>
      <c r="C73" s="359"/>
      <c r="D73" s="357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360">
        <v>23</v>
      </c>
      <c r="B74" s="356" t="s">
        <v>2</v>
      </c>
      <c r="C74" s="361" t="s">
        <v>19</v>
      </c>
      <c r="D74" s="360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57"/>
      <c r="B75" s="357"/>
      <c r="C75" s="359"/>
      <c r="D75" s="357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360">
        <v>24</v>
      </c>
      <c r="B76" s="356" t="s">
        <v>2</v>
      </c>
      <c r="C76" s="361" t="s">
        <v>40</v>
      </c>
      <c r="D76" s="360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57"/>
      <c r="B77" s="357"/>
      <c r="C77" s="359"/>
      <c r="D77" s="357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360">
        <v>25</v>
      </c>
      <c r="B78" s="356" t="s">
        <v>2</v>
      </c>
      <c r="C78" s="361" t="s">
        <v>63</v>
      </c>
      <c r="D78" s="360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57"/>
      <c r="B79" s="357"/>
      <c r="C79" s="359"/>
      <c r="D79" s="357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360">
        <v>26</v>
      </c>
      <c r="B80" s="356" t="s">
        <v>6</v>
      </c>
      <c r="C80" s="358" t="s">
        <v>41</v>
      </c>
      <c r="D80" s="356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57"/>
      <c r="B81" s="357"/>
      <c r="C81" s="359"/>
      <c r="D81" s="357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360">
        <v>27</v>
      </c>
      <c r="B82" s="356" t="s">
        <v>6</v>
      </c>
      <c r="C82" s="358" t="s">
        <v>42</v>
      </c>
      <c r="D82" s="356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57"/>
      <c r="B83" s="357"/>
      <c r="C83" s="359"/>
      <c r="D83" s="357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360">
        <v>28</v>
      </c>
      <c r="B84" s="356" t="s">
        <v>6</v>
      </c>
      <c r="C84" s="358" t="s">
        <v>43</v>
      </c>
      <c r="D84" s="356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57"/>
      <c r="B85" s="357"/>
      <c r="C85" s="359"/>
      <c r="D85" s="357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360">
        <v>29</v>
      </c>
      <c r="B86" s="356" t="s">
        <v>6</v>
      </c>
      <c r="C86" s="358" t="s">
        <v>109</v>
      </c>
      <c r="D86" s="356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57"/>
      <c r="B87" s="357"/>
      <c r="C87" s="359"/>
      <c r="D87" s="357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360">
        <v>30</v>
      </c>
      <c r="B88" s="360" t="s">
        <v>6</v>
      </c>
      <c r="C88" s="361" t="s">
        <v>44</v>
      </c>
      <c r="D88" s="360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57"/>
      <c r="B89" s="357"/>
      <c r="C89" s="359"/>
      <c r="D89" s="357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360">
        <v>31</v>
      </c>
      <c r="B90" s="360" t="s">
        <v>6</v>
      </c>
      <c r="C90" s="361" t="s">
        <v>46</v>
      </c>
      <c r="D90" s="360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57"/>
      <c r="B91" s="357"/>
      <c r="C91" s="359"/>
      <c r="D91" s="357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360">
        <v>32</v>
      </c>
      <c r="B92" s="360" t="s">
        <v>6</v>
      </c>
      <c r="C92" s="361" t="s">
        <v>64</v>
      </c>
      <c r="D92" s="360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57"/>
      <c r="B93" s="357"/>
      <c r="C93" s="359"/>
      <c r="D93" s="357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360">
        <v>33</v>
      </c>
      <c r="B94" s="360" t="s">
        <v>6</v>
      </c>
      <c r="C94" s="361" t="s">
        <v>65</v>
      </c>
      <c r="D94" s="360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57"/>
      <c r="B95" s="357"/>
      <c r="C95" s="359"/>
      <c r="D95" s="357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360">
        <v>34</v>
      </c>
      <c r="B96" s="356" t="s">
        <v>6</v>
      </c>
      <c r="C96" s="361" t="s">
        <v>49</v>
      </c>
      <c r="D96" s="360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57"/>
      <c r="B97" s="357"/>
      <c r="C97" s="362"/>
      <c r="D97" s="362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360">
        <v>35</v>
      </c>
      <c r="B98" s="356" t="s">
        <v>6</v>
      </c>
      <c r="C98" s="361" t="s">
        <v>51</v>
      </c>
      <c r="D98" s="360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57"/>
      <c r="B99" s="357"/>
      <c r="C99" s="362"/>
      <c r="D99" s="362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360">
        <v>36</v>
      </c>
      <c r="B100" s="360" t="s">
        <v>6</v>
      </c>
      <c r="C100" s="361" t="s">
        <v>66</v>
      </c>
      <c r="D100" s="360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56"/>
      <c r="B101" s="356"/>
      <c r="C101" s="358"/>
      <c r="D101" s="356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56" t="s">
        <v>1</v>
      </c>
      <c r="B105" s="315" t="s">
        <v>0</v>
      </c>
      <c r="C105" s="315" t="s">
        <v>7</v>
      </c>
      <c r="D105" s="315" t="s">
        <v>8</v>
      </c>
      <c r="E105" s="363" t="s">
        <v>9</v>
      </c>
      <c r="F105" s="315" t="s">
        <v>96</v>
      </c>
      <c r="G105" s="280" t="s">
        <v>98</v>
      </c>
      <c r="H105" s="363" t="s">
        <v>86</v>
      </c>
      <c r="I105" s="280"/>
      <c r="J105" s="280"/>
      <c r="K105" s="280"/>
      <c r="L105" s="280"/>
      <c r="M105" s="280"/>
      <c r="N105" s="280"/>
      <c r="O105" s="280"/>
      <c r="P105" s="364"/>
    </row>
    <row r="106" spans="1:16" s="2" customFormat="1" ht="12.75" customHeight="1" hidden="1" thickBot="1">
      <c r="A106" s="356"/>
      <c r="B106" s="315"/>
      <c r="C106" s="315"/>
      <c r="D106" s="315"/>
      <c r="E106" s="363"/>
      <c r="F106" s="315"/>
      <c r="G106" s="280"/>
      <c r="H106" s="284">
        <v>2003</v>
      </c>
      <c r="I106" s="285"/>
      <c r="J106" s="285"/>
      <c r="K106" s="285"/>
      <c r="L106" s="285"/>
      <c r="M106" s="286"/>
      <c r="N106" s="365">
        <v>2004</v>
      </c>
      <c r="O106" s="341"/>
      <c r="P106" s="5">
        <v>2005</v>
      </c>
    </row>
    <row r="107" spans="1:16" s="2" customFormat="1" ht="9.75" customHeight="1" hidden="1" thickTop="1">
      <c r="A107" s="356"/>
      <c r="B107" s="315"/>
      <c r="C107" s="315"/>
      <c r="D107" s="315"/>
      <c r="E107" s="363"/>
      <c r="F107" s="315"/>
      <c r="G107" s="280"/>
      <c r="H107" s="342" t="s">
        <v>95</v>
      </c>
      <c r="I107" s="366" t="s">
        <v>13</v>
      </c>
      <c r="J107" s="367"/>
      <c r="K107" s="367"/>
      <c r="L107" s="367"/>
      <c r="M107" s="368"/>
      <c r="N107" s="369" t="s">
        <v>16</v>
      </c>
      <c r="O107" s="283"/>
      <c r="P107" s="314" t="s">
        <v>16</v>
      </c>
    </row>
    <row r="108" spans="1:16" s="2" customFormat="1" ht="9.75" customHeight="1" hidden="1">
      <c r="A108" s="356"/>
      <c r="B108" s="315"/>
      <c r="C108" s="315"/>
      <c r="D108" s="315"/>
      <c r="E108" s="363"/>
      <c r="F108" s="315"/>
      <c r="G108" s="280"/>
      <c r="H108" s="343"/>
      <c r="I108" s="349" t="s">
        <v>14</v>
      </c>
      <c r="J108" s="278" t="s">
        <v>12</v>
      </c>
      <c r="K108" s="350"/>
      <c r="L108" s="350"/>
      <c r="M108" s="351"/>
      <c r="N108" s="370"/>
      <c r="O108" s="364"/>
      <c r="P108" s="315"/>
    </row>
    <row r="109" spans="1:16" s="2" customFormat="1" ht="29.25" hidden="1">
      <c r="A109" s="357"/>
      <c r="B109" s="316"/>
      <c r="C109" s="316"/>
      <c r="D109" s="316"/>
      <c r="E109" s="344"/>
      <c r="F109" s="316"/>
      <c r="G109" s="281"/>
      <c r="H109" s="343"/>
      <c r="I109" s="323"/>
      <c r="J109" s="34" t="s">
        <v>10</v>
      </c>
      <c r="K109" s="34" t="s">
        <v>11</v>
      </c>
      <c r="L109" s="278" t="s">
        <v>15</v>
      </c>
      <c r="M109" s="351"/>
      <c r="N109" s="371"/>
      <c r="O109" s="372"/>
      <c r="P109" s="316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352">
        <v>12</v>
      </c>
      <c r="M110" s="353"/>
      <c r="N110" s="354">
        <v>13</v>
      </c>
      <c r="O110" s="355"/>
      <c r="P110" s="48">
        <v>14</v>
      </c>
    </row>
    <row r="111" spans="1:16" ht="9.75" customHeight="1" hidden="1" thickTop="1">
      <c r="A111" s="356">
        <v>37</v>
      </c>
      <c r="B111" s="356" t="s">
        <v>6</v>
      </c>
      <c r="C111" s="358" t="s">
        <v>47</v>
      </c>
      <c r="D111" s="356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57"/>
      <c r="B112" s="357"/>
      <c r="C112" s="359"/>
      <c r="D112" s="357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360">
        <v>38</v>
      </c>
      <c r="B113" s="360" t="s">
        <v>6</v>
      </c>
      <c r="C113" s="361" t="s">
        <v>48</v>
      </c>
      <c r="D113" s="360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57"/>
      <c r="B114" s="357"/>
      <c r="C114" s="359"/>
      <c r="D114" s="357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360">
        <v>39</v>
      </c>
      <c r="B115" s="356" t="s">
        <v>6</v>
      </c>
      <c r="C115" s="361" t="s">
        <v>50</v>
      </c>
      <c r="D115" s="360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57"/>
      <c r="B116" s="357"/>
      <c r="C116" s="362"/>
      <c r="D116" s="362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360">
        <v>40</v>
      </c>
      <c r="B117" s="356" t="s">
        <v>6</v>
      </c>
      <c r="C117" s="358" t="s">
        <v>68</v>
      </c>
      <c r="D117" s="356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57"/>
      <c r="B118" s="356"/>
      <c r="C118" s="358"/>
      <c r="D118" s="356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360">
        <v>41</v>
      </c>
      <c r="B119" s="360" t="s">
        <v>81</v>
      </c>
      <c r="C119" s="361" t="s">
        <v>82</v>
      </c>
      <c r="D119" s="360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57"/>
      <c r="B120" s="357"/>
      <c r="C120" s="359"/>
      <c r="D120" s="357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360">
        <v>42</v>
      </c>
      <c r="B121" s="356" t="s">
        <v>6</v>
      </c>
      <c r="C121" s="358" t="s">
        <v>67</v>
      </c>
      <c r="D121" s="356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57"/>
      <c r="B122" s="357"/>
      <c r="C122" s="359"/>
      <c r="D122" s="356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379" t="s">
        <v>135</v>
      </c>
      <c r="B123" s="380"/>
      <c r="C123" s="383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381"/>
      <c r="B124" s="382"/>
      <c r="C124" s="384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387" t="s">
        <v>136</v>
      </c>
      <c r="B125" s="388"/>
      <c r="C125" s="385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373">
        <f t="shared" si="1"/>
        <v>0</v>
      </c>
      <c r="M125" s="374"/>
      <c r="N125" s="376">
        <f>SUM(N68,N70,N72,N74,N76,N78,N80,N82,N84,N86,N88,N90,N92,N94,N96,N98,N100,N111,N113,N115,N117,N119,N121)</f>
        <v>4399000</v>
      </c>
      <c r="O125" s="391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389"/>
      <c r="B126" s="390"/>
      <c r="C126" s="386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392">
        <f>SUM(N69,N71,N73,N75,N77,N79,N81,N83,N85,N87,N89,N91,N93,N95,N97,N99,N101,N112,N114,N116,N118,N120,N122)</f>
        <v>0</v>
      </c>
      <c r="O126" s="393"/>
      <c r="P126" s="119">
        <f>SUM(P69,P71,P73,P75,P77,P79,P81,P83,P85,P87,P89,P91,P93,P95,P97,P99,P101,P112,P114,P116,P118,P120,P122)</f>
        <v>0</v>
      </c>
    </row>
    <row r="127" spans="1:16" ht="9.75" hidden="1">
      <c r="A127" s="356">
        <v>43</v>
      </c>
      <c r="B127" s="356" t="s">
        <v>2</v>
      </c>
      <c r="C127" s="358" t="s">
        <v>89</v>
      </c>
      <c r="D127" s="356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57"/>
      <c r="B128" s="357"/>
      <c r="C128" s="359"/>
      <c r="D128" s="357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56">
        <v>44</v>
      </c>
      <c r="B129" s="356" t="s">
        <v>6</v>
      </c>
      <c r="C129" s="358" t="s">
        <v>75</v>
      </c>
      <c r="D129" s="356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57"/>
      <c r="B130" s="357"/>
      <c r="C130" s="359"/>
      <c r="D130" s="356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379" t="s">
        <v>139</v>
      </c>
      <c r="B131" s="380"/>
      <c r="C131" s="394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381"/>
      <c r="B132" s="382"/>
      <c r="C132" s="395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387" t="s">
        <v>141</v>
      </c>
      <c r="B133" s="388"/>
      <c r="C133" s="396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398">
        <f t="shared" si="2"/>
        <v>0</v>
      </c>
      <c r="M133" s="399"/>
      <c r="N133" s="376">
        <f>SUM(N127,N129)</f>
        <v>429000</v>
      </c>
      <c r="O133" s="391"/>
      <c r="P133" s="148">
        <f>SUM(P127,P129)</f>
        <v>5700000</v>
      </c>
    </row>
    <row r="134" spans="1:16" ht="9.75" customHeight="1" thickBot="1">
      <c r="A134" s="389"/>
      <c r="B134" s="390"/>
      <c r="C134" s="397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00">
        <f>SUM(N128,N130)</f>
        <v>0</v>
      </c>
      <c r="O134" s="401"/>
      <c r="P134" s="87">
        <f>SUM(P128,P130)</f>
        <v>0</v>
      </c>
    </row>
    <row r="135" spans="1:16" ht="9.75" hidden="1">
      <c r="A135" s="356">
        <v>45</v>
      </c>
      <c r="B135" s="356" t="s">
        <v>6</v>
      </c>
      <c r="C135" s="358" t="s">
        <v>99</v>
      </c>
      <c r="D135" s="356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57"/>
      <c r="B136" s="357"/>
      <c r="C136" s="359"/>
      <c r="D136" s="357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56">
        <v>46</v>
      </c>
      <c r="B137" s="356" t="s">
        <v>6</v>
      </c>
      <c r="C137" s="358" t="s">
        <v>77</v>
      </c>
      <c r="D137" s="356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57"/>
      <c r="B138" s="357"/>
      <c r="C138" s="359"/>
      <c r="D138" s="357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379" t="s">
        <v>143</v>
      </c>
      <c r="B139" s="380"/>
      <c r="C139" s="394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381"/>
      <c r="B140" s="382"/>
      <c r="C140" s="395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387" t="s">
        <v>145</v>
      </c>
      <c r="B141" s="388"/>
      <c r="C141" s="396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373">
        <f t="shared" si="3"/>
        <v>0</v>
      </c>
      <c r="M141" s="374"/>
      <c r="N141" s="402">
        <f>SUM(N135,N137)</f>
        <v>100000</v>
      </c>
      <c r="O141" s="403"/>
      <c r="P141" s="78">
        <f>SUM(P135,P137)</f>
        <v>0</v>
      </c>
    </row>
    <row r="142" spans="1:16" ht="9.75" customHeight="1" thickBot="1">
      <c r="A142" s="389"/>
      <c r="B142" s="390"/>
      <c r="C142" s="397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00">
        <f>SUM(N136,N138)</f>
        <v>0</v>
      </c>
      <c r="O142" s="401"/>
      <c r="P142" s="87">
        <f>SUM(P136,P138)</f>
        <v>0</v>
      </c>
    </row>
    <row r="143" spans="1:16" ht="9.75" hidden="1">
      <c r="A143" s="356">
        <v>47</v>
      </c>
      <c r="B143" s="356" t="s">
        <v>6</v>
      </c>
      <c r="C143" s="358" t="s">
        <v>92</v>
      </c>
      <c r="D143" s="356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57"/>
      <c r="B144" s="357"/>
      <c r="C144" s="359"/>
      <c r="D144" s="357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56">
        <v>48</v>
      </c>
      <c r="B145" s="356" t="s">
        <v>6</v>
      </c>
      <c r="C145" s="358" t="s">
        <v>100</v>
      </c>
      <c r="D145" s="356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57"/>
      <c r="B146" s="357"/>
      <c r="C146" s="359"/>
      <c r="D146" s="357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379" t="s">
        <v>147</v>
      </c>
      <c r="B147" s="380"/>
      <c r="C147" s="394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381"/>
      <c r="B148" s="382"/>
      <c r="C148" s="395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387" t="s">
        <v>148</v>
      </c>
      <c r="B149" s="388"/>
      <c r="C149" s="396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373">
        <f t="shared" si="4"/>
        <v>0</v>
      </c>
      <c r="M149" s="374"/>
      <c r="N149" s="402">
        <f>SUM(N143,N145)</f>
        <v>0</v>
      </c>
      <c r="O149" s="403"/>
      <c r="P149" s="78">
        <f>SUM(P143,P145)</f>
        <v>0</v>
      </c>
    </row>
    <row r="150" spans="1:16" ht="9.75" customHeight="1" thickBot="1">
      <c r="A150" s="389"/>
      <c r="B150" s="390"/>
      <c r="C150" s="397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00">
        <f>SUM(N144,N146)</f>
        <v>0</v>
      </c>
      <c r="O150" s="401"/>
      <c r="P150" s="87">
        <f>SUM(P144,P146)</f>
        <v>0</v>
      </c>
    </row>
    <row r="151" spans="1:16" ht="9.75" hidden="1">
      <c r="A151" s="360">
        <v>49</v>
      </c>
      <c r="B151" s="360" t="s">
        <v>6</v>
      </c>
      <c r="C151" s="361" t="s">
        <v>69</v>
      </c>
      <c r="D151" s="360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57"/>
      <c r="B152" s="357"/>
      <c r="C152" s="359"/>
      <c r="D152" s="357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360">
        <v>50</v>
      </c>
      <c r="B153" s="360" t="s">
        <v>2</v>
      </c>
      <c r="C153" s="361" t="s">
        <v>20</v>
      </c>
      <c r="D153" s="360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57"/>
      <c r="B154" s="357"/>
      <c r="C154" s="359"/>
      <c r="D154" s="357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360">
        <v>51</v>
      </c>
      <c r="B155" s="356" t="s">
        <v>2</v>
      </c>
      <c r="C155" s="358" t="s">
        <v>53</v>
      </c>
      <c r="D155" s="356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57"/>
      <c r="B156" s="357"/>
      <c r="C156" s="359"/>
      <c r="D156" s="357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360">
        <v>52</v>
      </c>
      <c r="B157" s="356" t="s">
        <v>2</v>
      </c>
      <c r="C157" s="358" t="s">
        <v>21</v>
      </c>
      <c r="D157" s="356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57"/>
      <c r="B158" s="357"/>
      <c r="C158" s="359"/>
      <c r="D158" s="357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360">
        <v>53</v>
      </c>
      <c r="B159" s="360" t="s">
        <v>2</v>
      </c>
      <c r="C159" s="361" t="s">
        <v>70</v>
      </c>
      <c r="D159" s="360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57"/>
      <c r="B160" s="357"/>
      <c r="C160" s="359"/>
      <c r="D160" s="357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56" t="s">
        <v>1</v>
      </c>
      <c r="B164" s="315" t="s">
        <v>0</v>
      </c>
      <c r="C164" s="315" t="s">
        <v>7</v>
      </c>
      <c r="D164" s="315" t="s">
        <v>8</v>
      </c>
      <c r="E164" s="363" t="s">
        <v>9</v>
      </c>
      <c r="F164" s="315" t="s">
        <v>96</v>
      </c>
      <c r="G164" s="280" t="s">
        <v>98</v>
      </c>
      <c r="H164" s="363" t="s">
        <v>86</v>
      </c>
      <c r="I164" s="280"/>
      <c r="J164" s="280"/>
      <c r="K164" s="280"/>
      <c r="L164" s="280"/>
      <c r="M164" s="280"/>
      <c r="N164" s="280"/>
      <c r="O164" s="280"/>
      <c r="P164" s="364"/>
    </row>
    <row r="165" spans="1:16" s="2" customFormat="1" ht="12.75" customHeight="1" hidden="1" thickBot="1">
      <c r="A165" s="356"/>
      <c r="B165" s="315"/>
      <c r="C165" s="315"/>
      <c r="D165" s="315"/>
      <c r="E165" s="363"/>
      <c r="F165" s="315"/>
      <c r="G165" s="280"/>
      <c r="H165" s="284">
        <v>2003</v>
      </c>
      <c r="I165" s="285"/>
      <c r="J165" s="285"/>
      <c r="K165" s="285"/>
      <c r="L165" s="285"/>
      <c r="M165" s="286"/>
      <c r="N165" s="365">
        <v>2004</v>
      </c>
      <c r="O165" s="341"/>
      <c r="P165" s="5">
        <v>2005</v>
      </c>
    </row>
    <row r="166" spans="1:16" s="2" customFormat="1" ht="9.75" customHeight="1" hidden="1" thickTop="1">
      <c r="A166" s="356"/>
      <c r="B166" s="315"/>
      <c r="C166" s="315"/>
      <c r="D166" s="315"/>
      <c r="E166" s="363"/>
      <c r="F166" s="315"/>
      <c r="G166" s="280"/>
      <c r="H166" s="342" t="s">
        <v>95</v>
      </c>
      <c r="I166" s="366" t="s">
        <v>13</v>
      </c>
      <c r="J166" s="367"/>
      <c r="K166" s="367"/>
      <c r="L166" s="367"/>
      <c r="M166" s="368"/>
      <c r="N166" s="369" t="s">
        <v>16</v>
      </c>
      <c r="O166" s="283"/>
      <c r="P166" s="314" t="s">
        <v>16</v>
      </c>
    </row>
    <row r="167" spans="1:16" s="2" customFormat="1" ht="9.75" customHeight="1" hidden="1">
      <c r="A167" s="356"/>
      <c r="B167" s="315"/>
      <c r="C167" s="315"/>
      <c r="D167" s="315"/>
      <c r="E167" s="363"/>
      <c r="F167" s="315"/>
      <c r="G167" s="280"/>
      <c r="H167" s="343"/>
      <c r="I167" s="349" t="s">
        <v>14</v>
      </c>
      <c r="J167" s="278" t="s">
        <v>12</v>
      </c>
      <c r="K167" s="350"/>
      <c r="L167" s="350"/>
      <c r="M167" s="351"/>
      <c r="N167" s="370"/>
      <c r="O167" s="364"/>
      <c r="P167" s="315"/>
    </row>
    <row r="168" spans="1:16" s="2" customFormat="1" ht="29.25" hidden="1">
      <c r="A168" s="357"/>
      <c r="B168" s="316"/>
      <c r="C168" s="316"/>
      <c r="D168" s="316"/>
      <c r="E168" s="344"/>
      <c r="F168" s="316"/>
      <c r="G168" s="281"/>
      <c r="H168" s="343"/>
      <c r="I168" s="323"/>
      <c r="J168" s="34" t="s">
        <v>10</v>
      </c>
      <c r="K168" s="34" t="s">
        <v>11</v>
      </c>
      <c r="L168" s="278" t="s">
        <v>15</v>
      </c>
      <c r="M168" s="351"/>
      <c r="N168" s="371"/>
      <c r="O168" s="372"/>
      <c r="P168" s="316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352">
        <v>12</v>
      </c>
      <c r="M169" s="353"/>
      <c r="N169" s="354">
        <v>13</v>
      </c>
      <c r="O169" s="355"/>
      <c r="P169" s="48">
        <v>14</v>
      </c>
    </row>
    <row r="170" spans="1:16" ht="10.5" hidden="1" thickTop="1">
      <c r="A170" s="356">
        <v>54</v>
      </c>
      <c r="B170" s="356" t="s">
        <v>2</v>
      </c>
      <c r="C170" s="358" t="s">
        <v>83</v>
      </c>
      <c r="D170" s="356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57"/>
      <c r="B171" s="357"/>
      <c r="C171" s="359"/>
      <c r="D171" s="357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379" t="s">
        <v>150</v>
      </c>
      <c r="B172" s="380"/>
      <c r="C172" s="394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381"/>
      <c r="B173" s="382"/>
      <c r="C173" s="395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387" t="s">
        <v>152</v>
      </c>
      <c r="B174" s="388"/>
      <c r="C174" s="396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373">
        <f t="shared" si="5"/>
        <v>200000</v>
      </c>
      <c r="M174" s="374"/>
      <c r="N174" s="402">
        <f>SUM(N151,N153,N155,N157,N159,N170)</f>
        <v>7000000</v>
      </c>
      <c r="O174" s="403"/>
      <c r="P174" s="78">
        <f>SUM(P151,P153,P155,P157,P159,P170)</f>
        <v>1200000</v>
      </c>
    </row>
    <row r="175" spans="1:16" ht="9.75" customHeight="1" thickBot="1">
      <c r="A175" s="389"/>
      <c r="B175" s="390"/>
      <c r="C175" s="397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00">
        <f>SUM(N152,N154,N156,N158,N160,N171)</f>
        <v>0</v>
      </c>
      <c r="O175" s="401"/>
      <c r="P175" s="87">
        <f>SUM(P152,P154,P156,P158,P160,P171)</f>
        <v>0</v>
      </c>
    </row>
    <row r="176" spans="1:16" ht="9.75" hidden="1">
      <c r="A176" s="360">
        <v>55</v>
      </c>
      <c r="B176" s="356" t="s">
        <v>6</v>
      </c>
      <c r="C176" s="358" t="s">
        <v>102</v>
      </c>
      <c r="D176" s="356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57"/>
      <c r="B177" s="357"/>
      <c r="C177" s="359"/>
      <c r="D177" s="357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387" t="s">
        <v>154</v>
      </c>
      <c r="B178" s="388"/>
      <c r="C178" s="396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373">
        <f t="shared" si="6"/>
        <v>0</v>
      </c>
      <c r="M178" s="374"/>
      <c r="N178" s="402">
        <f>SUM(N176)</f>
        <v>0</v>
      </c>
      <c r="O178" s="403"/>
      <c r="P178" s="78">
        <f>SUM(P176)</f>
        <v>0</v>
      </c>
    </row>
    <row r="179" spans="1:16" ht="9.75" customHeight="1" thickBot="1">
      <c r="A179" s="389"/>
      <c r="B179" s="390"/>
      <c r="C179" s="397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00">
        <f>SUM(N177)</f>
        <v>0</v>
      </c>
      <c r="O179" s="401"/>
      <c r="P179" s="87">
        <f>SUM(P177)</f>
        <v>0</v>
      </c>
    </row>
    <row r="180" spans="1:16" ht="9.75">
      <c r="A180" s="356">
        <v>56</v>
      </c>
      <c r="B180" s="356" t="s">
        <v>2</v>
      </c>
      <c r="C180" s="358" t="s">
        <v>101</v>
      </c>
      <c r="D180" s="356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57"/>
      <c r="B181" s="357"/>
      <c r="C181" s="359"/>
      <c r="D181" s="357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379" t="s">
        <v>156</v>
      </c>
      <c r="B182" s="380"/>
      <c r="C182" s="383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381"/>
      <c r="B183" s="382"/>
      <c r="C183" s="384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373">
        <f t="shared" si="7"/>
        <v>0</v>
      </c>
      <c r="M184" s="374"/>
      <c r="N184" s="402">
        <f>SUM(N180)</f>
        <v>0</v>
      </c>
      <c r="O184" s="403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00">
        <f>SUM(N181)</f>
        <v>0</v>
      </c>
      <c r="O185" s="401"/>
      <c r="P185" s="87">
        <f>SUM(P181)</f>
        <v>0</v>
      </c>
    </row>
    <row r="186" spans="1:16" ht="9.75">
      <c r="A186" s="356">
        <v>57</v>
      </c>
      <c r="B186" s="356" t="s">
        <v>6</v>
      </c>
      <c r="C186" s="358" t="s">
        <v>110</v>
      </c>
      <c r="D186" s="356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57"/>
      <c r="B187" s="357"/>
      <c r="C187" s="359"/>
      <c r="D187" s="357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379" t="s">
        <v>150</v>
      </c>
      <c r="B188" s="380"/>
      <c r="C188" s="394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381"/>
      <c r="B189" s="382"/>
      <c r="C189" s="395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404" t="s">
        <v>111</v>
      </c>
      <c r="B190" s="405"/>
      <c r="C190" s="406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373">
        <f t="shared" si="8"/>
        <v>0</v>
      </c>
      <c r="M190" s="374"/>
      <c r="N190" s="402">
        <f>SUM(N186)</f>
        <v>0</v>
      </c>
      <c r="O190" s="403"/>
      <c r="P190" s="78">
        <f>SUM(P186)</f>
        <v>0</v>
      </c>
    </row>
    <row r="191" spans="1:16" ht="9.75" customHeight="1" thickBot="1">
      <c r="A191" s="407"/>
      <c r="B191" s="408"/>
      <c r="C191" s="401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00">
        <f>SUM(N187)</f>
        <v>0</v>
      </c>
      <c r="O191" s="401"/>
      <c r="P191" s="87">
        <f>SUM(P187)</f>
        <v>0</v>
      </c>
    </row>
    <row r="192" spans="1:16" ht="9.75">
      <c r="A192" s="356">
        <v>58</v>
      </c>
      <c r="B192" s="356" t="s">
        <v>2</v>
      </c>
      <c r="C192" s="358" t="s">
        <v>90</v>
      </c>
      <c r="D192" s="356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57"/>
      <c r="B193" s="357"/>
      <c r="C193" s="359"/>
      <c r="D193" s="357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379" t="s">
        <v>150</v>
      </c>
      <c r="B194" s="380"/>
      <c r="C194" s="394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381"/>
      <c r="B195" s="382"/>
      <c r="C195" s="395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404" t="s">
        <v>22</v>
      </c>
      <c r="B196" s="405"/>
      <c r="C196" s="406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373">
        <v>0</v>
      </c>
      <c r="M196" s="374"/>
      <c r="N196" s="402">
        <f>N192</f>
        <v>3000000</v>
      </c>
      <c r="O196" s="403"/>
      <c r="P196" s="78">
        <f>SUM(P192)</f>
        <v>0</v>
      </c>
    </row>
    <row r="197" spans="1:16" ht="9.75" customHeight="1" thickBot="1">
      <c r="A197" s="407"/>
      <c r="B197" s="408"/>
      <c r="C197" s="401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392">
        <f>N193</f>
        <v>0</v>
      </c>
      <c r="O197" s="393"/>
      <c r="P197" s="119">
        <f>SUM(P193)</f>
        <v>0</v>
      </c>
    </row>
    <row r="198" spans="1:16" ht="9.75">
      <c r="A198" s="356">
        <v>59</v>
      </c>
      <c r="B198" s="356" t="s">
        <v>6</v>
      </c>
      <c r="C198" s="358" t="s">
        <v>71</v>
      </c>
      <c r="D198" s="356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57"/>
      <c r="B199" s="357"/>
      <c r="C199" s="359"/>
      <c r="D199" s="357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360">
        <v>60</v>
      </c>
      <c r="B200" s="356" t="s">
        <v>6</v>
      </c>
      <c r="C200" s="358" t="s">
        <v>57</v>
      </c>
      <c r="D200" s="356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57"/>
      <c r="B201" s="357"/>
      <c r="C201" s="359"/>
      <c r="D201" s="357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56">
        <v>61</v>
      </c>
      <c r="B202" s="356" t="s">
        <v>6</v>
      </c>
      <c r="C202" s="358" t="s">
        <v>72</v>
      </c>
      <c r="D202" s="356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57"/>
      <c r="B203" s="357"/>
      <c r="C203" s="359"/>
      <c r="D203" s="357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360">
        <v>62</v>
      </c>
      <c r="B204" s="356" t="s">
        <v>6</v>
      </c>
      <c r="C204" s="358" t="s">
        <v>58</v>
      </c>
      <c r="D204" s="356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57"/>
      <c r="B205" s="357"/>
      <c r="C205" s="359"/>
      <c r="D205" s="357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56">
        <v>63</v>
      </c>
      <c r="B206" s="356" t="s">
        <v>6</v>
      </c>
      <c r="C206" s="358" t="s">
        <v>59</v>
      </c>
      <c r="D206" s="356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57"/>
      <c r="B207" s="357"/>
      <c r="C207" s="359"/>
      <c r="D207" s="357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360">
        <v>64</v>
      </c>
      <c r="B208" s="360" t="s">
        <v>6</v>
      </c>
      <c r="C208" s="361" t="s">
        <v>87</v>
      </c>
      <c r="D208" s="360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57"/>
      <c r="B209" s="357"/>
      <c r="C209" s="359"/>
      <c r="D209" s="357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56">
        <v>65</v>
      </c>
      <c r="B210" s="356" t="s">
        <v>6</v>
      </c>
      <c r="C210" s="358" t="s">
        <v>73</v>
      </c>
      <c r="D210" s="356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57"/>
      <c r="B211" s="357"/>
      <c r="C211" s="359"/>
      <c r="D211" s="357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360">
        <v>66</v>
      </c>
      <c r="B212" s="356" t="s">
        <v>6</v>
      </c>
      <c r="C212" s="358" t="s">
        <v>74</v>
      </c>
      <c r="D212" s="356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57"/>
      <c r="B213" s="357"/>
      <c r="C213" s="359"/>
      <c r="D213" s="357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56">
        <v>67</v>
      </c>
      <c r="B214" s="356" t="s">
        <v>6</v>
      </c>
      <c r="C214" s="358" t="s">
        <v>60</v>
      </c>
      <c r="D214" s="356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57"/>
      <c r="B215" s="357"/>
      <c r="C215" s="359"/>
      <c r="D215" s="357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360">
        <v>68</v>
      </c>
      <c r="B216" s="356" t="s">
        <v>6</v>
      </c>
      <c r="C216" s="358" t="s">
        <v>61</v>
      </c>
      <c r="D216" s="356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57"/>
      <c r="B217" s="357"/>
      <c r="C217" s="359"/>
      <c r="D217" s="357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56">
        <v>69</v>
      </c>
      <c r="B218" s="356" t="s">
        <v>6</v>
      </c>
      <c r="C218" s="358" t="s">
        <v>55</v>
      </c>
      <c r="D218" s="356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56"/>
      <c r="B219" s="356"/>
      <c r="C219" s="358"/>
      <c r="D219" s="356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56" t="s">
        <v>1</v>
      </c>
      <c r="B223" s="315" t="s">
        <v>0</v>
      </c>
      <c r="C223" s="315" t="s">
        <v>7</v>
      </c>
      <c r="D223" s="315" t="s">
        <v>8</v>
      </c>
      <c r="E223" s="363" t="s">
        <v>9</v>
      </c>
      <c r="F223" s="315" t="s">
        <v>96</v>
      </c>
      <c r="G223" s="280" t="s">
        <v>98</v>
      </c>
      <c r="H223" s="363" t="s">
        <v>86</v>
      </c>
      <c r="I223" s="280"/>
      <c r="J223" s="280"/>
      <c r="K223" s="280"/>
      <c r="L223" s="280"/>
      <c r="M223" s="280"/>
      <c r="N223" s="280"/>
      <c r="O223" s="280"/>
      <c r="P223" s="364"/>
    </row>
    <row r="224" spans="1:16" s="2" customFormat="1" ht="12.75" customHeight="1" thickBot="1">
      <c r="A224" s="356"/>
      <c r="B224" s="315"/>
      <c r="C224" s="315"/>
      <c r="D224" s="315"/>
      <c r="E224" s="363"/>
      <c r="F224" s="315"/>
      <c r="G224" s="280"/>
      <c r="H224" s="284">
        <v>2003</v>
      </c>
      <c r="I224" s="285"/>
      <c r="J224" s="285"/>
      <c r="K224" s="285"/>
      <c r="L224" s="285"/>
      <c r="M224" s="286"/>
      <c r="N224" s="365">
        <v>2004</v>
      </c>
      <c r="O224" s="341"/>
      <c r="P224" s="5">
        <v>2005</v>
      </c>
    </row>
    <row r="225" spans="1:16" s="2" customFormat="1" ht="9.75" customHeight="1" thickTop="1">
      <c r="A225" s="356"/>
      <c r="B225" s="315"/>
      <c r="C225" s="315"/>
      <c r="D225" s="315"/>
      <c r="E225" s="363"/>
      <c r="F225" s="315"/>
      <c r="G225" s="280"/>
      <c r="H225" s="342" t="s">
        <v>95</v>
      </c>
      <c r="I225" s="366" t="s">
        <v>13</v>
      </c>
      <c r="J225" s="367"/>
      <c r="K225" s="367"/>
      <c r="L225" s="367"/>
      <c r="M225" s="368"/>
      <c r="N225" s="369" t="s">
        <v>16</v>
      </c>
      <c r="O225" s="283"/>
      <c r="P225" s="314" t="s">
        <v>16</v>
      </c>
    </row>
    <row r="226" spans="1:16" s="2" customFormat="1" ht="9.75" customHeight="1">
      <c r="A226" s="356"/>
      <c r="B226" s="315"/>
      <c r="C226" s="315"/>
      <c r="D226" s="315"/>
      <c r="E226" s="363"/>
      <c r="F226" s="315"/>
      <c r="G226" s="280"/>
      <c r="H226" s="343"/>
      <c r="I226" s="349" t="s">
        <v>14</v>
      </c>
      <c r="J226" s="278" t="s">
        <v>12</v>
      </c>
      <c r="K226" s="350"/>
      <c r="L226" s="350"/>
      <c r="M226" s="351"/>
      <c r="N226" s="370"/>
      <c r="O226" s="364"/>
      <c r="P226" s="315"/>
    </row>
    <row r="227" spans="1:16" s="2" customFormat="1" ht="29.25">
      <c r="A227" s="357"/>
      <c r="B227" s="316"/>
      <c r="C227" s="316"/>
      <c r="D227" s="316"/>
      <c r="E227" s="344"/>
      <c r="F227" s="316"/>
      <c r="G227" s="281"/>
      <c r="H227" s="343"/>
      <c r="I227" s="323"/>
      <c r="J227" s="34" t="s">
        <v>10</v>
      </c>
      <c r="K227" s="34" t="s">
        <v>11</v>
      </c>
      <c r="L227" s="278" t="s">
        <v>15</v>
      </c>
      <c r="M227" s="351"/>
      <c r="N227" s="371"/>
      <c r="O227" s="372"/>
      <c r="P227" s="316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352">
        <v>12</v>
      </c>
      <c r="M228" s="353"/>
      <c r="N228" s="354">
        <v>13</v>
      </c>
      <c r="O228" s="355"/>
      <c r="P228" s="48">
        <v>14</v>
      </c>
    </row>
    <row r="229" spans="1:16" ht="10.5" thickTop="1">
      <c r="A229" s="356">
        <v>70</v>
      </c>
      <c r="B229" s="356" t="s">
        <v>6</v>
      </c>
      <c r="C229" s="358" t="s">
        <v>56</v>
      </c>
      <c r="D229" s="356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57"/>
      <c r="B230" s="357"/>
      <c r="C230" s="359"/>
      <c r="D230" s="357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56">
        <v>71</v>
      </c>
      <c r="B231" s="356" t="s">
        <v>6</v>
      </c>
      <c r="C231" s="358" t="s">
        <v>103</v>
      </c>
      <c r="D231" s="356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57"/>
      <c r="B232" s="357"/>
      <c r="C232" s="359"/>
      <c r="D232" s="357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404" t="s">
        <v>23</v>
      </c>
      <c r="B233" s="405"/>
      <c r="C233" s="406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373">
        <f t="shared" si="10"/>
        <v>40000</v>
      </c>
      <c r="M233" s="374"/>
      <c r="N233" s="402">
        <f>SUM(N198,N200,N202,N204,N206,N208,N210,N212,N214,N216,N218,N229,N231)</f>
        <v>583000</v>
      </c>
      <c r="O233" s="403"/>
      <c r="P233" s="78">
        <f>SUM(P198,P200,P202,P204,P206,P208,P210,P212,P214,P216,P218,P229,P231)</f>
        <v>0</v>
      </c>
    </row>
    <row r="234" spans="1:16" ht="9.75" customHeight="1" thickBot="1">
      <c r="A234" s="407"/>
      <c r="B234" s="408"/>
      <c r="C234" s="401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00">
        <f>SUM(N199,N201,N203,N205,N207,N209,N211,N213,N215,N217,N219,N230,N232)</f>
        <v>0</v>
      </c>
      <c r="O234" s="401"/>
      <c r="P234" s="87">
        <f>SUM(P199,P201,P203,P205,P207,P209,P211,P213,P215,P217,P219,P230,P232)</f>
        <v>0</v>
      </c>
    </row>
    <row r="235" spans="1:16" ht="9.75">
      <c r="A235" s="360">
        <v>72</v>
      </c>
      <c r="B235" s="356" t="s">
        <v>6</v>
      </c>
      <c r="C235" s="358" t="s">
        <v>84</v>
      </c>
      <c r="D235" s="356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57"/>
      <c r="B236" s="357"/>
      <c r="C236" s="359"/>
      <c r="D236" s="357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56">
        <v>73</v>
      </c>
      <c r="B237" s="356" t="s">
        <v>6</v>
      </c>
      <c r="C237" s="358" t="s">
        <v>106</v>
      </c>
      <c r="D237" s="356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57"/>
      <c r="B238" s="357"/>
      <c r="C238" s="359"/>
      <c r="D238" s="357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404" t="s">
        <v>85</v>
      </c>
      <c r="B239" s="405"/>
      <c r="C239" s="406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373">
        <f t="shared" si="11"/>
        <v>0</v>
      </c>
      <c r="M239" s="374"/>
      <c r="N239" s="402">
        <f>SUM(N235,N237)</f>
        <v>40000</v>
      </c>
      <c r="O239" s="403"/>
      <c r="P239" s="78">
        <f>SUM(P235,P237)</f>
        <v>0</v>
      </c>
    </row>
    <row r="240" spans="1:16" ht="9.75" customHeight="1" thickBot="1">
      <c r="A240" s="409"/>
      <c r="B240" s="410"/>
      <c r="C240" s="411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412">
        <f>SUM(N236,N238)</f>
        <v>0</v>
      </c>
      <c r="O240" s="411"/>
      <c r="P240" s="133">
        <f>SUM(P236,P238)</f>
        <v>0</v>
      </c>
    </row>
    <row r="241" spans="1:16" ht="13.5" customHeight="1" thickTop="1">
      <c r="A241" s="413" t="s">
        <v>25</v>
      </c>
      <c r="B241" s="414"/>
      <c r="C241" s="415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419">
        <f>SUM(L190,L66,L125,L133,L141,L149,L174,L178,L184,L196,L233,L239)</f>
        <v>1939278</v>
      </c>
      <c r="M241" s="420"/>
      <c r="N241" s="421">
        <f>SUM(N190,N66,N125,N133,N141,N149,N174,N178,N184,N196,N233,N239)</f>
        <v>19555000</v>
      </c>
      <c r="O241" s="422"/>
      <c r="P241" s="56">
        <f>SUM(P66,P125,P190,P133,P141,P149,P174,P178,P184,P196,P233,P239)</f>
        <v>8200000</v>
      </c>
    </row>
    <row r="242" spans="1:16" ht="13.5" customHeight="1" thickBot="1">
      <c r="A242" s="416"/>
      <c r="B242" s="417"/>
      <c r="C242" s="418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23">
        <f>SUM(N67,N126,N134,N142,N191,N150,N175,N179,N185,N197,N234,N240)</f>
        <v>10620000</v>
      </c>
      <c r="O242" s="424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188:B189"/>
    <mergeCell ref="C188:C189"/>
    <mergeCell ref="A194:B195"/>
    <mergeCell ref="C194:C195"/>
    <mergeCell ref="A192:A193"/>
    <mergeCell ref="B192:B193"/>
    <mergeCell ref="C192:C193"/>
    <mergeCell ref="A147:B148"/>
    <mergeCell ref="C147:C148"/>
    <mergeCell ref="A149:B150"/>
    <mergeCell ref="C149:C150"/>
    <mergeCell ref="C141:C142"/>
    <mergeCell ref="A135:A136"/>
    <mergeCell ref="B135:B136"/>
    <mergeCell ref="C135:C136"/>
    <mergeCell ref="A64:B65"/>
    <mergeCell ref="C64:C65"/>
    <mergeCell ref="A66:B67"/>
    <mergeCell ref="C66:C67"/>
    <mergeCell ref="A241:C242"/>
    <mergeCell ref="L241:M241"/>
    <mergeCell ref="N241:O241"/>
    <mergeCell ref="N242:O242"/>
    <mergeCell ref="A239:C240"/>
    <mergeCell ref="L239:M239"/>
    <mergeCell ref="N239:O239"/>
    <mergeCell ref="N240:O240"/>
    <mergeCell ref="A237:A238"/>
    <mergeCell ref="B237:B238"/>
    <mergeCell ref="C237:C238"/>
    <mergeCell ref="D237:D238"/>
    <mergeCell ref="A235:A236"/>
    <mergeCell ref="B235:B236"/>
    <mergeCell ref="C235:C236"/>
    <mergeCell ref="D235:D236"/>
    <mergeCell ref="A233:C234"/>
    <mergeCell ref="L233:M233"/>
    <mergeCell ref="N233:O233"/>
    <mergeCell ref="N234:O234"/>
    <mergeCell ref="A231:A232"/>
    <mergeCell ref="B231:B232"/>
    <mergeCell ref="C231:C232"/>
    <mergeCell ref="D231:D232"/>
    <mergeCell ref="N228:O228"/>
    <mergeCell ref="A229:A230"/>
    <mergeCell ref="B229:B230"/>
    <mergeCell ref="C229:C230"/>
    <mergeCell ref="D229:D230"/>
    <mergeCell ref="I226:I227"/>
    <mergeCell ref="J226:M226"/>
    <mergeCell ref="L227:M227"/>
    <mergeCell ref="L228:M228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A223:A227"/>
    <mergeCell ref="B223:B227"/>
    <mergeCell ref="C223:C227"/>
    <mergeCell ref="D223:D227"/>
    <mergeCell ref="A218:A219"/>
    <mergeCell ref="B218:B219"/>
    <mergeCell ref="C218:C21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0:A201"/>
    <mergeCell ref="B200:B201"/>
    <mergeCell ref="C200:C201"/>
    <mergeCell ref="D200:D201"/>
    <mergeCell ref="A198:A199"/>
    <mergeCell ref="B198:B199"/>
    <mergeCell ref="C198:C199"/>
    <mergeCell ref="D198:D199"/>
    <mergeCell ref="A196:C197"/>
    <mergeCell ref="L196:M196"/>
    <mergeCell ref="N196:O196"/>
    <mergeCell ref="N197:O197"/>
    <mergeCell ref="D192:D193"/>
    <mergeCell ref="A190:C191"/>
    <mergeCell ref="L190:M190"/>
    <mergeCell ref="N190:O190"/>
    <mergeCell ref="N191:O191"/>
    <mergeCell ref="A186:A187"/>
    <mergeCell ref="B186:B187"/>
    <mergeCell ref="C186:C187"/>
    <mergeCell ref="D186:D187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74:M174"/>
    <mergeCell ref="N174:O174"/>
    <mergeCell ref="N175:O175"/>
    <mergeCell ref="A174:B175"/>
    <mergeCell ref="C174:C175"/>
    <mergeCell ref="N169:O169"/>
    <mergeCell ref="A170:A171"/>
    <mergeCell ref="B170:B171"/>
    <mergeCell ref="C170:C171"/>
    <mergeCell ref="D170:D171"/>
    <mergeCell ref="I167:I168"/>
    <mergeCell ref="J167:M167"/>
    <mergeCell ref="L168:M168"/>
    <mergeCell ref="L169:M169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A164:A168"/>
    <mergeCell ref="B164:B168"/>
    <mergeCell ref="C164:C168"/>
    <mergeCell ref="D164:D168"/>
    <mergeCell ref="A159:A160"/>
    <mergeCell ref="B159:B160"/>
    <mergeCell ref="C159:C160"/>
    <mergeCell ref="D159:D160"/>
    <mergeCell ref="A157:A158"/>
    <mergeCell ref="B157:B158"/>
    <mergeCell ref="C157:C158"/>
    <mergeCell ref="D157:D158"/>
    <mergeCell ref="B153:B154"/>
    <mergeCell ref="C153:C154"/>
    <mergeCell ref="D153:D154"/>
    <mergeCell ref="A155:A156"/>
    <mergeCell ref="B155:B156"/>
    <mergeCell ref="C155:C156"/>
    <mergeCell ref="D155:D15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A145:A146"/>
    <mergeCell ref="B145:B146"/>
    <mergeCell ref="C145:C146"/>
    <mergeCell ref="D145:D146"/>
    <mergeCell ref="A143:A144"/>
    <mergeCell ref="B143:B144"/>
    <mergeCell ref="C143:C144"/>
    <mergeCell ref="D143:D14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D129:D130"/>
    <mergeCell ref="D135:D136"/>
    <mergeCell ref="L133:M133"/>
    <mergeCell ref="N133:O133"/>
    <mergeCell ref="N134:O134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7:D128"/>
    <mergeCell ref="L125:M125"/>
    <mergeCell ref="N125:O125"/>
    <mergeCell ref="N126:O126"/>
    <mergeCell ref="C125:C126"/>
    <mergeCell ref="A125:B126"/>
    <mergeCell ref="A121:A122"/>
    <mergeCell ref="B121:B122"/>
    <mergeCell ref="C121:C122"/>
    <mergeCell ref="D121:D122"/>
    <mergeCell ref="A119:A120"/>
    <mergeCell ref="B119:B120"/>
    <mergeCell ref="C119:C120"/>
    <mergeCell ref="D119:D120"/>
    <mergeCell ref="A117:A118"/>
    <mergeCell ref="B117:B118"/>
    <mergeCell ref="C117:C118"/>
    <mergeCell ref="D117:D118"/>
    <mergeCell ref="A115:A116"/>
    <mergeCell ref="B115:B116"/>
    <mergeCell ref="C115:C116"/>
    <mergeCell ref="D115:D116"/>
    <mergeCell ref="A113:A114"/>
    <mergeCell ref="B113:B114"/>
    <mergeCell ref="C113:C114"/>
    <mergeCell ref="D113:D114"/>
    <mergeCell ref="N110:O110"/>
    <mergeCell ref="A111:A112"/>
    <mergeCell ref="B111:B112"/>
    <mergeCell ref="C111:C112"/>
    <mergeCell ref="D111:D112"/>
    <mergeCell ref="I108:I109"/>
    <mergeCell ref="J108:M108"/>
    <mergeCell ref="L109:M109"/>
    <mergeCell ref="L110:M110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A105:A109"/>
    <mergeCell ref="B105:B109"/>
    <mergeCell ref="C105:C109"/>
    <mergeCell ref="D105:D109"/>
    <mergeCell ref="A100:A101"/>
    <mergeCell ref="B100:B101"/>
    <mergeCell ref="C100:C101"/>
    <mergeCell ref="D100:D101"/>
    <mergeCell ref="A98:A99"/>
    <mergeCell ref="B98:B99"/>
    <mergeCell ref="C98:C99"/>
    <mergeCell ref="D98:D99"/>
    <mergeCell ref="A96:A97"/>
    <mergeCell ref="B96:B97"/>
    <mergeCell ref="C96:C97"/>
    <mergeCell ref="D96:D97"/>
    <mergeCell ref="A94:A95"/>
    <mergeCell ref="B94:B95"/>
    <mergeCell ref="C94:C95"/>
    <mergeCell ref="D94:D95"/>
    <mergeCell ref="A92:A93"/>
    <mergeCell ref="B92:B93"/>
    <mergeCell ref="C92:C93"/>
    <mergeCell ref="D92:D93"/>
    <mergeCell ref="A90:A91"/>
    <mergeCell ref="B90:B91"/>
    <mergeCell ref="C90:C91"/>
    <mergeCell ref="D90:D91"/>
    <mergeCell ref="A88:A89"/>
    <mergeCell ref="B88:B89"/>
    <mergeCell ref="C88:C89"/>
    <mergeCell ref="D88:D89"/>
    <mergeCell ref="A86:A87"/>
    <mergeCell ref="B86:B87"/>
    <mergeCell ref="C86:C87"/>
    <mergeCell ref="D86:D87"/>
    <mergeCell ref="A84:A85"/>
    <mergeCell ref="B84:B85"/>
    <mergeCell ref="C84:C85"/>
    <mergeCell ref="D84:D85"/>
    <mergeCell ref="A82:A83"/>
    <mergeCell ref="B82:B83"/>
    <mergeCell ref="C82:C83"/>
    <mergeCell ref="D82:D83"/>
    <mergeCell ref="A80:A81"/>
    <mergeCell ref="B80:B81"/>
    <mergeCell ref="C80:C81"/>
    <mergeCell ref="D80:D81"/>
    <mergeCell ref="A78:A79"/>
    <mergeCell ref="B78:B79"/>
    <mergeCell ref="C78:C79"/>
    <mergeCell ref="D78:D79"/>
    <mergeCell ref="A76:A77"/>
    <mergeCell ref="B76:B77"/>
    <mergeCell ref="C76:C77"/>
    <mergeCell ref="D76:D77"/>
    <mergeCell ref="A74:A75"/>
    <mergeCell ref="B74:B75"/>
    <mergeCell ref="C74:C75"/>
    <mergeCell ref="D74:D75"/>
    <mergeCell ref="B70:B71"/>
    <mergeCell ref="C70:C71"/>
    <mergeCell ref="D70:D71"/>
    <mergeCell ref="A72:A73"/>
    <mergeCell ref="B72:B73"/>
    <mergeCell ref="C72:C73"/>
    <mergeCell ref="D72:D7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A62:A63"/>
    <mergeCell ref="B62:B63"/>
    <mergeCell ref="C62:C63"/>
    <mergeCell ref="D62:D63"/>
    <mergeCell ref="A60:A61"/>
    <mergeCell ref="B60:B61"/>
    <mergeCell ref="C60:C61"/>
    <mergeCell ref="D60:D61"/>
    <mergeCell ref="N57:O57"/>
    <mergeCell ref="A58:A59"/>
    <mergeCell ref="B58:B59"/>
    <mergeCell ref="C58:C59"/>
    <mergeCell ref="D58:D59"/>
    <mergeCell ref="I55:I56"/>
    <mergeCell ref="J55:M55"/>
    <mergeCell ref="L56:M56"/>
    <mergeCell ref="L57:M57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A52:A56"/>
    <mergeCell ref="B52:B56"/>
    <mergeCell ref="C52:C56"/>
    <mergeCell ref="D52:D56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0:A32"/>
    <mergeCell ref="B30:B32"/>
    <mergeCell ref="C30:C32"/>
    <mergeCell ref="D30:D32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L15:M15"/>
    <mergeCell ref="N15:O15"/>
    <mergeCell ref="A16:A17"/>
    <mergeCell ref="B16:B17"/>
    <mergeCell ref="C16:C17"/>
    <mergeCell ref="D16:D17"/>
    <mergeCell ref="P12:P14"/>
    <mergeCell ref="I13:I14"/>
    <mergeCell ref="J13:M13"/>
    <mergeCell ref="L14:M14"/>
    <mergeCell ref="N11:O11"/>
    <mergeCell ref="H12:H14"/>
    <mergeCell ref="I12:M12"/>
    <mergeCell ref="N12:O14"/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2006-09-20T11:38:06Z</cp:lastPrinted>
  <dcterms:created xsi:type="dcterms:W3CDTF">2002-08-13T10:14:59Z</dcterms:created>
  <dcterms:modified xsi:type="dcterms:W3CDTF">2006-09-25T08:25:50Z</dcterms:modified>
  <cp:category/>
  <cp:version/>
  <cp:contentType/>
  <cp:contentStatus/>
</cp:coreProperties>
</file>