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<sst xmlns="http://schemas.openxmlformats.org/spreadsheetml/2006/main" count="808" uniqueCount="221">
  <si>
    <t>poz.</t>
  </si>
  <si>
    <t>działanie inwestycyjne</t>
  </si>
  <si>
    <t>RAZEM</t>
  </si>
  <si>
    <t>Planowane łączne wydatki</t>
  </si>
  <si>
    <t>1.</t>
  </si>
  <si>
    <t>Kanalizacja Władysławów i Wilcza Góra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</si>
  <si>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</si>
  <si>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</si>
  <si>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</si>
  <si>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</si>
  <si>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</si>
  <si>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</si>
  <si>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</si>
  <si>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</si>
  <si>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</si>
  <si>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</si>
  <si>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</si>
  <si>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</si>
  <si>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</si>
  <si>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</si>
  <si>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</si>
  <si>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</si>
  <si>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</si>
  <si>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</si>
  <si>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</si>
  <si>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</si>
  <si>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</si>
  <si>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</si>
  <si>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</si>
  <si>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</si>
  <si>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</si>
  <si>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</si>
  <si>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</si>
  <si>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</si>
  <si>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</si>
  <si>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</si>
  <si>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</si>
  <si>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</si>
  <si>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</si>
  <si>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</si>
  <si>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</si>
  <si>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</si>
  <si>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</si>
  <si>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</si>
  <si>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</si>
  <si>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</si>
  <si>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Marysin</t>
  </si>
  <si>
    <t>Kanalizacja Janczewice, Podolszyn, Lesznowola zach.</t>
  </si>
  <si>
    <t>Kanalizacja Zamienie</t>
  </si>
  <si>
    <t>Kanalizacja Garbatka - Jastrzębiec</t>
  </si>
  <si>
    <t>Kanalizajca Łazy II etap</t>
  </si>
  <si>
    <t>Kanalizacja Magdalenka II etap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</si>
  <si>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</si>
  <si>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</si>
  <si>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</si>
  <si>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</si>
  <si>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</si>
  <si>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</si>
  <si>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</si>
  <si>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</si>
  <si>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</si>
  <si>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</si>
  <si>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</si>
  <si>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</si>
  <si>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</si>
  <si>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</si>
  <si>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</si>
  <si>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</si>
  <si>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</si>
  <si>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</si>
  <si>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</si>
  <si>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</si>
  <si>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</si>
  <si>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</si>
  <si>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</si>
  <si>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</si>
  <si>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Kanalizajca Warszawianka - Wola Mrokowska</t>
  </si>
  <si>
    <t>Rozbudowa oczyszczalni "Kosów" do przepustowości 1000m3/d</t>
  </si>
  <si>
    <t>Rozbudowa oczyszczalni "Łazy" do przepustowości 861m3/d</t>
  </si>
  <si>
    <t>Budowa oczyszczalni "Łoziska" o przepustowości 3000m3/d</t>
  </si>
  <si>
    <t>Budowa oczyszczalni "Janczewice" o przepustowości 250m3/d</t>
  </si>
  <si>
    <t>Budowa oczyszczalni "Zamienie"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</si>
  <si>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</si>
  <si>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</si>
  <si>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</si>
  <si>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</si>
  <si>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</si>
  <si>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</si>
  <si>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</si>
  <si>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</si>
  <si>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</si>
  <si>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</si>
  <si>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</si>
  <si>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</si>
  <si>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</si>
  <si>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</si>
  <si>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</si>
  <si>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</si>
  <si>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</si>
  <si>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</si>
  <si>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</si>
  <si>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</si>
  <si>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</si>
  <si>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</si>
  <si>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</si>
  <si>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</si>
  <si>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</si>
  <si>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</si>
  <si>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</si>
  <si>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</si>
  <si>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</si>
  <si>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</si>
  <si>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</si>
  <si>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</si>
  <si>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</si>
  <si>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"ŁAZY"</t>
  </si>
  <si>
    <t>Budowa SUW "Zamienie"</t>
  </si>
  <si>
    <t>Budowa SUW "Mleczarska"</t>
  </si>
  <si>
    <t>Budowa SUW "Magdalenka"</t>
  </si>
  <si>
    <t>Budowa SUW "Warszawianka"</t>
  </si>
  <si>
    <t>Budowa SUW "Kielecka"</t>
  </si>
  <si>
    <t xml:space="preserve">Przygotowanie aplikacji do Komisji Europejskiej </t>
  </si>
  <si>
    <t>wstępne studium wykonalności</t>
  </si>
  <si>
    <t>ocena oddziaływania na środowisko</t>
  </si>
  <si>
    <t>tłumaczenia i inne koszty.</t>
  </si>
  <si>
    <t xml:space="preserve">RAZEM WYDATKI PROGRAMU 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</si>
  <si>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</si>
  <si>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</si>
  <si>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</si>
  <si>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</si>
  <si>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</si>
  <si>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</si>
  <si>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</si>
  <si>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</si>
  <si>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dokumentacja techniczna wodociągu Mysiadło - Zamienie - Janczewice</t>
  </si>
  <si>
    <t>18.4</t>
  </si>
  <si>
    <t>18.5</t>
  </si>
  <si>
    <t>19.4</t>
  </si>
  <si>
    <t>19.5</t>
  </si>
  <si>
    <t>20.4</t>
  </si>
  <si>
    <t>20.5</t>
  </si>
  <si>
    <t>21.4</t>
  </si>
  <si>
    <t>21.5</t>
  </si>
  <si>
    <t>22.4</t>
  </si>
  <si>
    <t>22.5</t>
  </si>
  <si>
    <t>opracowanie wniosku do Komisji Europejskiej</t>
  </si>
  <si>
    <t>ostateczne studium wykonalności</t>
  </si>
  <si>
    <t>14.4</t>
  </si>
  <si>
    <t>planowane limity wydatków  w poszczególnych latach</t>
  </si>
  <si>
    <t>nakłady poniesione do roku 2004</t>
  </si>
  <si>
    <t>do uchwały Nr            / 2005</t>
  </si>
  <si>
    <t>Rady Gminy Lesznowola</t>
  </si>
  <si>
    <t>z dnia              2005 r.</t>
  </si>
  <si>
    <t xml:space="preserve">Plan limitów inwestycyjnych na lata 2005 - 2007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</si>
  <si>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załącznik nr 2A</t>
  </si>
  <si>
    <t>23.4</t>
  </si>
  <si>
    <t>23.5</t>
  </si>
  <si>
    <t>Nakłady do poniesienia w poszczególnych latach</t>
  </si>
  <si>
    <t>Rozbudowa oczyszczalni "Łazy" do przepustowości 1000m3/d</t>
  </si>
  <si>
    <t>dokumentacja techniczna stacji , prace przygotowawcze</t>
  </si>
  <si>
    <t>dokumentacja techniczna wodociągu Słoneczna-Fabryczna-Wojska Polskiego</t>
  </si>
  <si>
    <t>roboty budowlane SUW</t>
  </si>
  <si>
    <t>roboty budowlane - magistrala wodociągowa</t>
  </si>
  <si>
    <t>dokumentacja techniczna , prace przygotowawcze</t>
  </si>
  <si>
    <t>dokumentacja techniczna wodociągu Wojska Polskiego-Słojewskiego oraz Ułanów - PGR Łazy- Słojewskiego</t>
  </si>
  <si>
    <t>roboty budowlane - wodociąg</t>
  </si>
  <si>
    <t>dokumentacja wodociągu Rejonowa - Graniczna - Malinowa - Al.. Krakowska</t>
  </si>
  <si>
    <t>roboty budowlane wodociągu</t>
  </si>
  <si>
    <t xml:space="preserve"> Zarządzanie projektem</t>
  </si>
  <si>
    <t xml:space="preserve">Koszty promocji </t>
  </si>
  <si>
    <t>12.4</t>
  </si>
  <si>
    <t>14.5</t>
  </si>
  <si>
    <t>14.6</t>
  </si>
  <si>
    <t>14.7</t>
  </si>
  <si>
    <t>15.4</t>
  </si>
  <si>
    <t>15.5</t>
  </si>
  <si>
    <t>16.6</t>
  </si>
  <si>
    <t>18.6</t>
  </si>
  <si>
    <t>18.7</t>
  </si>
  <si>
    <t>19.6</t>
  </si>
  <si>
    <t>19.7</t>
  </si>
  <si>
    <t>Inne koszty</t>
  </si>
  <si>
    <t>Koszty opracowań SIWZ, ekspertyzy, pomoc techniczna innych instytucji</t>
  </si>
  <si>
    <t>Inżynier kontraktu, PIU</t>
  </si>
  <si>
    <t>koszty</t>
  </si>
  <si>
    <t>koszty kwalifikowane</t>
  </si>
  <si>
    <t>dotacja FS</t>
  </si>
  <si>
    <t>Pożyczka NFOŚ</t>
  </si>
  <si>
    <t>Pożyczka WFOŚ</t>
  </si>
  <si>
    <t>środki własne</t>
  </si>
  <si>
    <t xml:space="preserve">Plan limitów inwestycyjnych na lata 2005 - 2008 dla poszczególnych zadań składających się na program inwestycyjny pn: "Kompleksowy program gospodarki wodno-ściekowej gminy Lesznowola"                                                                                                     określony w załączniku nr  Rozdział 01010 poz. 7 i 8 </t>
  </si>
  <si>
    <t>Harmonogram wydatków - propozycja 15.09.2006</t>
  </si>
  <si>
    <t>nakłady poniesione do 15.09.2006</t>
  </si>
  <si>
    <t>nakłady do poniesienia do końca 2006</t>
  </si>
  <si>
    <t>nakłady poniesione do końca roku 2005</t>
  </si>
  <si>
    <t>nakłady do  poniesienia do końca roku 2006</t>
  </si>
  <si>
    <t>Kanalizajca Łazy III etap</t>
  </si>
  <si>
    <t xml:space="preserve">Kanalizajca Warszawianka - Wola Mrokowska - II etap </t>
  </si>
  <si>
    <t>Rozbudowa oczyszczalni "Kosów" do przepustowości 1000m3/d wraz z przebudową rowu melioracyjnego "J"</t>
  </si>
  <si>
    <t>roboty budowlane oczyszczalni</t>
  </si>
  <si>
    <t>11.4</t>
  </si>
  <si>
    <t>roboty budowlane - rów</t>
  </si>
  <si>
    <t>13.4</t>
  </si>
  <si>
    <t>Budowa SUW "Marysin"</t>
  </si>
  <si>
    <t xml:space="preserve">Budowa SUW "ŁAZY" </t>
  </si>
  <si>
    <t>w tym:</t>
  </si>
  <si>
    <t>wpłaty komitetów społecznych</t>
  </si>
  <si>
    <t>wpłaty podmiotów gospodarczych</t>
  </si>
  <si>
    <t>budżet gminy</t>
  </si>
  <si>
    <t>Razem</t>
  </si>
  <si>
    <t>Modernizacja SUW "Lesznowola Pole"</t>
  </si>
  <si>
    <t>zakup gruntu pod studnie</t>
  </si>
  <si>
    <t>Modernizacja wyposażenia stacji, roboty budowlane w tym budowa studni nr 3 i 4</t>
  </si>
  <si>
    <t>Załącznik Nr 1a</t>
  </si>
  <si>
    <t>nakłady   poniesione do końca roku 2005</t>
  </si>
  <si>
    <t xml:space="preserve">Plan limitów wydatków inwestycyjnych na lata 2004 - 2009 dla poszczególnych zadań składających się na program inwestycyjny pn: "Kompleksowy program gospodarki wodno-ściekowej gminy Lesznowola"                                                                                                     </t>
  </si>
  <si>
    <t xml:space="preserve">Pożyczki </t>
  </si>
  <si>
    <t>24.</t>
  </si>
  <si>
    <t>Pozostałe koszty;  ocena oddziaływania na środowisko i inne koszty</t>
  </si>
  <si>
    <t>z dnia  27 września 2006r.</t>
  </si>
  <si>
    <t>do Uchwały  Nr 389/XLVI/2005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</si>
</sst>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8"/>
  <sheetViews>
    <sheetView workbookViewId="0" topLeftCell="A58">
      <selection activeCell="B72" sqref="B72:B73"/>
    </sheetView>
  </sheetViews>
  <sheetFormatPr defaultColWidth="9.00390625" defaultRowHeight="12.75"/>
  <cols>
    <col min="3" max="3" width="39.75390625" style="0" customWidth="1"/>
    <col min="4" max="4" width="15.25390625" style="0" customWidth="1"/>
    <col min="5" max="5" width="14.125" style="0" customWidth="1"/>
    <col min="6" max="6" width="13.625" style="0" customWidth="1"/>
    <col min="7" max="8" width="11.875" style="0" customWidth="1"/>
    <col min="9" max="9" width="11.75390625" style="0" customWidth="1"/>
    <col min="10" max="10" width="15.75390625" style="0" customWidth="1"/>
  </cols>
  <sheetData>
    <row r="2" ht="12.75">
      <c r="G2" s="9" t="s">
        <v>154</v>
      </c>
    </row>
    <row r="3" spans="6:7" ht="12.75">
      <c r="F3" s="9" t="s">
        <v>150</v>
      </c>
      <c r="G3" s="9"/>
    </row>
    <row r="4" spans="6:7" ht="12.75">
      <c r="F4" s="9" t="s">
        <v>151</v>
      </c>
      <c r="G4" s="9"/>
    </row>
    <row r="5" spans="6:7" ht="12.75">
      <c r="F5" s="9" t="s">
        <v>152</v>
      </c>
      <c r="G5" s="9"/>
    </row>
    <row r="7" spans="2:8" ht="12.75">
      <c r="B7" s="85" t="s">
        <v>153</v>
      </c>
      <c r="C7" s="85"/>
      <c r="D7" s="85"/>
      <c r="E7" s="85"/>
      <c r="F7" s="85"/>
      <c r="G7" s="85"/>
      <c r="H7" s="85"/>
    </row>
    <row r="8" spans="2:8" ht="12.75">
      <c r="B8" s="85"/>
      <c r="C8" s="85"/>
      <c r="D8" s="85"/>
      <c r="E8" s="85"/>
      <c r="F8" s="85"/>
      <c r="G8" s="85"/>
      <c r="H8" s="85"/>
    </row>
    <row r="9" spans="2:8" ht="12.75">
      <c r="B9" s="85"/>
      <c r="C9" s="85"/>
      <c r="D9" s="85"/>
      <c r="E9" s="85"/>
      <c r="F9" s="85"/>
      <c r="G9" s="85"/>
      <c r="H9" s="85"/>
    </row>
    <row r="11" spans="2:8" ht="38.25">
      <c r="B11" s="1" t="s">
        <v>0</v>
      </c>
      <c r="C11" s="1" t="s">
        <v>1</v>
      </c>
      <c r="D11" s="2" t="s">
        <v>149</v>
      </c>
      <c r="E11" s="97" t="s">
        <v>148</v>
      </c>
      <c r="F11" s="97"/>
      <c r="G11" s="97"/>
      <c r="H11" s="2" t="s">
        <v>3</v>
      </c>
    </row>
    <row r="12" spans="2:10" ht="12.75">
      <c r="B12" s="89" t="s">
        <v>4</v>
      </c>
      <c r="C12" s="89" t="s">
        <v>5</v>
      </c>
      <c r="D12" s="96">
        <v>2004</v>
      </c>
      <c r="E12" s="96">
        <v>2005</v>
      </c>
      <c r="F12" s="96">
        <v>2006</v>
      </c>
      <c r="G12" s="96">
        <v>2007</v>
      </c>
      <c r="H12" s="96" t="s">
        <v>2</v>
      </c>
      <c r="J12" s="23"/>
    </row>
    <row r="13" spans="2:10" ht="9.75" customHeight="1">
      <c r="B13" s="90"/>
      <c r="C13" s="90"/>
      <c r="D13" s="90"/>
      <c r="E13" s="90"/>
      <c r="F13" s="90"/>
      <c r="G13" s="90"/>
      <c r="H13" s="90"/>
      <c r="J13" s="23"/>
    </row>
    <row r="14" spans="2:10" ht="12.75">
      <c r="B14" s="3" t="s">
        <v>6</v>
      </c>
      <c r="C14" s="4" t="s">
        <v>8</v>
      </c>
      <c r="D14" s="10">
        <v>64301</v>
      </c>
      <c r="E14" s="10">
        <v>115699</v>
      </c>
      <c r="F14" s="11">
        <v>0</v>
      </c>
      <c r="G14" s="11">
        <v>0</v>
      </c>
      <c r="H14" s="10">
        <f>D14+E14+F14+G14</f>
        <v>180000</v>
      </c>
      <c r="J14" s="23"/>
    </row>
    <row r="15" spans="2:10" ht="12.75">
      <c r="B15" s="3" t="s">
        <v>10</v>
      </c>
      <c r="C15" s="5" t="s">
        <v>7</v>
      </c>
      <c r="D15" s="11">
        <v>0</v>
      </c>
      <c r="E15" s="10">
        <v>3990000</v>
      </c>
      <c r="F15" s="10">
        <v>5060400</v>
      </c>
      <c r="G15" s="11">
        <v>0</v>
      </c>
      <c r="H15" s="10">
        <f>D15+E15+F15+G15</f>
        <v>9050400</v>
      </c>
      <c r="J15" s="23"/>
    </row>
    <row r="16" spans="2:10" ht="12.75">
      <c r="B16" s="3" t="s">
        <v>11</v>
      </c>
      <c r="C16" s="5" t="s">
        <v>9</v>
      </c>
      <c r="D16" s="11">
        <v>0</v>
      </c>
      <c r="E16" s="10">
        <v>5000</v>
      </c>
      <c r="F16" s="10">
        <v>15000</v>
      </c>
      <c r="G16" s="11">
        <v>0</v>
      </c>
      <c r="H16" s="10">
        <f>D16+E16+F16+G16</f>
        <v>20000</v>
      </c>
      <c r="J16" s="23"/>
    </row>
    <row r="17" spans="2:10" ht="12.75">
      <c r="B17" s="6"/>
      <c r="C17" s="7" t="s">
        <v>2</v>
      </c>
      <c r="D17" s="13">
        <f>SUM(D14:D16)</f>
        <v>64301</v>
      </c>
      <c r="E17" s="13">
        <f>SUM(E14:E16)</f>
        <v>4110699</v>
      </c>
      <c r="F17" s="13">
        <f>SUM(F14:F16)</f>
        <v>5075400</v>
      </c>
      <c r="G17" s="13">
        <f>SUM(G14:G16)</f>
        <v>0</v>
      </c>
      <c r="H17" s="12">
        <f>SUM(H14:H16)</f>
        <v>9250400</v>
      </c>
      <c r="I17" s="18"/>
      <c r="J17" s="23"/>
    </row>
    <row r="18" spans="2:10" ht="12.75">
      <c r="B18" s="89" t="s">
        <v>12</v>
      </c>
      <c r="C18" s="89" t="s">
        <v>16</v>
      </c>
      <c r="D18" s="91">
        <v>2004</v>
      </c>
      <c r="E18" s="91">
        <v>2005</v>
      </c>
      <c r="F18" s="91">
        <v>2006</v>
      </c>
      <c r="G18" s="91">
        <v>2007</v>
      </c>
      <c r="H18" s="88" t="s">
        <v>2</v>
      </c>
      <c r="J18" s="23"/>
    </row>
    <row r="19" spans="2:10" ht="12.75">
      <c r="B19" s="90"/>
      <c r="C19" s="90"/>
      <c r="D19" s="92"/>
      <c r="E19" s="92"/>
      <c r="F19" s="92"/>
      <c r="G19" s="92"/>
      <c r="H19" s="93"/>
      <c r="J19" s="23"/>
    </row>
    <row r="20" spans="2:10" ht="12.75">
      <c r="B20" s="3" t="s">
        <v>13</v>
      </c>
      <c r="C20" s="4" t="s">
        <v>8</v>
      </c>
      <c r="D20" s="11">
        <v>0</v>
      </c>
      <c r="E20" s="10">
        <v>90000</v>
      </c>
      <c r="F20" s="10">
        <v>90000</v>
      </c>
      <c r="G20" s="11">
        <v>0</v>
      </c>
      <c r="H20" s="10">
        <f>G20+F20+E20+D20</f>
        <v>180000</v>
      </c>
      <c r="J20" s="23"/>
    </row>
    <row r="21" spans="2:10" ht="12.75">
      <c r="B21" s="3" t="s">
        <v>14</v>
      </c>
      <c r="C21" s="5" t="s">
        <v>7</v>
      </c>
      <c r="D21" s="11">
        <v>0</v>
      </c>
      <c r="E21" s="11">
        <v>0</v>
      </c>
      <c r="F21" s="10">
        <v>1319000</v>
      </c>
      <c r="G21" s="10">
        <v>1193000</v>
      </c>
      <c r="H21" s="10">
        <f>G21+F21+E21+D21</f>
        <v>2512000</v>
      </c>
      <c r="J21" s="23"/>
    </row>
    <row r="22" spans="2:10" ht="12.75">
      <c r="B22" s="3" t="s">
        <v>15</v>
      </c>
      <c r="C22" s="5" t="s">
        <v>9</v>
      </c>
      <c r="D22" s="11">
        <v>0</v>
      </c>
      <c r="E22" s="10">
        <v>2500</v>
      </c>
      <c r="F22" s="11">
        <v>5000</v>
      </c>
      <c r="G22" s="11">
        <v>7500</v>
      </c>
      <c r="H22" s="10">
        <f>G22+F22+E22+D22</f>
        <v>15000</v>
      </c>
      <c r="J22" s="23"/>
    </row>
    <row r="23" spans="2:10" ht="12.75">
      <c r="B23" s="6"/>
      <c r="C23" s="7" t="s">
        <v>2</v>
      </c>
      <c r="D23" s="14">
        <f>SUM(D20:D22)</f>
        <v>0</v>
      </c>
      <c r="E23" s="14">
        <f>SUM(E20:E22)</f>
        <v>92500</v>
      </c>
      <c r="F23" s="14">
        <f>SUM(F20:F22)</f>
        <v>1414000</v>
      </c>
      <c r="G23" s="14">
        <f>SUM(G20:G22)</f>
        <v>1200500</v>
      </c>
      <c r="H23" s="1">
        <f>SUM(H20:H22)</f>
        <v>2707000</v>
      </c>
      <c r="I23" s="19"/>
      <c r="J23" s="23"/>
    </row>
    <row r="24" spans="2:10" ht="12.75">
      <c r="B24" s="89" t="s">
        <v>18</v>
      </c>
      <c r="C24" s="94" t="s">
        <v>17</v>
      </c>
      <c r="D24" s="91">
        <v>2004</v>
      </c>
      <c r="E24" s="91">
        <v>2005</v>
      </c>
      <c r="F24" s="91">
        <v>2006</v>
      </c>
      <c r="G24" s="91">
        <v>2007</v>
      </c>
      <c r="H24" s="88" t="s">
        <v>2</v>
      </c>
      <c r="J24" s="23"/>
    </row>
    <row r="25" spans="2:10" ht="12.75">
      <c r="B25" s="90"/>
      <c r="C25" s="95"/>
      <c r="D25" s="92"/>
      <c r="E25" s="92"/>
      <c r="F25" s="92"/>
      <c r="G25" s="92"/>
      <c r="H25" s="93"/>
      <c r="J25" s="23"/>
    </row>
    <row r="26" spans="2:10" ht="12.75">
      <c r="B26" s="3" t="s">
        <v>19</v>
      </c>
      <c r="C26" s="4" t="s">
        <v>8</v>
      </c>
      <c r="D26" s="11">
        <v>0</v>
      </c>
      <c r="E26" s="10">
        <v>167424</v>
      </c>
      <c r="F26" s="10">
        <v>100000</v>
      </c>
      <c r="G26" s="11">
        <v>0</v>
      </c>
      <c r="H26" s="10">
        <f>G26+F26+E26+D26</f>
        <v>267424</v>
      </c>
      <c r="J26" s="23"/>
    </row>
    <row r="27" spans="2:10" ht="12.75">
      <c r="B27" s="3" t="s">
        <v>20</v>
      </c>
      <c r="C27" s="5" t="s">
        <v>7</v>
      </c>
      <c r="D27" s="11">
        <v>0</v>
      </c>
      <c r="E27" s="11">
        <v>0</v>
      </c>
      <c r="F27" s="10">
        <v>1862000</v>
      </c>
      <c r="G27" s="10">
        <v>3618000</v>
      </c>
      <c r="H27" s="10">
        <f>G27+F27+E27+D27</f>
        <v>5480000</v>
      </c>
      <c r="J27" s="23"/>
    </row>
    <row r="28" spans="2:10" ht="12.75">
      <c r="B28" s="3" t="s">
        <v>21</v>
      </c>
      <c r="C28" s="5" t="s">
        <v>9</v>
      </c>
      <c r="D28" s="11">
        <v>0</v>
      </c>
      <c r="E28" s="10">
        <v>2500</v>
      </c>
      <c r="F28" s="10">
        <v>7500</v>
      </c>
      <c r="G28" s="10">
        <v>10000</v>
      </c>
      <c r="H28" s="10">
        <f>G28+F28+E28+D28</f>
        <v>20000</v>
      </c>
      <c r="J28" s="23"/>
    </row>
    <row r="29" spans="2:10" ht="12.75">
      <c r="B29" s="6"/>
      <c r="C29" s="7" t="s">
        <v>2</v>
      </c>
      <c r="D29" s="14">
        <f>SUM(D26:D28)</f>
        <v>0</v>
      </c>
      <c r="E29" s="14">
        <f>SUM(E26:E28)</f>
        <v>169924</v>
      </c>
      <c r="F29" s="14">
        <f>SUM(F26:F28)</f>
        <v>1969500</v>
      </c>
      <c r="G29" s="14">
        <f>SUM(G26:G28)</f>
        <v>3628000</v>
      </c>
      <c r="H29" s="1">
        <f>SUM(H26:H28)</f>
        <v>5767424</v>
      </c>
      <c r="J29" s="23"/>
    </row>
    <row r="30" spans="2:10" ht="12.75">
      <c r="B30" s="89" t="s">
        <v>22</v>
      </c>
      <c r="C30" s="89" t="s">
        <v>46</v>
      </c>
      <c r="D30" s="91">
        <v>2004</v>
      </c>
      <c r="E30" s="91">
        <v>2005</v>
      </c>
      <c r="F30" s="91">
        <v>2006</v>
      </c>
      <c r="G30" s="91">
        <v>2007</v>
      </c>
      <c r="H30" s="88" t="s">
        <v>2</v>
      </c>
      <c r="J30" s="23"/>
    </row>
    <row r="31" spans="2:10" ht="12.75">
      <c r="B31" s="90"/>
      <c r="C31" s="90"/>
      <c r="D31" s="92"/>
      <c r="E31" s="92"/>
      <c r="F31" s="92"/>
      <c r="G31" s="92"/>
      <c r="H31" s="93"/>
      <c r="J31" s="23"/>
    </row>
    <row r="32" spans="2:10" ht="12.75">
      <c r="B32" s="3" t="s">
        <v>23</v>
      </c>
      <c r="C32" s="4" t="s">
        <v>8</v>
      </c>
      <c r="D32" s="10">
        <v>9760</v>
      </c>
      <c r="E32" s="10">
        <v>30240</v>
      </c>
      <c r="F32" s="11">
        <v>0</v>
      </c>
      <c r="G32" s="11">
        <v>0</v>
      </c>
      <c r="H32" s="10">
        <f>D32+G32+F32+E32</f>
        <v>40000</v>
      </c>
      <c r="J32" s="23"/>
    </row>
    <row r="33" spans="2:10" ht="12.75">
      <c r="B33" s="3" t="s">
        <v>24</v>
      </c>
      <c r="C33" s="5" t="s">
        <v>7</v>
      </c>
      <c r="D33" s="11">
        <v>0</v>
      </c>
      <c r="E33" s="10">
        <v>882000</v>
      </c>
      <c r="F33" s="11">
        <v>0</v>
      </c>
      <c r="G33" s="11">
        <v>0</v>
      </c>
      <c r="H33" s="10">
        <f>D33+G33+F33+E33</f>
        <v>882000</v>
      </c>
      <c r="J33" s="23"/>
    </row>
    <row r="34" spans="2:10" ht="12.75">
      <c r="B34" s="3" t="s">
        <v>25</v>
      </c>
      <c r="C34" s="5" t="s">
        <v>9</v>
      </c>
      <c r="D34" s="10">
        <v>0</v>
      </c>
      <c r="E34" s="10">
        <v>10000</v>
      </c>
      <c r="F34" s="11">
        <v>0</v>
      </c>
      <c r="G34" s="11">
        <v>0</v>
      </c>
      <c r="H34" s="10">
        <f>D34+G34+F34+E34</f>
        <v>10000</v>
      </c>
      <c r="J34" s="23"/>
    </row>
    <row r="35" spans="2:10" ht="12.75">
      <c r="B35" s="6"/>
      <c r="C35" s="7" t="s">
        <v>2</v>
      </c>
      <c r="D35" s="13">
        <f>SUM(D32:D34)</f>
        <v>9760</v>
      </c>
      <c r="E35" s="13">
        <f>SUM(E32:E34)</f>
        <v>922240</v>
      </c>
      <c r="F35" s="13">
        <f>SUM(F32:F34)</f>
        <v>0</v>
      </c>
      <c r="G35" s="13">
        <f>SUM(G32:G34)</f>
        <v>0</v>
      </c>
      <c r="H35" s="12">
        <f>SUM(H32:H34)</f>
        <v>932000</v>
      </c>
      <c r="J35" s="23"/>
    </row>
    <row r="36" spans="2:10" ht="12.75">
      <c r="B36" s="89" t="s">
        <v>26</v>
      </c>
      <c r="C36" s="94" t="s">
        <v>47</v>
      </c>
      <c r="D36" s="91">
        <v>2004</v>
      </c>
      <c r="E36" s="91">
        <v>2005</v>
      </c>
      <c r="F36" s="91">
        <v>2006</v>
      </c>
      <c r="G36" s="91">
        <v>2007</v>
      </c>
      <c r="H36" s="88" t="s">
        <v>2</v>
      </c>
      <c r="J36" s="23"/>
    </row>
    <row r="37" spans="2:10" ht="12.75">
      <c r="B37" s="90"/>
      <c r="C37" s="95"/>
      <c r="D37" s="92"/>
      <c r="E37" s="92"/>
      <c r="F37" s="92"/>
      <c r="G37" s="92"/>
      <c r="H37" s="93"/>
      <c r="J37" s="23"/>
    </row>
    <row r="38" spans="2:10" ht="12.75">
      <c r="B38" s="3" t="s">
        <v>27</v>
      </c>
      <c r="C38" s="4" t="s">
        <v>8</v>
      </c>
      <c r="D38" s="11">
        <v>0</v>
      </c>
      <c r="E38" s="10">
        <v>20000</v>
      </c>
      <c r="F38" s="10">
        <v>70000</v>
      </c>
      <c r="G38" s="11">
        <v>0</v>
      </c>
      <c r="H38" s="10">
        <f>G38+F38+E38+D38</f>
        <v>90000</v>
      </c>
      <c r="J38" s="23"/>
    </row>
    <row r="39" spans="2:10" ht="12.75">
      <c r="B39" s="3" t="s">
        <v>28</v>
      </c>
      <c r="C39" s="5" t="s">
        <v>7</v>
      </c>
      <c r="D39" s="11">
        <v>0</v>
      </c>
      <c r="E39" s="11">
        <v>0</v>
      </c>
      <c r="F39" s="10">
        <v>1544250</v>
      </c>
      <c r="G39" s="10">
        <v>1074750</v>
      </c>
      <c r="H39" s="10">
        <f>G39+F39+E39+D39</f>
        <v>2619000</v>
      </c>
      <c r="J39" s="23"/>
    </row>
    <row r="40" spans="2:10" ht="12.75">
      <c r="B40" s="3" t="s">
        <v>29</v>
      </c>
      <c r="C40" s="5" t="s">
        <v>9</v>
      </c>
      <c r="D40" s="11">
        <v>0</v>
      </c>
      <c r="E40" s="10">
        <v>20000</v>
      </c>
      <c r="F40" s="10">
        <v>15000</v>
      </c>
      <c r="G40" s="10">
        <v>15000</v>
      </c>
      <c r="H40" s="10">
        <f>G40+F40+E40+D40</f>
        <v>50000</v>
      </c>
      <c r="J40" s="23"/>
    </row>
    <row r="41" spans="2:10" ht="12.75">
      <c r="B41" s="6"/>
      <c r="C41" s="7" t="s">
        <v>2</v>
      </c>
      <c r="D41" s="14">
        <f>SUM(D38:D40)</f>
        <v>0</v>
      </c>
      <c r="E41" s="14">
        <f>SUM(E38:E40)</f>
        <v>40000</v>
      </c>
      <c r="F41" s="14">
        <f>SUM(F38:F40)</f>
        <v>1629250</v>
      </c>
      <c r="G41" s="14">
        <f>SUM(G38:G40)</f>
        <v>1089750</v>
      </c>
      <c r="H41" s="12">
        <f>G41+F41+E41+D41</f>
        <v>2759000</v>
      </c>
      <c r="J41" s="23"/>
    </row>
    <row r="42" spans="2:10" ht="12.75">
      <c r="B42" s="89" t="s">
        <v>30</v>
      </c>
      <c r="C42" s="89" t="s">
        <v>48</v>
      </c>
      <c r="D42" s="88">
        <v>2004</v>
      </c>
      <c r="E42" s="88">
        <v>2005</v>
      </c>
      <c r="F42" s="88">
        <v>2006</v>
      </c>
      <c r="G42" s="88">
        <v>2007</v>
      </c>
      <c r="H42" s="88" t="s">
        <v>2</v>
      </c>
      <c r="J42" s="23"/>
    </row>
    <row r="43" spans="2:10" ht="12.75">
      <c r="B43" s="90"/>
      <c r="C43" s="90"/>
      <c r="D43" s="93"/>
      <c r="E43" s="93"/>
      <c r="F43" s="93"/>
      <c r="G43" s="93"/>
      <c r="H43" s="93"/>
      <c r="J43" s="23"/>
    </row>
    <row r="44" spans="2:10" ht="12.75">
      <c r="B44" s="3" t="s">
        <v>31</v>
      </c>
      <c r="C44" s="4" t="s">
        <v>8</v>
      </c>
      <c r="D44" s="10">
        <v>11124</v>
      </c>
      <c r="E44" s="10">
        <v>28876</v>
      </c>
      <c r="F44" s="11">
        <v>0</v>
      </c>
      <c r="G44" s="11">
        <v>0</v>
      </c>
      <c r="H44" s="10">
        <f>G44+F44+E44+D44</f>
        <v>40000</v>
      </c>
      <c r="J44" s="23"/>
    </row>
    <row r="45" spans="2:10" ht="12.75">
      <c r="B45" s="3" t="s">
        <v>32</v>
      </c>
      <c r="C45" s="5" t="s">
        <v>7</v>
      </c>
      <c r="D45" s="11">
        <v>0</v>
      </c>
      <c r="E45" s="11">
        <v>0</v>
      </c>
      <c r="F45" s="11">
        <v>0</v>
      </c>
      <c r="G45" s="10">
        <v>1451200</v>
      </c>
      <c r="H45" s="10">
        <f>G45+F45+E45+D45</f>
        <v>1451200</v>
      </c>
      <c r="J45" s="23"/>
    </row>
    <row r="46" spans="2:10" ht="12.75">
      <c r="B46" s="3" t="s">
        <v>33</v>
      </c>
      <c r="C46" s="5" t="s">
        <v>9</v>
      </c>
      <c r="D46" s="11">
        <v>0</v>
      </c>
      <c r="E46" s="10">
        <v>2500</v>
      </c>
      <c r="F46" s="11">
        <v>0</v>
      </c>
      <c r="G46" s="10">
        <v>7500</v>
      </c>
      <c r="H46" s="10">
        <f>G46+F46+E46+D46</f>
        <v>10000</v>
      </c>
      <c r="J46" s="23"/>
    </row>
    <row r="47" spans="2:10" ht="12.75">
      <c r="B47" s="6"/>
      <c r="C47" s="7" t="s">
        <v>2</v>
      </c>
      <c r="D47" s="13">
        <f>SUM(D44:D46)</f>
        <v>11124</v>
      </c>
      <c r="E47" s="13">
        <f>SUM(E44:E46)</f>
        <v>31376</v>
      </c>
      <c r="F47" s="13">
        <f>SUM(F44:F46)</f>
        <v>0</v>
      </c>
      <c r="G47" s="13">
        <f>SUM(G44:G46)</f>
        <v>1458700</v>
      </c>
      <c r="H47" s="12">
        <f>G47+F47+E47+D47</f>
        <v>1501200</v>
      </c>
      <c r="J47" s="23"/>
    </row>
    <row r="48" spans="2:10" ht="12.75">
      <c r="B48" s="89" t="s">
        <v>34</v>
      </c>
      <c r="C48" s="89" t="s">
        <v>49</v>
      </c>
      <c r="D48" s="88">
        <v>2004</v>
      </c>
      <c r="E48" s="88">
        <v>2005</v>
      </c>
      <c r="F48" s="88">
        <v>2006</v>
      </c>
      <c r="G48" s="88">
        <v>2007</v>
      </c>
      <c r="H48" s="88" t="s">
        <v>2</v>
      </c>
      <c r="J48" s="23"/>
    </row>
    <row r="49" spans="2:10" ht="12.75">
      <c r="B49" s="90"/>
      <c r="C49" s="90"/>
      <c r="D49" s="88"/>
      <c r="E49" s="88"/>
      <c r="F49" s="88"/>
      <c r="G49" s="88"/>
      <c r="H49" s="88"/>
      <c r="J49" s="23"/>
    </row>
    <row r="50" spans="2:10" ht="12.75">
      <c r="B50" s="3" t="s">
        <v>35</v>
      </c>
      <c r="C50" s="4" t="s">
        <v>8</v>
      </c>
      <c r="D50" s="11">
        <v>0</v>
      </c>
      <c r="E50" s="10">
        <v>0</v>
      </c>
      <c r="F50" s="11">
        <v>40000</v>
      </c>
      <c r="G50" s="11">
        <v>0</v>
      </c>
      <c r="H50" s="11">
        <f>G50+F50+E50+D50</f>
        <v>40000</v>
      </c>
      <c r="J50" s="23"/>
    </row>
    <row r="51" spans="2:10" ht="12.75">
      <c r="B51" s="3" t="s">
        <v>36</v>
      </c>
      <c r="C51" s="5" t="s">
        <v>7</v>
      </c>
      <c r="D51" s="11">
        <v>0</v>
      </c>
      <c r="E51" s="11">
        <v>0</v>
      </c>
      <c r="F51" s="10">
        <v>1363400</v>
      </c>
      <c r="G51" s="11">
        <v>0</v>
      </c>
      <c r="H51" s="11">
        <f>G51+F51+E51+D51</f>
        <v>1363400</v>
      </c>
      <c r="J51" s="23"/>
    </row>
    <row r="52" spans="2:10" ht="12.75">
      <c r="B52" s="3" t="s">
        <v>37</v>
      </c>
      <c r="C52" s="5" t="s">
        <v>9</v>
      </c>
      <c r="D52" s="11">
        <v>0</v>
      </c>
      <c r="E52" s="10">
        <v>2500</v>
      </c>
      <c r="F52" s="10">
        <v>12500</v>
      </c>
      <c r="G52" s="11">
        <v>0</v>
      </c>
      <c r="H52" s="11">
        <f>G52+F52+E52+D52</f>
        <v>15000</v>
      </c>
      <c r="J52" s="23"/>
    </row>
    <row r="53" spans="2:10" ht="12.75">
      <c r="B53" s="6"/>
      <c r="C53" s="7" t="s">
        <v>2</v>
      </c>
      <c r="D53" s="14">
        <f>SUM(D50:D52)</f>
        <v>0</v>
      </c>
      <c r="E53" s="14">
        <f>SUM(E50:E52)</f>
        <v>2500</v>
      </c>
      <c r="F53" s="14">
        <f>SUM(F50:F52)</f>
        <v>1415900</v>
      </c>
      <c r="G53" s="14">
        <f>SUM(G50:G52)</f>
        <v>0</v>
      </c>
      <c r="H53" s="1">
        <f>SUM(H50:H52)</f>
        <v>1418400</v>
      </c>
      <c r="J53" s="23"/>
    </row>
    <row r="54" spans="2:10" ht="12.75">
      <c r="B54" s="89" t="s">
        <v>38</v>
      </c>
      <c r="C54" s="89" t="s">
        <v>50</v>
      </c>
      <c r="D54" s="88">
        <v>2004</v>
      </c>
      <c r="E54" s="88">
        <v>2005</v>
      </c>
      <c r="F54" s="88">
        <v>2006</v>
      </c>
      <c r="G54" s="88">
        <v>2007</v>
      </c>
      <c r="H54" s="88" t="s">
        <v>2</v>
      </c>
      <c r="J54" s="23"/>
    </row>
    <row r="55" spans="2:10" ht="12.75">
      <c r="B55" s="90"/>
      <c r="C55" s="90"/>
      <c r="D55" s="88"/>
      <c r="E55" s="88"/>
      <c r="F55" s="88"/>
      <c r="G55" s="88"/>
      <c r="H55" s="88"/>
      <c r="J55" s="23"/>
    </row>
    <row r="56" spans="2:10" ht="12.75">
      <c r="B56" s="3" t="s">
        <v>39</v>
      </c>
      <c r="C56" s="4" t="s">
        <v>8</v>
      </c>
      <c r="D56" s="10">
        <v>35000</v>
      </c>
      <c r="E56" s="11">
        <v>0</v>
      </c>
      <c r="F56" s="11">
        <v>0</v>
      </c>
      <c r="G56" s="11">
        <v>0</v>
      </c>
      <c r="H56" s="10">
        <f>G56+F56+E56+D56</f>
        <v>35000</v>
      </c>
      <c r="J56" s="23"/>
    </row>
    <row r="57" spans="2:10" ht="12.75">
      <c r="B57" s="3" t="s">
        <v>40</v>
      </c>
      <c r="C57" s="5" t="s">
        <v>7</v>
      </c>
      <c r="D57" s="11">
        <v>0</v>
      </c>
      <c r="E57" s="10">
        <v>4750000</v>
      </c>
      <c r="F57" s="10">
        <v>4721160</v>
      </c>
      <c r="G57" s="11">
        <v>0</v>
      </c>
      <c r="H57" s="10">
        <f>G57+F57+E57+D57</f>
        <v>9471160</v>
      </c>
      <c r="J57" s="23"/>
    </row>
    <row r="58" spans="2:10" ht="12.75">
      <c r="B58" s="3" t="s">
        <v>41</v>
      </c>
      <c r="C58" s="5" t="s">
        <v>9</v>
      </c>
      <c r="D58" s="10">
        <v>1255</v>
      </c>
      <c r="E58" s="10">
        <v>18745</v>
      </c>
      <c r="F58" s="10">
        <v>35000</v>
      </c>
      <c r="G58" s="11">
        <v>0</v>
      </c>
      <c r="H58" s="10">
        <f>G58+F58+E58+D58</f>
        <v>55000</v>
      </c>
      <c r="J58" s="23"/>
    </row>
    <row r="59" spans="2:10" ht="12.75">
      <c r="B59" s="6"/>
      <c r="C59" s="7" t="s">
        <v>2</v>
      </c>
      <c r="D59" s="13">
        <f>SUM(D56:D58)</f>
        <v>36255</v>
      </c>
      <c r="E59" s="13">
        <f>SUM(E56:E58)</f>
        <v>4768745</v>
      </c>
      <c r="F59" s="13">
        <f>SUM(F56:F58)</f>
        <v>4756160</v>
      </c>
      <c r="G59" s="13">
        <f>SUM(G56:G58)</f>
        <v>0</v>
      </c>
      <c r="H59" s="12">
        <f>SUM(H56:H58)</f>
        <v>9561160</v>
      </c>
      <c r="J59" s="23"/>
    </row>
    <row r="60" spans="2:10" ht="12.75">
      <c r="B60" s="89" t="s">
        <v>42</v>
      </c>
      <c r="C60" s="89" t="s">
        <v>51</v>
      </c>
      <c r="D60" s="88">
        <v>2004</v>
      </c>
      <c r="E60" s="88">
        <v>2005</v>
      </c>
      <c r="F60" s="88">
        <v>2006</v>
      </c>
      <c r="G60" s="88">
        <v>2007</v>
      </c>
      <c r="H60" s="88" t="s">
        <v>2</v>
      </c>
      <c r="J60" s="23"/>
    </row>
    <row r="61" spans="2:10" ht="12.75">
      <c r="B61" s="90"/>
      <c r="C61" s="90"/>
      <c r="D61" s="88"/>
      <c r="E61" s="88"/>
      <c r="F61" s="88"/>
      <c r="G61" s="88"/>
      <c r="H61" s="88"/>
      <c r="J61" s="23"/>
    </row>
    <row r="62" spans="2:10" ht="12.75">
      <c r="B62" s="3" t="s">
        <v>43</v>
      </c>
      <c r="C62" s="4" t="s">
        <v>8</v>
      </c>
      <c r="D62" s="10">
        <v>22081</v>
      </c>
      <c r="E62" s="11">
        <v>0</v>
      </c>
      <c r="F62" s="11">
        <v>0</v>
      </c>
      <c r="G62" s="11">
        <v>0</v>
      </c>
      <c r="H62" s="10">
        <f>G62+F62+E62+D62</f>
        <v>22081</v>
      </c>
      <c r="J62" s="23"/>
    </row>
    <row r="63" spans="2:10" ht="12.75">
      <c r="B63" s="3" t="s">
        <v>44</v>
      </c>
      <c r="C63" s="5" t="s">
        <v>7</v>
      </c>
      <c r="D63" s="11">
        <v>0</v>
      </c>
      <c r="E63" s="10">
        <v>2212870</v>
      </c>
      <c r="F63" s="10">
        <v>1834500</v>
      </c>
      <c r="G63" s="11">
        <v>0</v>
      </c>
      <c r="H63" s="10">
        <f>G63+F63+E63+D63</f>
        <v>4047370</v>
      </c>
      <c r="J63" s="23"/>
    </row>
    <row r="64" spans="2:10" ht="12.75">
      <c r="B64" s="3" t="s">
        <v>45</v>
      </c>
      <c r="C64" s="5" t="s">
        <v>9</v>
      </c>
      <c r="D64" s="10">
        <v>0</v>
      </c>
      <c r="E64" s="10">
        <v>17500</v>
      </c>
      <c r="F64" s="10">
        <v>48380</v>
      </c>
      <c r="G64" s="11">
        <v>0</v>
      </c>
      <c r="H64" s="10">
        <f>G64+F64+E64+D64</f>
        <v>65880</v>
      </c>
      <c r="J64" s="23"/>
    </row>
    <row r="65" spans="2:10" ht="12.75">
      <c r="B65" s="6"/>
      <c r="C65" s="7" t="s">
        <v>2</v>
      </c>
      <c r="D65" s="13">
        <f>SUM(D62:D64)</f>
        <v>22081</v>
      </c>
      <c r="E65" s="13">
        <f>SUM(E62:E64)</f>
        <v>2230370</v>
      </c>
      <c r="F65" s="13">
        <f>SUM(F62:F64)</f>
        <v>1882880</v>
      </c>
      <c r="G65" s="13">
        <f>SUM(G62:G64)</f>
        <v>0</v>
      </c>
      <c r="H65" s="12">
        <f>SUM(H62:H64)</f>
        <v>4135331</v>
      </c>
      <c r="J65" s="23"/>
    </row>
    <row r="66" spans="2:10" ht="12.75">
      <c r="B66" s="89" t="s">
        <v>52</v>
      </c>
      <c r="C66" s="94" t="s">
        <v>76</v>
      </c>
      <c r="D66" s="88">
        <v>2004</v>
      </c>
      <c r="E66" s="88">
        <v>2005</v>
      </c>
      <c r="F66" s="88">
        <v>2006</v>
      </c>
      <c r="G66" s="88">
        <v>2007</v>
      </c>
      <c r="H66" s="88" t="s">
        <v>2</v>
      </c>
      <c r="J66" s="23"/>
    </row>
    <row r="67" spans="2:10" ht="12.75">
      <c r="B67" s="90"/>
      <c r="C67" s="95"/>
      <c r="D67" s="88"/>
      <c r="E67" s="88"/>
      <c r="F67" s="88"/>
      <c r="G67" s="88"/>
      <c r="H67" s="88"/>
      <c r="J67" s="23"/>
    </row>
    <row r="68" spans="2:10" ht="12.75">
      <c r="B68" s="3" t="s">
        <v>53</v>
      </c>
      <c r="C68" s="4" t="s">
        <v>8</v>
      </c>
      <c r="D68" s="10">
        <v>84680</v>
      </c>
      <c r="E68" s="11">
        <v>0</v>
      </c>
      <c r="F68" s="11">
        <v>0</v>
      </c>
      <c r="G68" s="11">
        <v>0</v>
      </c>
      <c r="H68" s="10">
        <f>G68+F68+E68+D68</f>
        <v>84680</v>
      </c>
      <c r="J68" s="23"/>
    </row>
    <row r="69" spans="2:10" ht="12.75">
      <c r="B69" s="3" t="s">
        <v>54</v>
      </c>
      <c r="C69" s="5" t="s">
        <v>7</v>
      </c>
      <c r="D69" s="11">
        <v>0</v>
      </c>
      <c r="E69" s="10">
        <v>3120700</v>
      </c>
      <c r="F69" s="10">
        <v>3610900</v>
      </c>
      <c r="G69" s="11">
        <v>0</v>
      </c>
      <c r="H69" s="10">
        <f>G69+F69+E69+D69</f>
        <v>6731600</v>
      </c>
      <c r="J69" s="23"/>
    </row>
    <row r="70" spans="2:10" ht="12.75">
      <c r="B70" s="3" t="s">
        <v>55</v>
      </c>
      <c r="C70" s="5" t="s">
        <v>9</v>
      </c>
      <c r="D70" s="11">
        <v>734</v>
      </c>
      <c r="E70" s="10">
        <v>14266</v>
      </c>
      <c r="F70" s="10">
        <v>30000</v>
      </c>
      <c r="G70" s="11">
        <v>0</v>
      </c>
      <c r="H70" s="10">
        <f>G70+F70+E70+D70</f>
        <v>45000</v>
      </c>
      <c r="J70" s="23"/>
    </row>
    <row r="71" spans="2:10" ht="12.75">
      <c r="B71" s="6"/>
      <c r="C71" s="7" t="s">
        <v>2</v>
      </c>
      <c r="D71" s="13">
        <f>SUM(D68:D70)</f>
        <v>85414</v>
      </c>
      <c r="E71" s="13">
        <f>SUM(E68:E70)</f>
        <v>3134966</v>
      </c>
      <c r="F71" s="13">
        <f>SUM(F68:F70)</f>
        <v>3640900</v>
      </c>
      <c r="G71" s="13">
        <f>SUM(G68:G70)</f>
        <v>0</v>
      </c>
      <c r="H71" s="12">
        <f>SUM(H68:H70)</f>
        <v>6861280</v>
      </c>
      <c r="J71" s="23"/>
    </row>
    <row r="72" spans="2:10" ht="12.75">
      <c r="B72" s="89" t="s">
        <v>56</v>
      </c>
      <c r="C72" s="94" t="s">
        <v>79</v>
      </c>
      <c r="D72" s="88">
        <v>2004</v>
      </c>
      <c r="E72" s="88">
        <v>2005</v>
      </c>
      <c r="F72" s="88">
        <v>2006</v>
      </c>
      <c r="G72" s="88">
        <v>2007</v>
      </c>
      <c r="H72" s="88" t="s">
        <v>2</v>
      </c>
      <c r="J72" s="23"/>
    </row>
    <row r="73" spans="2:10" ht="12.75">
      <c r="B73" s="90"/>
      <c r="C73" s="95"/>
      <c r="D73" s="88"/>
      <c r="E73" s="88"/>
      <c r="F73" s="88"/>
      <c r="G73" s="88"/>
      <c r="H73" s="88"/>
      <c r="J73" s="23"/>
    </row>
    <row r="74" spans="2:10" ht="12.75">
      <c r="B74" s="3" t="s">
        <v>57</v>
      </c>
      <c r="C74" s="4" t="s">
        <v>8</v>
      </c>
      <c r="D74" s="10">
        <v>18800</v>
      </c>
      <c r="E74" s="10">
        <v>151200</v>
      </c>
      <c r="F74" s="11">
        <v>0</v>
      </c>
      <c r="G74" s="11">
        <v>0</v>
      </c>
      <c r="H74" s="10">
        <f>G74+F74+E74+D74</f>
        <v>170000</v>
      </c>
      <c r="J74" s="23"/>
    </row>
    <row r="75" spans="2:10" ht="12.75">
      <c r="B75" s="3" t="s">
        <v>58</v>
      </c>
      <c r="C75" s="5" t="s">
        <v>7</v>
      </c>
      <c r="D75" s="11">
        <v>0</v>
      </c>
      <c r="E75" s="10">
        <v>1300000</v>
      </c>
      <c r="F75" s="10">
        <v>2500000</v>
      </c>
      <c r="G75" s="10">
        <v>3000000</v>
      </c>
      <c r="H75" s="10">
        <f>G75+F75+E75+D75</f>
        <v>6800000</v>
      </c>
      <c r="J75" s="23"/>
    </row>
    <row r="76" spans="2:10" ht="12.75">
      <c r="B76" s="3" t="s">
        <v>59</v>
      </c>
      <c r="C76" s="5" t="s">
        <v>9</v>
      </c>
      <c r="D76" s="11">
        <v>0</v>
      </c>
      <c r="E76" s="10">
        <v>12000</v>
      </c>
      <c r="F76" s="10">
        <v>17000</v>
      </c>
      <c r="G76" s="10">
        <v>16000</v>
      </c>
      <c r="H76" s="10">
        <f>G76+F76+E76+D76</f>
        <v>45000</v>
      </c>
      <c r="J76" s="23"/>
    </row>
    <row r="77" spans="2:10" ht="12.75">
      <c r="B77" s="6"/>
      <c r="C77" s="7" t="s">
        <v>2</v>
      </c>
      <c r="D77" s="13">
        <f>SUM(D74:D76)</f>
        <v>18800</v>
      </c>
      <c r="E77" s="13">
        <f>SUM(E74:E76)</f>
        <v>1463200</v>
      </c>
      <c r="F77" s="13">
        <f>SUM(F74:F76)</f>
        <v>2517000</v>
      </c>
      <c r="G77" s="13">
        <f>SUM(G74:G76)</f>
        <v>3016000</v>
      </c>
      <c r="H77" s="12">
        <f>SUM(H74:H76)</f>
        <v>7015000</v>
      </c>
      <c r="J77" s="23"/>
    </row>
    <row r="78" spans="2:10" ht="12.75">
      <c r="B78" s="89" t="s">
        <v>60</v>
      </c>
      <c r="C78" s="94" t="s">
        <v>77</v>
      </c>
      <c r="D78" s="88">
        <v>2004</v>
      </c>
      <c r="E78" s="88">
        <v>2005</v>
      </c>
      <c r="F78" s="88">
        <v>2006</v>
      </c>
      <c r="G78" s="88">
        <v>2007</v>
      </c>
      <c r="H78" s="88" t="s">
        <v>2</v>
      </c>
      <c r="J78" s="23"/>
    </row>
    <row r="79" spans="2:10" ht="12.75">
      <c r="B79" s="90"/>
      <c r="C79" s="95"/>
      <c r="D79" s="88"/>
      <c r="E79" s="88"/>
      <c r="F79" s="88"/>
      <c r="G79" s="88"/>
      <c r="H79" s="88"/>
      <c r="J79" s="23"/>
    </row>
    <row r="80" spans="2:10" ht="12.75">
      <c r="B80" s="3" t="s">
        <v>61</v>
      </c>
      <c r="C80" s="4" t="s">
        <v>8</v>
      </c>
      <c r="D80" s="11">
        <v>0</v>
      </c>
      <c r="E80" s="10">
        <v>91500</v>
      </c>
      <c r="F80" s="11">
        <v>0</v>
      </c>
      <c r="G80" s="11">
        <v>0</v>
      </c>
      <c r="H80" s="11">
        <f>G80+F80+E80+D80</f>
        <v>91500</v>
      </c>
      <c r="J80" s="23"/>
    </row>
    <row r="81" spans="2:10" ht="12.75">
      <c r="B81" s="3" t="s">
        <v>62</v>
      </c>
      <c r="C81" s="5" t="s">
        <v>7</v>
      </c>
      <c r="D81" s="11">
        <v>0</v>
      </c>
      <c r="E81" s="11">
        <v>0</v>
      </c>
      <c r="F81" s="10">
        <v>1300000</v>
      </c>
      <c r="G81" s="11">
        <v>0</v>
      </c>
      <c r="H81" s="11">
        <f>G81+F81+E81+D81</f>
        <v>1300000</v>
      </c>
      <c r="J81" s="23"/>
    </row>
    <row r="82" spans="2:10" ht="12.75">
      <c r="B82" s="3" t="s">
        <v>63</v>
      </c>
      <c r="C82" s="5" t="s">
        <v>9</v>
      </c>
      <c r="D82" s="11">
        <v>1044</v>
      </c>
      <c r="E82" s="11">
        <v>0</v>
      </c>
      <c r="F82" s="10">
        <v>18956</v>
      </c>
      <c r="G82" s="11">
        <v>0</v>
      </c>
      <c r="H82" s="11">
        <f>G82+F82+E82+D82</f>
        <v>20000</v>
      </c>
      <c r="J82" s="23"/>
    </row>
    <row r="83" spans="2:10" ht="12.75">
      <c r="B83" s="6"/>
      <c r="C83" s="7" t="s">
        <v>2</v>
      </c>
      <c r="D83" s="14">
        <f>SUM(D80:D82)</f>
        <v>1044</v>
      </c>
      <c r="E83" s="14">
        <f>SUM(E80:E82)</f>
        <v>91500</v>
      </c>
      <c r="F83" s="14">
        <f>SUM(F80:F82)</f>
        <v>1318956</v>
      </c>
      <c r="G83" s="14">
        <f>SUM(G80:G82)</f>
        <v>0</v>
      </c>
      <c r="H83" s="1">
        <f>SUM(H80:H82)</f>
        <v>1411500</v>
      </c>
      <c r="J83" s="23"/>
    </row>
    <row r="84" spans="2:10" ht="12.75">
      <c r="B84" s="89" t="s">
        <v>64</v>
      </c>
      <c r="C84" s="94" t="s">
        <v>78</v>
      </c>
      <c r="D84" s="88">
        <v>2004</v>
      </c>
      <c r="E84" s="88">
        <v>2005</v>
      </c>
      <c r="F84" s="88">
        <v>2006</v>
      </c>
      <c r="G84" s="88">
        <v>2007</v>
      </c>
      <c r="H84" s="88" t="s">
        <v>2</v>
      </c>
      <c r="J84" s="23"/>
    </row>
    <row r="85" spans="2:10" ht="12.75">
      <c r="B85" s="90"/>
      <c r="C85" s="95"/>
      <c r="D85" s="88"/>
      <c r="E85" s="88"/>
      <c r="F85" s="88"/>
      <c r="G85" s="88"/>
      <c r="H85" s="88"/>
      <c r="J85" s="23"/>
    </row>
    <row r="86" spans="2:10" ht="12.75">
      <c r="B86" s="3" t="s">
        <v>65</v>
      </c>
      <c r="C86" s="4" t="s">
        <v>8</v>
      </c>
      <c r="D86" s="11">
        <v>0</v>
      </c>
      <c r="E86" s="10">
        <v>128100</v>
      </c>
      <c r="F86" s="11">
        <v>0</v>
      </c>
      <c r="G86" s="11">
        <v>0</v>
      </c>
      <c r="H86" s="11">
        <f>G86+F86+E86+D86</f>
        <v>128100</v>
      </c>
      <c r="J86" s="23"/>
    </row>
    <row r="87" spans="2:10" ht="12.75">
      <c r="B87" s="3" t="s">
        <v>66</v>
      </c>
      <c r="C87" s="5" t="s">
        <v>7</v>
      </c>
      <c r="D87" s="11">
        <v>0</v>
      </c>
      <c r="E87" s="11">
        <v>0</v>
      </c>
      <c r="F87" s="10">
        <v>1200000</v>
      </c>
      <c r="G87" s="11">
        <v>0</v>
      </c>
      <c r="H87" s="11">
        <f>G87+F87+E87+D87</f>
        <v>1200000</v>
      </c>
      <c r="J87" s="23"/>
    </row>
    <row r="88" spans="2:10" ht="12.75">
      <c r="B88" s="3" t="s">
        <v>67</v>
      </c>
      <c r="C88" s="5" t="s">
        <v>9</v>
      </c>
      <c r="D88" s="11">
        <v>0</v>
      </c>
      <c r="E88" s="10">
        <v>2500</v>
      </c>
      <c r="F88" s="10">
        <v>13500</v>
      </c>
      <c r="G88" s="11">
        <v>0</v>
      </c>
      <c r="H88" s="11">
        <f>G88+F88+E88+D88</f>
        <v>16000</v>
      </c>
      <c r="J88" s="23"/>
    </row>
    <row r="89" spans="2:10" ht="12.75">
      <c r="B89" s="6"/>
      <c r="C89" s="7" t="s">
        <v>2</v>
      </c>
      <c r="D89" s="14">
        <f>SUM(D86:D88)</f>
        <v>0</v>
      </c>
      <c r="E89" s="14">
        <f>SUM(E86:E88)</f>
        <v>130600</v>
      </c>
      <c r="F89" s="14">
        <f>SUM(F86:F88)</f>
        <v>1213500</v>
      </c>
      <c r="G89" s="14">
        <f>SUM(G86:G88)</f>
        <v>0</v>
      </c>
      <c r="H89" s="1">
        <f>SUM(H86:H88)</f>
        <v>1344100</v>
      </c>
      <c r="J89" s="23"/>
    </row>
    <row r="90" spans="2:10" ht="12.75">
      <c r="B90" s="89" t="s">
        <v>68</v>
      </c>
      <c r="C90" s="94" t="s">
        <v>80</v>
      </c>
      <c r="D90" s="88">
        <v>2004</v>
      </c>
      <c r="E90" s="88">
        <v>2005</v>
      </c>
      <c r="F90" s="88">
        <v>2006</v>
      </c>
      <c r="G90" s="88">
        <v>2007</v>
      </c>
      <c r="H90" s="88" t="s">
        <v>2</v>
      </c>
      <c r="J90" s="23"/>
    </row>
    <row r="91" spans="2:10" ht="12.75">
      <c r="B91" s="90"/>
      <c r="C91" s="95"/>
      <c r="D91" s="88"/>
      <c r="E91" s="88"/>
      <c r="F91" s="88"/>
      <c r="G91" s="88"/>
      <c r="H91" s="88"/>
      <c r="J91" s="23"/>
    </row>
    <row r="92" spans="2:10" ht="24" customHeight="1">
      <c r="B92" s="3" t="s">
        <v>69</v>
      </c>
      <c r="C92" s="15" t="s">
        <v>126</v>
      </c>
      <c r="D92" s="10">
        <v>0</v>
      </c>
      <c r="E92" s="10">
        <v>30000</v>
      </c>
      <c r="F92" s="10">
        <v>90000</v>
      </c>
      <c r="G92" s="11">
        <v>0</v>
      </c>
      <c r="H92" s="10">
        <f>G92+F92+E92+D92</f>
        <v>120000</v>
      </c>
      <c r="J92" s="23"/>
    </row>
    <row r="93" spans="2:10" ht="24" customHeight="1">
      <c r="B93" s="3" t="s">
        <v>70</v>
      </c>
      <c r="C93" s="15" t="s">
        <v>130</v>
      </c>
      <c r="D93" s="10">
        <v>0</v>
      </c>
      <c r="E93" s="10">
        <v>960000</v>
      </c>
      <c r="F93" s="10">
        <v>0</v>
      </c>
      <c r="G93" s="11">
        <v>0</v>
      </c>
      <c r="H93" s="10">
        <f>G93+F93+E93+D93</f>
        <v>960000</v>
      </c>
      <c r="J93" s="23"/>
    </row>
    <row r="94" spans="2:10" ht="12.75">
      <c r="B94" s="3" t="s">
        <v>71</v>
      </c>
      <c r="C94" s="5" t="s">
        <v>7</v>
      </c>
      <c r="D94" s="11">
        <v>0</v>
      </c>
      <c r="E94" s="11">
        <v>0</v>
      </c>
      <c r="F94" s="11">
        <v>0</v>
      </c>
      <c r="G94" s="10">
        <v>3700000</v>
      </c>
      <c r="H94" s="10">
        <f>G94+F94+E94+D94</f>
        <v>3700000</v>
      </c>
      <c r="J94" s="23"/>
    </row>
    <row r="95" spans="2:10" ht="12.75">
      <c r="B95" s="3" t="s">
        <v>147</v>
      </c>
      <c r="C95" s="5" t="s">
        <v>9</v>
      </c>
      <c r="D95" s="11">
        <v>0</v>
      </c>
      <c r="E95" s="10">
        <v>5000</v>
      </c>
      <c r="F95" s="10">
        <v>3500</v>
      </c>
      <c r="G95" s="10">
        <v>25000</v>
      </c>
      <c r="H95" s="10">
        <f>G95+F95+E95+D95</f>
        <v>33500</v>
      </c>
      <c r="J95" s="23"/>
    </row>
    <row r="96" spans="2:10" ht="12.75">
      <c r="B96" s="6"/>
      <c r="C96" s="7" t="s">
        <v>2</v>
      </c>
      <c r="D96" s="14">
        <f>SUM(D92:D95)</f>
        <v>0</v>
      </c>
      <c r="E96" s="14">
        <f>SUM(E92:E95)</f>
        <v>995000</v>
      </c>
      <c r="F96" s="14">
        <f>SUM(F92:F95)</f>
        <v>93500</v>
      </c>
      <c r="G96" s="14">
        <f>SUM(G92:G95)</f>
        <v>3725000</v>
      </c>
      <c r="H96" s="1">
        <f>SUM(H92:H95)</f>
        <v>4813500</v>
      </c>
      <c r="J96" s="23"/>
    </row>
    <row r="97" spans="2:10" ht="12.75">
      <c r="B97" s="89" t="s">
        <v>72</v>
      </c>
      <c r="C97" s="94" t="s">
        <v>81</v>
      </c>
      <c r="D97" s="88">
        <v>2004</v>
      </c>
      <c r="E97" s="88">
        <v>2005</v>
      </c>
      <c r="F97" s="88">
        <v>2006</v>
      </c>
      <c r="G97" s="88">
        <v>2007</v>
      </c>
      <c r="H97" s="88" t="s">
        <v>2</v>
      </c>
      <c r="J97" s="23"/>
    </row>
    <row r="98" spans="2:10" ht="12.75">
      <c r="B98" s="90"/>
      <c r="C98" s="95"/>
      <c r="D98" s="88"/>
      <c r="E98" s="88"/>
      <c r="F98" s="88"/>
      <c r="G98" s="88"/>
      <c r="H98" s="88"/>
      <c r="J98" s="23"/>
    </row>
    <row r="99" spans="2:10" ht="12.75">
      <c r="B99" s="3" t="s">
        <v>73</v>
      </c>
      <c r="C99" s="4" t="s">
        <v>8</v>
      </c>
      <c r="D99" s="10">
        <v>30000</v>
      </c>
      <c r="E99" s="10">
        <v>72000</v>
      </c>
      <c r="F99" s="11">
        <v>0</v>
      </c>
      <c r="G99" s="11">
        <v>0</v>
      </c>
      <c r="H99" s="10">
        <f>G99+F99+E99+D99</f>
        <v>102000</v>
      </c>
      <c r="J99" s="23"/>
    </row>
    <row r="100" spans="2:10" ht="12.75">
      <c r="B100" s="3" t="s">
        <v>74</v>
      </c>
      <c r="C100" s="5" t="s">
        <v>7</v>
      </c>
      <c r="D100" s="11">
        <v>0</v>
      </c>
      <c r="E100" s="11">
        <v>0</v>
      </c>
      <c r="F100" s="10">
        <v>3000000</v>
      </c>
      <c r="G100" s="11">
        <v>0</v>
      </c>
      <c r="H100" s="10">
        <f>G100+F100+E100+D100</f>
        <v>3000000</v>
      </c>
      <c r="J100" s="23"/>
    </row>
    <row r="101" spans="2:10" ht="12.75">
      <c r="B101" s="3" t="s">
        <v>75</v>
      </c>
      <c r="C101" s="5" t="s">
        <v>9</v>
      </c>
      <c r="D101" s="11">
        <v>0</v>
      </c>
      <c r="E101" s="11">
        <v>0</v>
      </c>
      <c r="F101" s="10">
        <v>18000</v>
      </c>
      <c r="G101" s="11">
        <v>0</v>
      </c>
      <c r="H101" s="10">
        <f>G101+F101+E101+D101</f>
        <v>18000</v>
      </c>
      <c r="J101" s="23"/>
    </row>
    <row r="102" spans="2:10" ht="12.75">
      <c r="B102" s="6"/>
      <c r="C102" s="7" t="s">
        <v>2</v>
      </c>
      <c r="D102" s="13">
        <f>SUM(D99:D101)</f>
        <v>30000</v>
      </c>
      <c r="E102" s="13">
        <f>SUM(E99:E101)</f>
        <v>72000</v>
      </c>
      <c r="F102" s="13">
        <f>SUM(F99:F101)</f>
        <v>3018000</v>
      </c>
      <c r="G102" s="13">
        <f>SUM(G99:G101)</f>
        <v>0</v>
      </c>
      <c r="H102" s="12">
        <f>SUM(H99:H101)</f>
        <v>3120000</v>
      </c>
      <c r="J102" s="23"/>
    </row>
    <row r="103" spans="2:10" ht="12.75">
      <c r="B103" s="89" t="s">
        <v>82</v>
      </c>
      <c r="C103" s="94" t="s">
        <v>114</v>
      </c>
      <c r="D103" s="88">
        <v>2004</v>
      </c>
      <c r="E103" s="88">
        <v>2005</v>
      </c>
      <c r="F103" s="88">
        <v>2006</v>
      </c>
      <c r="G103" s="88">
        <v>2007</v>
      </c>
      <c r="H103" s="88" t="s">
        <v>2</v>
      </c>
      <c r="J103" s="23"/>
    </row>
    <row r="104" spans="2:10" ht="12.75">
      <c r="B104" s="90"/>
      <c r="C104" s="95"/>
      <c r="D104" s="88"/>
      <c r="E104" s="88"/>
      <c r="F104" s="88"/>
      <c r="G104" s="88"/>
      <c r="H104" s="88"/>
      <c r="J104" s="23"/>
    </row>
    <row r="105" spans="2:10" ht="12.75">
      <c r="B105" s="3" t="s">
        <v>83</v>
      </c>
      <c r="C105" s="4" t="s">
        <v>129</v>
      </c>
      <c r="D105" s="11">
        <v>0</v>
      </c>
      <c r="E105" s="10">
        <v>90000</v>
      </c>
      <c r="F105" s="11">
        <v>0</v>
      </c>
      <c r="G105" s="11">
        <v>0</v>
      </c>
      <c r="H105" s="11">
        <f>G105+F105+E105+D105</f>
        <v>90000</v>
      </c>
      <c r="J105" s="23"/>
    </row>
    <row r="106" spans="2:10" ht="12.75">
      <c r="B106" s="3" t="s">
        <v>84</v>
      </c>
      <c r="C106" s="4" t="s">
        <v>130</v>
      </c>
      <c r="D106" s="11">
        <v>0</v>
      </c>
      <c r="E106" s="10">
        <v>180000</v>
      </c>
      <c r="F106" s="11">
        <v>0</v>
      </c>
      <c r="G106" s="11">
        <v>0</v>
      </c>
      <c r="H106" s="11">
        <f>G106+F106+E106+D106</f>
        <v>180000</v>
      </c>
      <c r="J106" s="23"/>
    </row>
    <row r="107" spans="2:10" ht="12.75">
      <c r="B107" s="3" t="s">
        <v>85</v>
      </c>
      <c r="C107" s="4" t="s">
        <v>8</v>
      </c>
      <c r="D107" s="11">
        <v>0</v>
      </c>
      <c r="E107" s="11">
        <v>0</v>
      </c>
      <c r="F107" s="10">
        <v>75000</v>
      </c>
      <c r="G107" s="11">
        <v>0</v>
      </c>
      <c r="H107" s="11">
        <f>G107+F107+E107+D107</f>
        <v>75000</v>
      </c>
      <c r="J107" s="23"/>
    </row>
    <row r="108" spans="2:10" ht="12.75">
      <c r="B108" s="3" t="s">
        <v>127</v>
      </c>
      <c r="C108" s="5" t="s">
        <v>7</v>
      </c>
      <c r="D108" s="11">
        <v>0</v>
      </c>
      <c r="E108" s="11">
        <v>0</v>
      </c>
      <c r="F108" s="10">
        <v>2700000</v>
      </c>
      <c r="G108" s="11">
        <v>0</v>
      </c>
      <c r="H108" s="11">
        <f>G108+F108+E108+D108</f>
        <v>2700000</v>
      </c>
      <c r="J108" s="23"/>
    </row>
    <row r="109" spans="2:10" ht="12.75">
      <c r="B109" s="3" t="s">
        <v>128</v>
      </c>
      <c r="C109" s="5" t="s">
        <v>9</v>
      </c>
      <c r="D109" s="11">
        <v>2000</v>
      </c>
      <c r="E109" s="10">
        <v>3000</v>
      </c>
      <c r="F109" s="10">
        <v>28000</v>
      </c>
      <c r="G109" s="11">
        <v>0</v>
      </c>
      <c r="H109" s="11">
        <f>G109+F109+E109+D109</f>
        <v>33000</v>
      </c>
      <c r="J109" s="23"/>
    </row>
    <row r="110" spans="2:10" ht="12.75">
      <c r="B110" s="6"/>
      <c r="C110" s="7" t="s">
        <v>2</v>
      </c>
      <c r="D110" s="14">
        <f>SUM(D105:D109)</f>
        <v>2000</v>
      </c>
      <c r="E110" s="14">
        <f>SUM(E105:E109)</f>
        <v>273000</v>
      </c>
      <c r="F110" s="14">
        <f>SUM(F105:F109)</f>
        <v>2803000</v>
      </c>
      <c r="G110" s="14">
        <f>SUM(G105:G109)</f>
        <v>0</v>
      </c>
      <c r="H110" s="1">
        <f>SUM(H105:H109)</f>
        <v>3078000</v>
      </c>
      <c r="J110" s="23"/>
    </row>
    <row r="111" spans="2:10" ht="12.75">
      <c r="B111" s="89" t="s">
        <v>86</v>
      </c>
      <c r="C111" s="94" t="s">
        <v>115</v>
      </c>
      <c r="D111" s="88">
        <v>2004</v>
      </c>
      <c r="E111" s="88">
        <v>2005</v>
      </c>
      <c r="F111" s="88">
        <v>2006</v>
      </c>
      <c r="G111" s="88">
        <v>2007</v>
      </c>
      <c r="H111" s="88" t="s">
        <v>2</v>
      </c>
      <c r="J111" s="23"/>
    </row>
    <row r="112" spans="2:10" ht="12.75">
      <c r="B112" s="90"/>
      <c r="C112" s="95"/>
      <c r="D112" s="88"/>
      <c r="E112" s="88"/>
      <c r="F112" s="88"/>
      <c r="G112" s="88"/>
      <c r="H112" s="88"/>
      <c r="J112" s="23"/>
    </row>
    <row r="113" spans="2:10" ht="12.75">
      <c r="B113" s="3" t="s">
        <v>87</v>
      </c>
      <c r="C113" s="4" t="s">
        <v>129</v>
      </c>
      <c r="D113" s="11">
        <v>0</v>
      </c>
      <c r="E113" s="10">
        <v>90000</v>
      </c>
      <c r="F113" s="11">
        <v>0</v>
      </c>
      <c r="G113" s="11">
        <v>0</v>
      </c>
      <c r="H113" s="11">
        <f>G113+F113+E113+D113</f>
        <v>90000</v>
      </c>
      <c r="J113" s="23"/>
    </row>
    <row r="114" spans="2:10" ht="12.75">
      <c r="B114" s="3" t="s">
        <v>88</v>
      </c>
      <c r="C114" s="4" t="s">
        <v>130</v>
      </c>
      <c r="D114" s="11">
        <v>0</v>
      </c>
      <c r="E114" s="10">
        <v>210000</v>
      </c>
      <c r="F114" s="11">
        <v>0</v>
      </c>
      <c r="G114" s="11">
        <v>0</v>
      </c>
      <c r="H114" s="11">
        <f>G114+F114+E114+D114</f>
        <v>210000</v>
      </c>
      <c r="J114" s="23"/>
    </row>
    <row r="115" spans="2:10" ht="12.75">
      <c r="B115" s="3" t="s">
        <v>89</v>
      </c>
      <c r="C115" s="4" t="s">
        <v>8</v>
      </c>
      <c r="D115" s="11">
        <v>0</v>
      </c>
      <c r="E115" s="11">
        <v>0</v>
      </c>
      <c r="F115" s="10">
        <v>45000</v>
      </c>
      <c r="G115" s="11">
        <v>0</v>
      </c>
      <c r="H115" s="11">
        <f>G115+F115+E115+D115</f>
        <v>45000</v>
      </c>
      <c r="J115" s="23"/>
    </row>
    <row r="116" spans="2:10" ht="12.75">
      <c r="B116" s="3" t="s">
        <v>131</v>
      </c>
      <c r="C116" s="5" t="s">
        <v>7</v>
      </c>
      <c r="D116" s="11">
        <v>0</v>
      </c>
      <c r="E116" s="11">
        <v>0</v>
      </c>
      <c r="F116" s="11">
        <v>0</v>
      </c>
      <c r="G116" s="10">
        <v>2250000</v>
      </c>
      <c r="H116" s="11">
        <f>G116+F116+E116+D116</f>
        <v>2250000</v>
      </c>
      <c r="J116" s="23"/>
    </row>
    <row r="117" spans="2:10" ht="12.75">
      <c r="B117" s="3" t="s">
        <v>132</v>
      </c>
      <c r="C117" s="5" t="s">
        <v>9</v>
      </c>
      <c r="D117" s="11">
        <v>2708</v>
      </c>
      <c r="E117" s="10">
        <v>3292</v>
      </c>
      <c r="F117" s="10">
        <v>3000</v>
      </c>
      <c r="G117" s="10">
        <v>21000</v>
      </c>
      <c r="H117" s="11">
        <f>G117+F117+E117+D117</f>
        <v>30000</v>
      </c>
      <c r="J117" s="23"/>
    </row>
    <row r="118" spans="2:10" ht="12.75">
      <c r="B118" s="6"/>
      <c r="C118" s="7" t="s">
        <v>2</v>
      </c>
      <c r="D118" s="14">
        <f>SUM(D113:D117)</f>
        <v>2708</v>
      </c>
      <c r="E118" s="14">
        <f>SUM(E113:E117)</f>
        <v>303292</v>
      </c>
      <c r="F118" s="14">
        <f>SUM(F113:F117)</f>
        <v>48000</v>
      </c>
      <c r="G118" s="14">
        <f>SUM(G113:G117)</f>
        <v>2271000</v>
      </c>
      <c r="H118" s="1">
        <f>SUM(H113:H117)</f>
        <v>2625000</v>
      </c>
      <c r="J118" s="23"/>
    </row>
    <row r="119" spans="2:10" ht="12.75">
      <c r="B119" s="89" t="s">
        <v>90</v>
      </c>
      <c r="C119" s="94" t="s">
        <v>116</v>
      </c>
      <c r="D119" s="88">
        <v>2004</v>
      </c>
      <c r="E119" s="88">
        <v>2005</v>
      </c>
      <c r="F119" s="88">
        <v>2006</v>
      </c>
      <c r="G119" s="88">
        <v>2007</v>
      </c>
      <c r="H119" s="88" t="s">
        <v>2</v>
      </c>
      <c r="J119" s="23"/>
    </row>
    <row r="120" spans="2:10" ht="12.75">
      <c r="B120" s="90"/>
      <c r="C120" s="95"/>
      <c r="D120" s="88"/>
      <c r="E120" s="88"/>
      <c r="F120" s="88"/>
      <c r="G120" s="88"/>
      <c r="H120" s="88"/>
      <c r="J120" s="23"/>
    </row>
    <row r="121" spans="2:10" ht="12.75">
      <c r="B121" s="3" t="s">
        <v>91</v>
      </c>
      <c r="C121" s="4" t="s">
        <v>129</v>
      </c>
      <c r="D121" s="10">
        <v>0</v>
      </c>
      <c r="E121" s="10">
        <v>250000</v>
      </c>
      <c r="F121" s="11">
        <v>0</v>
      </c>
      <c r="G121" s="11">
        <v>0</v>
      </c>
      <c r="H121" s="10">
        <f>G121+F121+E121+D121</f>
        <v>250000</v>
      </c>
      <c r="J121" s="23"/>
    </row>
    <row r="122" spans="2:10" ht="12.75">
      <c r="B122" s="3" t="s">
        <v>92</v>
      </c>
      <c r="C122" s="4" t="s">
        <v>133</v>
      </c>
      <c r="D122" s="11">
        <v>0</v>
      </c>
      <c r="E122" s="11">
        <v>0</v>
      </c>
      <c r="F122" s="10">
        <v>50000</v>
      </c>
      <c r="G122" s="11">
        <v>0</v>
      </c>
      <c r="H122" s="10">
        <f>G122+F122+E122+D122</f>
        <v>50000</v>
      </c>
      <c r="J122" s="23"/>
    </row>
    <row r="123" spans="2:10" ht="24">
      <c r="B123" s="3" t="s">
        <v>93</v>
      </c>
      <c r="C123" s="15" t="s">
        <v>134</v>
      </c>
      <c r="D123" s="11">
        <v>0</v>
      </c>
      <c r="E123" s="10">
        <v>180000</v>
      </c>
      <c r="F123" s="11">
        <v>0</v>
      </c>
      <c r="G123" s="11">
        <v>0</v>
      </c>
      <c r="H123" s="10">
        <f>G123+F123+E123+D123</f>
        <v>180000</v>
      </c>
      <c r="J123" s="23"/>
    </row>
    <row r="124" spans="2:10" ht="12.75">
      <c r="B124" s="3" t="s">
        <v>135</v>
      </c>
      <c r="C124" s="5" t="s">
        <v>7</v>
      </c>
      <c r="D124" s="11">
        <v>0</v>
      </c>
      <c r="E124" s="11">
        <v>0</v>
      </c>
      <c r="F124" s="11">
        <v>0</v>
      </c>
      <c r="G124" s="10">
        <v>5645000</v>
      </c>
      <c r="H124" s="10">
        <f>G124+F124+E124+D124</f>
        <v>5645000</v>
      </c>
      <c r="J124" s="23"/>
    </row>
    <row r="125" spans="2:10" ht="12.75">
      <c r="B125" s="3" t="s">
        <v>136</v>
      </c>
      <c r="C125" s="5" t="s">
        <v>9</v>
      </c>
      <c r="D125" s="11">
        <v>1531</v>
      </c>
      <c r="E125" s="10">
        <v>12877</v>
      </c>
      <c r="F125" s="10">
        <v>3500</v>
      </c>
      <c r="G125" s="10">
        <v>39000</v>
      </c>
      <c r="H125" s="10">
        <f>G125+F125+E125+D125</f>
        <v>56908</v>
      </c>
      <c r="J125" s="23"/>
    </row>
    <row r="126" spans="2:10" ht="12.75">
      <c r="B126" s="6"/>
      <c r="C126" s="7" t="s">
        <v>2</v>
      </c>
      <c r="D126" s="13">
        <f>SUM(D121:D125)</f>
        <v>1531</v>
      </c>
      <c r="E126" s="13">
        <f>SUM(E121:E125)</f>
        <v>442877</v>
      </c>
      <c r="F126" s="13">
        <f>SUM(F121:F125)</f>
        <v>53500</v>
      </c>
      <c r="G126" s="13">
        <f>SUM(G121:G125)</f>
        <v>5684000</v>
      </c>
      <c r="H126" s="12">
        <f>SUM(H121:H125)</f>
        <v>6181908</v>
      </c>
      <c r="J126" s="23"/>
    </row>
    <row r="127" spans="2:10" ht="12.75">
      <c r="B127" s="89" t="s">
        <v>94</v>
      </c>
      <c r="C127" s="94" t="s">
        <v>117</v>
      </c>
      <c r="D127" s="88">
        <v>2004</v>
      </c>
      <c r="E127" s="88">
        <v>2005</v>
      </c>
      <c r="F127" s="88">
        <v>2006</v>
      </c>
      <c r="G127" s="88">
        <v>2007</v>
      </c>
      <c r="H127" s="88" t="s">
        <v>2</v>
      </c>
      <c r="J127" s="23"/>
    </row>
    <row r="128" spans="2:10" ht="12.75">
      <c r="B128" s="90"/>
      <c r="C128" s="95"/>
      <c r="D128" s="88"/>
      <c r="E128" s="88"/>
      <c r="F128" s="88"/>
      <c r="G128" s="88"/>
      <c r="H128" s="88"/>
      <c r="J128" s="23"/>
    </row>
    <row r="129" spans="2:10" ht="12.75">
      <c r="B129" s="3" t="s">
        <v>95</v>
      </c>
      <c r="C129" s="4" t="s">
        <v>129</v>
      </c>
      <c r="D129" s="11">
        <v>0</v>
      </c>
      <c r="E129" s="10">
        <v>90000</v>
      </c>
      <c r="F129" s="11">
        <v>0</v>
      </c>
      <c r="G129" s="11">
        <v>0</v>
      </c>
      <c r="H129" s="11">
        <f>G129+F129+E129+D129</f>
        <v>90000</v>
      </c>
      <c r="J129" s="23"/>
    </row>
    <row r="130" spans="2:10" ht="12.75">
      <c r="B130" s="3" t="s">
        <v>96</v>
      </c>
      <c r="C130" s="4" t="s">
        <v>133</v>
      </c>
      <c r="D130" s="11">
        <v>0</v>
      </c>
      <c r="E130" s="11">
        <v>0</v>
      </c>
      <c r="F130" s="10">
        <v>45000</v>
      </c>
      <c r="G130" s="11">
        <v>0</v>
      </c>
      <c r="H130" s="11">
        <f>G130+F130+E130+D130</f>
        <v>45000</v>
      </c>
      <c r="J130" s="23"/>
    </row>
    <row r="131" spans="2:10" ht="12.75">
      <c r="B131" s="3" t="s">
        <v>97</v>
      </c>
      <c r="C131" s="15" t="s">
        <v>130</v>
      </c>
      <c r="D131" s="11">
        <v>0</v>
      </c>
      <c r="E131" s="10">
        <v>180000</v>
      </c>
      <c r="F131" s="10">
        <v>20000</v>
      </c>
      <c r="G131" s="11">
        <v>0</v>
      </c>
      <c r="H131" s="11">
        <f>G131+F131+E131+D131</f>
        <v>200000</v>
      </c>
      <c r="J131" s="23"/>
    </row>
    <row r="132" spans="2:10" ht="12.75">
      <c r="B132" s="3" t="s">
        <v>137</v>
      </c>
      <c r="C132" s="5" t="s">
        <v>7</v>
      </c>
      <c r="D132" s="11">
        <v>0</v>
      </c>
      <c r="E132" s="11">
        <v>0</v>
      </c>
      <c r="F132" s="11">
        <v>0</v>
      </c>
      <c r="G132" s="10">
        <v>2500000</v>
      </c>
      <c r="H132" s="11">
        <f>G132+F132+E132+D132</f>
        <v>2500000</v>
      </c>
      <c r="J132" s="23"/>
    </row>
    <row r="133" spans="2:10" ht="12.75">
      <c r="B133" s="3" t="s">
        <v>138</v>
      </c>
      <c r="C133" s="5" t="s">
        <v>9</v>
      </c>
      <c r="D133" s="11">
        <v>1000</v>
      </c>
      <c r="E133" s="10">
        <v>2500</v>
      </c>
      <c r="F133" s="10">
        <v>3500</v>
      </c>
      <c r="G133" s="10">
        <v>18000</v>
      </c>
      <c r="H133" s="11">
        <f>G133+F133+E133+D133</f>
        <v>25000</v>
      </c>
      <c r="J133" s="23"/>
    </row>
    <row r="134" spans="2:10" ht="12.75">
      <c r="B134" s="6"/>
      <c r="C134" s="7" t="s">
        <v>2</v>
      </c>
      <c r="D134" s="14">
        <f>SUM(D129:D133)</f>
        <v>1000</v>
      </c>
      <c r="E134" s="14">
        <f>SUM(E129:E133)</f>
        <v>272500</v>
      </c>
      <c r="F134" s="14">
        <f>SUM(F129:F133)</f>
        <v>68500</v>
      </c>
      <c r="G134" s="14">
        <f>SUM(G129:G133)</f>
        <v>2518000</v>
      </c>
      <c r="H134" s="1">
        <f>SUM(H129:H133)</f>
        <v>2860000</v>
      </c>
      <c r="J134" s="23"/>
    </row>
    <row r="135" spans="2:10" ht="12.75">
      <c r="B135" s="89" t="s">
        <v>98</v>
      </c>
      <c r="C135" s="94" t="s">
        <v>118</v>
      </c>
      <c r="D135" s="88">
        <v>2004</v>
      </c>
      <c r="E135" s="88">
        <v>2005</v>
      </c>
      <c r="F135" s="88">
        <v>2006</v>
      </c>
      <c r="G135" s="88">
        <v>2007</v>
      </c>
      <c r="H135" s="88" t="s">
        <v>2</v>
      </c>
      <c r="J135" s="23"/>
    </row>
    <row r="136" spans="2:10" ht="12.75">
      <c r="B136" s="90"/>
      <c r="C136" s="95"/>
      <c r="D136" s="88"/>
      <c r="E136" s="88"/>
      <c r="F136" s="88"/>
      <c r="G136" s="88"/>
      <c r="H136" s="88"/>
      <c r="J136" s="23"/>
    </row>
    <row r="137" spans="2:10" ht="12.75">
      <c r="B137" s="3" t="s">
        <v>99</v>
      </c>
      <c r="C137" s="4" t="s">
        <v>129</v>
      </c>
      <c r="D137" s="11">
        <v>0</v>
      </c>
      <c r="E137" s="10">
        <v>90000</v>
      </c>
      <c r="F137" s="11">
        <v>0</v>
      </c>
      <c r="G137" s="11">
        <v>0</v>
      </c>
      <c r="H137" s="11">
        <f>G137+F137+E137+D137</f>
        <v>90000</v>
      </c>
      <c r="J137" s="23"/>
    </row>
    <row r="138" spans="2:10" ht="12.75">
      <c r="B138" s="3" t="s">
        <v>100</v>
      </c>
      <c r="C138" s="4" t="s">
        <v>133</v>
      </c>
      <c r="D138" s="11">
        <v>0</v>
      </c>
      <c r="E138" s="11">
        <v>0</v>
      </c>
      <c r="F138" s="10">
        <v>120000</v>
      </c>
      <c r="G138" s="11">
        <v>0</v>
      </c>
      <c r="H138" s="11">
        <f>G138+F138+E138+D138</f>
        <v>120000</v>
      </c>
      <c r="J138" s="23"/>
    </row>
    <row r="139" spans="2:10" ht="12.75">
      <c r="B139" s="3" t="s">
        <v>101</v>
      </c>
      <c r="C139" s="15" t="s">
        <v>130</v>
      </c>
      <c r="D139" s="11">
        <v>0</v>
      </c>
      <c r="E139" s="10">
        <v>60000</v>
      </c>
      <c r="F139" s="10">
        <v>200000</v>
      </c>
      <c r="G139" s="11">
        <v>0</v>
      </c>
      <c r="H139" s="11">
        <f>G139+F139+E139+D139</f>
        <v>260000</v>
      </c>
      <c r="J139" s="23"/>
    </row>
    <row r="140" spans="2:10" ht="12.75">
      <c r="B140" s="3" t="s">
        <v>139</v>
      </c>
      <c r="C140" s="5" t="s">
        <v>7</v>
      </c>
      <c r="D140" s="11">
        <v>0</v>
      </c>
      <c r="E140" s="11">
        <v>0</v>
      </c>
      <c r="F140" s="11">
        <v>0</v>
      </c>
      <c r="G140" s="10">
        <v>3340000</v>
      </c>
      <c r="H140" s="11">
        <f>G140+F140+E140+D140</f>
        <v>3340000</v>
      </c>
      <c r="J140" s="23"/>
    </row>
    <row r="141" spans="2:10" ht="12.75">
      <c r="B141" s="3" t="s">
        <v>140</v>
      </c>
      <c r="C141" s="5" t="s">
        <v>9</v>
      </c>
      <c r="D141" s="11">
        <v>1000</v>
      </c>
      <c r="E141" s="10">
        <v>2500</v>
      </c>
      <c r="F141" s="10">
        <v>3500</v>
      </c>
      <c r="G141" s="10">
        <v>38000</v>
      </c>
      <c r="H141" s="11">
        <f>G141+F141+E141+D141</f>
        <v>45000</v>
      </c>
      <c r="J141" s="23"/>
    </row>
    <row r="142" spans="2:10" ht="12.75">
      <c r="B142" s="6"/>
      <c r="C142" s="7" t="s">
        <v>2</v>
      </c>
      <c r="D142" s="14">
        <f>SUM(D137:D141)</f>
        <v>1000</v>
      </c>
      <c r="E142" s="14">
        <f>SUM(E137:E141)</f>
        <v>152500</v>
      </c>
      <c r="F142" s="14">
        <f>SUM(F137:F141)</f>
        <v>323500</v>
      </c>
      <c r="G142" s="14">
        <f>SUM(G137:G141)</f>
        <v>3378000</v>
      </c>
      <c r="H142" s="1">
        <f>SUM(H137:H141)</f>
        <v>3855000</v>
      </c>
      <c r="J142" s="23"/>
    </row>
    <row r="143" spans="2:10" ht="12.75">
      <c r="B143" s="89" t="s">
        <v>102</v>
      </c>
      <c r="C143" s="94" t="s">
        <v>119</v>
      </c>
      <c r="D143" s="88">
        <v>2004</v>
      </c>
      <c r="E143" s="88">
        <v>2005</v>
      </c>
      <c r="F143" s="88">
        <v>2006</v>
      </c>
      <c r="G143" s="88">
        <v>2007</v>
      </c>
      <c r="H143" s="88" t="s">
        <v>2</v>
      </c>
      <c r="J143" s="23"/>
    </row>
    <row r="144" spans="2:10" ht="12.75">
      <c r="B144" s="90"/>
      <c r="C144" s="95"/>
      <c r="D144" s="88"/>
      <c r="E144" s="88"/>
      <c r="F144" s="88"/>
      <c r="G144" s="88"/>
      <c r="H144" s="88"/>
      <c r="J144" s="23"/>
    </row>
    <row r="145" spans="2:10" ht="12.75">
      <c r="B145" s="3" t="s">
        <v>103</v>
      </c>
      <c r="C145" s="4" t="s">
        <v>129</v>
      </c>
      <c r="D145" s="11">
        <v>0</v>
      </c>
      <c r="E145" s="10">
        <v>90000</v>
      </c>
      <c r="F145" s="11">
        <v>0</v>
      </c>
      <c r="G145" s="11">
        <v>0</v>
      </c>
      <c r="H145" s="11">
        <f>G145+F145+E145+D145</f>
        <v>90000</v>
      </c>
      <c r="J145" s="23"/>
    </row>
    <row r="146" spans="2:10" ht="12.75">
      <c r="B146" s="3" t="s">
        <v>104</v>
      </c>
      <c r="C146" s="4" t="s">
        <v>133</v>
      </c>
      <c r="D146" s="11">
        <v>0</v>
      </c>
      <c r="E146" s="11">
        <v>0</v>
      </c>
      <c r="F146" s="10">
        <v>100000</v>
      </c>
      <c r="G146" s="11">
        <v>0</v>
      </c>
      <c r="H146" s="11">
        <f>G146+F146+E146+D146</f>
        <v>100000</v>
      </c>
      <c r="J146" s="23"/>
    </row>
    <row r="147" spans="2:10" ht="12.75">
      <c r="B147" s="3" t="s">
        <v>105</v>
      </c>
      <c r="C147" s="15" t="s">
        <v>130</v>
      </c>
      <c r="D147" s="11">
        <v>0</v>
      </c>
      <c r="E147" s="10">
        <v>40000</v>
      </c>
      <c r="F147" s="10">
        <v>100000</v>
      </c>
      <c r="G147" s="11">
        <v>0</v>
      </c>
      <c r="H147" s="11">
        <f>G147+F147+E147+D147</f>
        <v>140000</v>
      </c>
      <c r="J147" s="23"/>
    </row>
    <row r="148" spans="2:10" ht="12.75">
      <c r="B148" s="3" t="s">
        <v>141</v>
      </c>
      <c r="C148" s="5" t="s">
        <v>7</v>
      </c>
      <c r="D148" s="11">
        <v>0</v>
      </c>
      <c r="E148" s="11">
        <v>0</v>
      </c>
      <c r="F148" s="11">
        <v>0</v>
      </c>
      <c r="G148" s="10">
        <v>3076000</v>
      </c>
      <c r="H148" s="11">
        <f>G148+F148+E148+D148</f>
        <v>3076000</v>
      </c>
      <c r="J148" s="23"/>
    </row>
    <row r="149" spans="2:10" ht="12.75">
      <c r="B149" s="3" t="s">
        <v>142</v>
      </c>
      <c r="C149" s="5" t="s">
        <v>9</v>
      </c>
      <c r="D149" s="11">
        <v>0</v>
      </c>
      <c r="E149" s="10">
        <v>3500</v>
      </c>
      <c r="F149" s="10">
        <v>3500</v>
      </c>
      <c r="G149" s="10">
        <v>38000</v>
      </c>
      <c r="H149" s="11">
        <f>G149+F149+E149+D149</f>
        <v>45000</v>
      </c>
      <c r="J149" s="23"/>
    </row>
    <row r="150" spans="2:10" ht="12.75">
      <c r="B150" s="6"/>
      <c r="C150" s="7" t="s">
        <v>2</v>
      </c>
      <c r="D150" s="14">
        <f>SUM(D145:D149)</f>
        <v>0</v>
      </c>
      <c r="E150" s="14">
        <f>SUM(E145:E149)</f>
        <v>133500</v>
      </c>
      <c r="F150" s="14">
        <f>SUM(F145:F149)</f>
        <v>203500</v>
      </c>
      <c r="G150" s="14">
        <f>SUM(G145:G149)</f>
        <v>3114000</v>
      </c>
      <c r="H150" s="1">
        <f>SUM(H145:H149)</f>
        <v>3451000</v>
      </c>
      <c r="J150" s="23"/>
    </row>
    <row r="151" spans="2:10" ht="12.75">
      <c r="B151" s="89" t="s">
        <v>106</v>
      </c>
      <c r="C151" s="94" t="s">
        <v>120</v>
      </c>
      <c r="D151" s="88">
        <v>2004</v>
      </c>
      <c r="E151" s="88">
        <v>2005</v>
      </c>
      <c r="F151" s="88">
        <v>2006</v>
      </c>
      <c r="G151" s="88">
        <v>2007</v>
      </c>
      <c r="H151" s="88" t="s">
        <v>2</v>
      </c>
      <c r="J151" s="23"/>
    </row>
    <row r="152" spans="2:10" ht="12.75">
      <c r="B152" s="90"/>
      <c r="C152" s="95"/>
      <c r="D152" s="88"/>
      <c r="E152" s="88"/>
      <c r="F152" s="88"/>
      <c r="G152" s="88"/>
      <c r="H152" s="88"/>
      <c r="J152" s="23"/>
    </row>
    <row r="153" spans="2:10" ht="12.75">
      <c r="B153" s="3" t="s">
        <v>107</v>
      </c>
      <c r="C153" s="4" t="s">
        <v>129</v>
      </c>
      <c r="D153" s="11">
        <v>0</v>
      </c>
      <c r="E153" s="10">
        <v>90000</v>
      </c>
      <c r="F153" s="11">
        <v>0</v>
      </c>
      <c r="G153" s="11">
        <v>0</v>
      </c>
      <c r="H153" s="11">
        <f>G153+F153+E153+D153</f>
        <v>90000</v>
      </c>
      <c r="J153" s="23"/>
    </row>
    <row r="154" spans="2:10" ht="12.75">
      <c r="B154" s="3" t="s">
        <v>108</v>
      </c>
      <c r="C154" s="4" t="s">
        <v>133</v>
      </c>
      <c r="D154" s="11">
        <v>0</v>
      </c>
      <c r="E154" s="11">
        <v>0</v>
      </c>
      <c r="F154" s="10">
        <v>45000</v>
      </c>
      <c r="G154" s="11">
        <v>0</v>
      </c>
      <c r="H154" s="11">
        <f>G154+F154+E154+D154</f>
        <v>45000</v>
      </c>
      <c r="J154" s="23"/>
    </row>
    <row r="155" spans="2:10" ht="12.75">
      <c r="B155" s="3" t="s">
        <v>109</v>
      </c>
      <c r="C155" s="15" t="s">
        <v>130</v>
      </c>
      <c r="D155" s="11">
        <v>0</v>
      </c>
      <c r="E155" s="10">
        <v>0</v>
      </c>
      <c r="F155" s="10">
        <v>160000</v>
      </c>
      <c r="G155" s="11">
        <v>0</v>
      </c>
      <c r="H155" s="11">
        <f>G155+F155+E155+D155</f>
        <v>160000</v>
      </c>
      <c r="J155" s="23"/>
    </row>
    <row r="156" spans="2:10" ht="12.75">
      <c r="B156" s="3" t="s">
        <v>143</v>
      </c>
      <c r="C156" s="5" t="s">
        <v>7</v>
      </c>
      <c r="D156" s="11">
        <v>0</v>
      </c>
      <c r="E156" s="11">
        <v>0</v>
      </c>
      <c r="F156" s="11">
        <v>0</v>
      </c>
      <c r="G156" s="10">
        <v>2546000</v>
      </c>
      <c r="H156" s="11">
        <f>G156+F156+E156+D156</f>
        <v>2546000</v>
      </c>
      <c r="J156" s="23"/>
    </row>
    <row r="157" spans="2:10" ht="12.75">
      <c r="B157" s="3" t="s">
        <v>144</v>
      </c>
      <c r="C157" s="5" t="s">
        <v>9</v>
      </c>
      <c r="D157" s="10">
        <v>3904</v>
      </c>
      <c r="E157" s="10">
        <v>1500</v>
      </c>
      <c r="F157" s="10">
        <v>4664</v>
      </c>
      <c r="G157" s="10">
        <v>38000</v>
      </c>
      <c r="H157" s="11">
        <f>G157+F157+E157+D157</f>
        <v>48068</v>
      </c>
      <c r="J157" s="23"/>
    </row>
    <row r="158" spans="2:10" ht="12.75">
      <c r="B158" s="6"/>
      <c r="C158" s="7" t="s">
        <v>2</v>
      </c>
      <c r="D158" s="14">
        <f>SUM(D153:D157)</f>
        <v>3904</v>
      </c>
      <c r="E158" s="14">
        <f>SUM(E153:E157)</f>
        <v>91500</v>
      </c>
      <c r="F158" s="14">
        <f>SUM(F153:F157)</f>
        <v>209664</v>
      </c>
      <c r="G158" s="14">
        <f>SUM(G153:G157)</f>
        <v>2584000</v>
      </c>
      <c r="H158" s="1">
        <f>SUM(H153:H157)</f>
        <v>2889068</v>
      </c>
      <c r="J158" s="23"/>
    </row>
    <row r="159" spans="2:10" ht="12.75">
      <c r="B159" s="89" t="s">
        <v>110</v>
      </c>
      <c r="C159" s="94" t="s">
        <v>121</v>
      </c>
      <c r="D159" s="88">
        <v>2004</v>
      </c>
      <c r="E159" s="88">
        <v>2005</v>
      </c>
      <c r="F159" s="88">
        <v>2006</v>
      </c>
      <c r="G159" s="88">
        <v>2007</v>
      </c>
      <c r="H159" s="88" t="s">
        <v>2</v>
      </c>
      <c r="J159" s="23"/>
    </row>
    <row r="160" spans="2:10" ht="12.75">
      <c r="B160" s="90"/>
      <c r="C160" s="95"/>
      <c r="D160" s="88"/>
      <c r="E160" s="88"/>
      <c r="F160" s="88"/>
      <c r="G160" s="88"/>
      <c r="H160" s="88"/>
      <c r="J160" s="23"/>
    </row>
    <row r="161" spans="2:10" ht="12.75">
      <c r="B161" s="3" t="s">
        <v>111</v>
      </c>
      <c r="C161" s="4" t="s">
        <v>122</v>
      </c>
      <c r="D161" s="11">
        <v>0</v>
      </c>
      <c r="E161" s="10">
        <v>40000</v>
      </c>
      <c r="F161" s="11">
        <v>0</v>
      </c>
      <c r="G161" s="11">
        <v>0</v>
      </c>
      <c r="H161" s="11">
        <f>G161+F161+E161+D161</f>
        <v>40000</v>
      </c>
      <c r="J161" s="23"/>
    </row>
    <row r="162" spans="2:10" ht="12.75">
      <c r="B162" s="3" t="s">
        <v>112</v>
      </c>
      <c r="C162" s="5" t="s">
        <v>123</v>
      </c>
      <c r="D162" s="11">
        <v>0</v>
      </c>
      <c r="E162" s="10">
        <v>40000</v>
      </c>
      <c r="F162" s="11">
        <v>0</v>
      </c>
      <c r="G162" s="11">
        <v>0</v>
      </c>
      <c r="H162" s="11">
        <f>G162+F162+E162+D162</f>
        <v>40000</v>
      </c>
      <c r="J162" s="23"/>
    </row>
    <row r="163" spans="2:10" ht="12.75">
      <c r="B163" s="3" t="s">
        <v>113</v>
      </c>
      <c r="C163" s="5" t="s">
        <v>146</v>
      </c>
      <c r="D163" s="11">
        <v>0</v>
      </c>
      <c r="E163" s="10">
        <v>45000</v>
      </c>
      <c r="F163" s="11">
        <v>0</v>
      </c>
      <c r="G163" s="11">
        <v>0</v>
      </c>
      <c r="H163" s="11">
        <f>G163+F163+E163+D163</f>
        <v>45000</v>
      </c>
      <c r="J163" s="23"/>
    </row>
    <row r="164" spans="2:10" ht="12.75">
      <c r="B164" s="3" t="s">
        <v>155</v>
      </c>
      <c r="C164" s="5" t="s">
        <v>145</v>
      </c>
      <c r="D164" s="11">
        <v>0</v>
      </c>
      <c r="E164" s="10">
        <v>25000</v>
      </c>
      <c r="F164" s="11">
        <v>0</v>
      </c>
      <c r="G164" s="11">
        <v>0</v>
      </c>
      <c r="H164" s="11">
        <f>G164+F164+E164+D164</f>
        <v>25000</v>
      </c>
      <c r="J164" s="23"/>
    </row>
    <row r="165" spans="2:10" ht="12.75">
      <c r="B165" s="3" t="s">
        <v>156</v>
      </c>
      <c r="C165" s="5" t="s">
        <v>124</v>
      </c>
      <c r="D165" s="10">
        <v>9219</v>
      </c>
      <c r="E165" s="10">
        <v>90781</v>
      </c>
      <c r="F165" s="11">
        <v>0</v>
      </c>
      <c r="G165" s="11">
        <v>0</v>
      </c>
      <c r="H165" s="11">
        <f>G165+F165+E165+D165</f>
        <v>100000</v>
      </c>
      <c r="J165" s="23"/>
    </row>
    <row r="166" spans="2:10" ht="12.75">
      <c r="B166" s="6"/>
      <c r="C166" s="7" t="s">
        <v>2</v>
      </c>
      <c r="D166" s="14">
        <f>SUM(D161:D165)</f>
        <v>9219</v>
      </c>
      <c r="E166" s="14">
        <f>SUM(E161:E165)</f>
        <v>240781</v>
      </c>
      <c r="F166" s="14">
        <f>SUM(F161:F165)</f>
        <v>0</v>
      </c>
      <c r="G166" s="14">
        <f>SUM(G161:G165)</f>
        <v>0</v>
      </c>
      <c r="H166" s="1">
        <f>SUM(H161:H165)</f>
        <v>250000</v>
      </c>
      <c r="J166" s="23"/>
    </row>
    <row r="167" spans="3:10" ht="15">
      <c r="C167" s="8" t="s">
        <v>125</v>
      </c>
      <c r="D167" s="16">
        <f>D166+D158+D150+D142+D134+D126+D118+D110+D102+D96+D89+D83+D77+D71+D65+D59+D53+D47+D41+D35+D29+D23+D17</f>
        <v>300141</v>
      </c>
      <c r="E167" s="16">
        <f>E166+E158+E150+E142+E134+E126+E118+E110+E102+E96+E89+E83+E77+E71+E65+E59+E53+E47+E41+E35+E29+E23+E17</f>
        <v>20165570</v>
      </c>
      <c r="F167" s="16">
        <f>F166+F158+F150+F142+F134+F126+F118+F110+F102+F96+F89+F83+F77+F71+F65+F59+F53+F47+F41+F35+F29+F23+F17</f>
        <v>33654610</v>
      </c>
      <c r="G167" s="16">
        <f>G166+G158+G150+G142+G134+G126+G118+G110+G102+G96+G89+G83+G77+G71+G65+G59+G53+G47+G41+G35+G29+G23+G17</f>
        <v>33666950</v>
      </c>
      <c r="H167" s="17">
        <f>H166+H158+H150+H142+H134+H126+H118+H110+H102+H96+H89+H83+H77+H71+H65+H59+H53+H47+H41+H35+H29+H23+H17</f>
        <v>87787271</v>
      </c>
      <c r="J167" s="23"/>
    </row>
    <row r="168" spans="8:10" ht="12.75">
      <c r="H168" s="18"/>
      <c r="J168" s="23"/>
    </row>
    <row r="169" spans="2:10" ht="12.75">
      <c r="B169" s="85" t="s">
        <v>190</v>
      </c>
      <c r="C169" s="85"/>
      <c r="D169" s="85"/>
      <c r="E169" s="85"/>
      <c r="F169" s="85"/>
      <c r="G169" s="85"/>
      <c r="H169" s="85"/>
      <c r="J169" s="23"/>
    </row>
    <row r="170" spans="2:10" ht="12.75">
      <c r="B170" s="85"/>
      <c r="C170" s="85"/>
      <c r="D170" s="85"/>
      <c r="E170" s="85"/>
      <c r="F170" s="85"/>
      <c r="G170" s="85"/>
      <c r="H170" s="85"/>
      <c r="J170" s="23"/>
    </row>
    <row r="171" spans="2:10" ht="12.75">
      <c r="B171" s="85"/>
      <c r="C171" s="85"/>
      <c r="D171" s="85"/>
      <c r="E171" s="85"/>
      <c r="F171" s="85"/>
      <c r="G171" s="85"/>
      <c r="H171" s="85"/>
      <c r="J171" s="23"/>
    </row>
    <row r="172" ht="12.75">
      <c r="J172" s="23"/>
    </row>
    <row r="173" spans="3:10" ht="12.75">
      <c r="C173" s="9" t="s">
        <v>191</v>
      </c>
      <c r="J173" s="23"/>
    </row>
    <row r="174" ht="13.5" thickBot="1">
      <c r="J174" s="23"/>
    </row>
    <row r="175" spans="2:10" ht="51">
      <c r="B175" s="1" t="s">
        <v>0</v>
      </c>
      <c r="C175" s="1" t="s">
        <v>1</v>
      </c>
      <c r="D175" s="2" t="s">
        <v>194</v>
      </c>
      <c r="E175" s="2" t="s">
        <v>192</v>
      </c>
      <c r="F175" s="2" t="s">
        <v>193</v>
      </c>
      <c r="G175" s="99" t="s">
        <v>157</v>
      </c>
      <c r="H175" s="100"/>
      <c r="I175" s="100"/>
      <c r="J175" s="82" t="s">
        <v>2</v>
      </c>
    </row>
    <row r="176" spans="2:10" ht="12.75">
      <c r="B176" s="89" t="s">
        <v>4</v>
      </c>
      <c r="C176" s="89" t="s">
        <v>5</v>
      </c>
      <c r="D176" s="96">
        <v>2005</v>
      </c>
      <c r="E176" s="98">
        <v>2006</v>
      </c>
      <c r="F176" s="98">
        <v>2006</v>
      </c>
      <c r="G176" s="98">
        <v>2007</v>
      </c>
      <c r="H176" s="96">
        <v>2008</v>
      </c>
      <c r="I176" s="107">
        <v>2009</v>
      </c>
      <c r="J176" s="83"/>
    </row>
    <row r="177" spans="2:10" ht="12.75">
      <c r="B177" s="90"/>
      <c r="C177" s="90"/>
      <c r="D177" s="90"/>
      <c r="E177" s="90"/>
      <c r="F177" s="90"/>
      <c r="G177" s="90"/>
      <c r="H177" s="96"/>
      <c r="I177" s="107"/>
      <c r="J177" s="84"/>
    </row>
    <row r="178" spans="2:10" ht="12.75">
      <c r="B178" s="3" t="s">
        <v>6</v>
      </c>
      <c r="C178" s="4" t="s">
        <v>8</v>
      </c>
      <c r="D178" s="21">
        <v>64301.32</v>
      </c>
      <c r="E178" s="21">
        <f>60109.4+38459.28</f>
        <v>98568.68</v>
      </c>
      <c r="F178" s="21">
        <v>0</v>
      </c>
      <c r="G178" s="11">
        <v>0</v>
      </c>
      <c r="H178" s="5"/>
      <c r="I178" s="5"/>
      <c r="J178" s="32">
        <f>I178+H178+G178+F178+E178+D178</f>
        <v>162870</v>
      </c>
    </row>
    <row r="179" spans="2:10" ht="12.75">
      <c r="B179" s="3" t="s">
        <v>10</v>
      </c>
      <c r="C179" s="5" t="s">
        <v>7</v>
      </c>
      <c r="D179" s="11">
        <v>0</v>
      </c>
      <c r="E179" s="10">
        <v>0</v>
      </c>
      <c r="F179" s="10">
        <v>0</v>
      </c>
      <c r="G179" s="10">
        <v>4800000</v>
      </c>
      <c r="H179" s="24">
        <v>4200000</v>
      </c>
      <c r="I179" s="5"/>
      <c r="J179" s="32">
        <f>I179+H179+G179+F179+E179+D179</f>
        <v>9000000</v>
      </c>
    </row>
    <row r="180" spans="2:10" ht="12.75">
      <c r="B180" s="3" t="s">
        <v>11</v>
      </c>
      <c r="C180" s="5" t="s">
        <v>9</v>
      </c>
      <c r="D180" s="11">
        <v>0</v>
      </c>
      <c r="E180" s="10">
        <f>1464+61.22</f>
        <v>1525.22</v>
      </c>
      <c r="F180" s="10">
        <v>3000</v>
      </c>
      <c r="G180" s="10">
        <v>26400</v>
      </c>
      <c r="H180" s="24">
        <v>48400</v>
      </c>
      <c r="I180" s="5"/>
      <c r="J180" s="32">
        <f>I180+H180+G180+F180+E180+D180</f>
        <v>79325.22</v>
      </c>
    </row>
    <row r="181" spans="2:10" ht="12.75">
      <c r="B181" s="6"/>
      <c r="C181" s="7" t="s">
        <v>2</v>
      </c>
      <c r="D181" s="22">
        <f>SUM(D178:D180)</f>
        <v>64301.32</v>
      </c>
      <c r="E181" s="22">
        <f>SUM(E178:E180)</f>
        <v>100093.9</v>
      </c>
      <c r="F181" s="22">
        <f>SUM(F178:F180)</f>
        <v>3000</v>
      </c>
      <c r="G181" s="13">
        <f>SUM(G178:G180)</f>
        <v>4826400</v>
      </c>
      <c r="H181" s="13">
        <f>SUM(H178:H180)</f>
        <v>4248400</v>
      </c>
      <c r="I181" s="5"/>
      <c r="J181" s="33">
        <f>I181+H181+G181+F181+E181+D181</f>
        <v>9242195.22</v>
      </c>
    </row>
    <row r="182" spans="2:10" ht="12.75">
      <c r="B182" s="89" t="s">
        <v>12</v>
      </c>
      <c r="C182" s="89" t="s">
        <v>16</v>
      </c>
      <c r="D182" s="91">
        <v>2005</v>
      </c>
      <c r="E182" s="91">
        <v>2006</v>
      </c>
      <c r="F182" s="91">
        <v>2006</v>
      </c>
      <c r="G182" s="91">
        <v>2007</v>
      </c>
      <c r="H182" s="86">
        <v>2008</v>
      </c>
      <c r="I182" s="86">
        <v>2009</v>
      </c>
      <c r="J182" s="5"/>
    </row>
    <row r="183" spans="2:10" ht="12.75">
      <c r="B183" s="90"/>
      <c r="C183" s="90"/>
      <c r="D183" s="92"/>
      <c r="E183" s="92"/>
      <c r="F183" s="92"/>
      <c r="G183" s="92"/>
      <c r="H183" s="87"/>
      <c r="I183" s="87"/>
      <c r="J183" s="5"/>
    </row>
    <row r="184" spans="2:10" ht="12.75">
      <c r="B184" s="3" t="s">
        <v>13</v>
      </c>
      <c r="C184" s="4" t="s">
        <v>8</v>
      </c>
      <c r="D184" s="11">
        <v>0</v>
      </c>
      <c r="E184" s="10">
        <v>0</v>
      </c>
      <c r="F184" s="10">
        <v>2000</v>
      </c>
      <c r="G184" s="10">
        <v>130000</v>
      </c>
      <c r="H184" s="5"/>
      <c r="I184" s="5"/>
      <c r="J184" s="24">
        <f>I184+H184+G184+F184+E184+D184</f>
        <v>132000</v>
      </c>
    </row>
    <row r="185" spans="2:10" ht="12.75">
      <c r="B185" s="3" t="s">
        <v>14</v>
      </c>
      <c r="C185" s="5" t="s">
        <v>7</v>
      </c>
      <c r="D185" s="11">
        <v>0</v>
      </c>
      <c r="E185" s="11">
        <v>0</v>
      </c>
      <c r="F185" s="10">
        <v>0</v>
      </c>
      <c r="G185" s="10">
        <v>0</v>
      </c>
      <c r="H185" s="24">
        <v>1450000</v>
      </c>
      <c r="I185" s="24">
        <v>1800000</v>
      </c>
      <c r="J185" s="24">
        <f>I185+H185+G185+F185+E185+D185</f>
        <v>3250000</v>
      </c>
    </row>
    <row r="186" spans="2:10" ht="12.75">
      <c r="B186" s="3" t="s">
        <v>15</v>
      </c>
      <c r="C186" s="5" t="s">
        <v>9</v>
      </c>
      <c r="D186" s="11">
        <v>0</v>
      </c>
      <c r="E186" s="10">
        <v>0</v>
      </c>
      <c r="F186" s="11">
        <v>3000</v>
      </c>
      <c r="G186" s="11">
        <v>13400</v>
      </c>
      <c r="H186" s="24">
        <v>24000</v>
      </c>
      <c r="I186" s="24">
        <v>16000</v>
      </c>
      <c r="J186" s="24">
        <f>I186+H186+G186+F186+E186+D186</f>
        <v>56400</v>
      </c>
    </row>
    <row r="187" spans="2:10" ht="12.75">
      <c r="B187" s="6"/>
      <c r="C187" s="7" t="s">
        <v>2</v>
      </c>
      <c r="D187" s="14">
        <f aca="true" t="shared" si="0" ref="D187:I187">SUM(D184:D186)</f>
        <v>0</v>
      </c>
      <c r="E187" s="14">
        <f t="shared" si="0"/>
        <v>0</v>
      </c>
      <c r="F187" s="14">
        <f t="shared" si="0"/>
        <v>5000</v>
      </c>
      <c r="G187" s="14">
        <f t="shared" si="0"/>
        <v>143400</v>
      </c>
      <c r="H187" s="14">
        <f t="shared" si="0"/>
        <v>1474000</v>
      </c>
      <c r="I187" s="14">
        <f t="shared" si="0"/>
        <v>1816000</v>
      </c>
      <c r="J187" s="34">
        <f>I187+H187+G187+F187+E187+D187</f>
        <v>3438400</v>
      </c>
    </row>
    <row r="188" spans="2:10" ht="12.75">
      <c r="B188" s="89" t="s">
        <v>18</v>
      </c>
      <c r="C188" s="94" t="s">
        <v>17</v>
      </c>
      <c r="D188" s="91">
        <v>2005</v>
      </c>
      <c r="E188" s="91">
        <v>2006</v>
      </c>
      <c r="F188" s="91">
        <v>2006</v>
      </c>
      <c r="G188" s="91">
        <v>2007</v>
      </c>
      <c r="H188" s="86">
        <v>2008</v>
      </c>
      <c r="I188" s="86">
        <v>2009</v>
      </c>
      <c r="J188" s="5"/>
    </row>
    <row r="189" spans="2:10" ht="12.75">
      <c r="B189" s="90"/>
      <c r="C189" s="95"/>
      <c r="D189" s="92"/>
      <c r="E189" s="92"/>
      <c r="F189" s="92"/>
      <c r="G189" s="92"/>
      <c r="H189" s="87"/>
      <c r="I189" s="87"/>
      <c r="J189" s="5"/>
    </row>
    <row r="190" spans="2:10" ht="12.75">
      <c r="B190" s="3" t="s">
        <v>19</v>
      </c>
      <c r="C190" s="4" t="s">
        <v>8</v>
      </c>
      <c r="D190" s="11">
        <v>0</v>
      </c>
      <c r="E190" s="10">
        <v>0</v>
      </c>
      <c r="F190" s="10">
        <v>5000</v>
      </c>
      <c r="G190" s="10">
        <v>200000</v>
      </c>
      <c r="H190" s="5"/>
      <c r="I190" s="5"/>
      <c r="J190" s="24">
        <f>D190+E190+F190+G190+H190+I190</f>
        <v>205000</v>
      </c>
    </row>
    <row r="191" spans="2:10" ht="12.75">
      <c r="B191" s="3" t="s">
        <v>20</v>
      </c>
      <c r="C191" s="5" t="s">
        <v>7</v>
      </c>
      <c r="D191" s="11">
        <v>0</v>
      </c>
      <c r="E191" s="11">
        <v>0</v>
      </c>
      <c r="F191" s="10">
        <v>0</v>
      </c>
      <c r="G191" s="10">
        <v>0</v>
      </c>
      <c r="H191" s="24">
        <v>1862000</v>
      </c>
      <c r="I191" s="24">
        <v>3618000</v>
      </c>
      <c r="J191" s="24">
        <f>D191+E191+F191+G191+H191+I191</f>
        <v>5480000</v>
      </c>
    </row>
    <row r="192" spans="2:10" ht="12.75">
      <c r="B192" s="3" t="s">
        <v>21</v>
      </c>
      <c r="C192" s="5" t="s">
        <v>9</v>
      </c>
      <c r="D192" s="11">
        <v>0</v>
      </c>
      <c r="E192" s="10">
        <v>0</v>
      </c>
      <c r="F192" s="10">
        <v>3000</v>
      </c>
      <c r="G192" s="10">
        <v>14000</v>
      </c>
      <c r="H192" s="24">
        <v>26400</v>
      </c>
      <c r="I192" s="24">
        <v>16000</v>
      </c>
      <c r="J192" s="24">
        <f>D192+E192+F192+G192+H192+I192</f>
        <v>59400</v>
      </c>
    </row>
    <row r="193" spans="2:10" ht="12.75">
      <c r="B193" s="6"/>
      <c r="C193" s="7" t="s">
        <v>2</v>
      </c>
      <c r="D193" s="14">
        <f aca="true" t="shared" si="1" ref="D193:I193">SUM(D190:D192)</f>
        <v>0</v>
      </c>
      <c r="E193" s="14">
        <f t="shared" si="1"/>
        <v>0</v>
      </c>
      <c r="F193" s="14">
        <f t="shared" si="1"/>
        <v>8000</v>
      </c>
      <c r="G193" s="14">
        <f t="shared" si="1"/>
        <v>214000</v>
      </c>
      <c r="H193" s="14">
        <f t="shared" si="1"/>
        <v>1888400</v>
      </c>
      <c r="I193" s="14">
        <f t="shared" si="1"/>
        <v>3634000</v>
      </c>
      <c r="J193" s="34">
        <f>D193+E193+F193+G193+H193+I193</f>
        <v>5744400</v>
      </c>
    </row>
    <row r="194" spans="2:10" ht="12.75">
      <c r="B194" s="89" t="s">
        <v>22</v>
      </c>
      <c r="C194" s="94" t="s">
        <v>47</v>
      </c>
      <c r="D194" s="91">
        <v>2005</v>
      </c>
      <c r="E194" s="91">
        <v>2006</v>
      </c>
      <c r="F194" s="91">
        <v>2006</v>
      </c>
      <c r="G194" s="91">
        <v>2007</v>
      </c>
      <c r="H194" s="86">
        <v>2008</v>
      </c>
      <c r="I194" s="86">
        <v>2009</v>
      </c>
      <c r="J194" s="5"/>
    </row>
    <row r="195" spans="2:10" ht="12.75">
      <c r="B195" s="90"/>
      <c r="C195" s="95"/>
      <c r="D195" s="92"/>
      <c r="E195" s="92"/>
      <c r="F195" s="92"/>
      <c r="G195" s="92"/>
      <c r="H195" s="87"/>
      <c r="I195" s="87"/>
      <c r="J195" s="5"/>
    </row>
    <row r="196" spans="2:10" ht="12.75">
      <c r="B196" s="3" t="s">
        <v>23</v>
      </c>
      <c r="C196" s="4" t="s">
        <v>8</v>
      </c>
      <c r="D196" s="11">
        <v>0</v>
      </c>
      <c r="E196" s="10">
        <v>0</v>
      </c>
      <c r="F196" s="10">
        <v>5000</v>
      </c>
      <c r="G196" s="10">
        <v>120000</v>
      </c>
      <c r="H196" s="5"/>
      <c r="I196" s="5"/>
      <c r="J196" s="24">
        <f>I196+H196+G196+F196+E196+D196</f>
        <v>125000</v>
      </c>
    </row>
    <row r="197" spans="2:10" ht="12.75">
      <c r="B197" s="3" t="s">
        <v>24</v>
      </c>
      <c r="C197" s="5" t="s">
        <v>7</v>
      </c>
      <c r="D197" s="11">
        <v>0</v>
      </c>
      <c r="E197" s="11">
        <v>0</v>
      </c>
      <c r="F197" s="10"/>
      <c r="G197" s="10"/>
      <c r="H197" s="24">
        <v>1544250</v>
      </c>
      <c r="I197" s="24">
        <v>1074750</v>
      </c>
      <c r="J197" s="24">
        <f>I197+H197+G197+F197+E197+D197</f>
        <v>2619000</v>
      </c>
    </row>
    <row r="198" spans="2:10" ht="12.75">
      <c r="B198" s="3" t="s">
        <v>25</v>
      </c>
      <c r="C198" s="5" t="s">
        <v>9</v>
      </c>
      <c r="D198" s="11">
        <v>0</v>
      </c>
      <c r="E198" s="10">
        <v>0</v>
      </c>
      <c r="F198" s="10">
        <v>2000</v>
      </c>
      <c r="G198" s="10">
        <v>15000</v>
      </c>
      <c r="H198" s="24">
        <v>16000</v>
      </c>
      <c r="I198" s="24">
        <v>16000</v>
      </c>
      <c r="J198" s="24">
        <f>I198+H198+G198+F198+E198+D198</f>
        <v>49000</v>
      </c>
    </row>
    <row r="199" spans="2:10" ht="12.75">
      <c r="B199" s="6"/>
      <c r="C199" s="7" t="s">
        <v>2</v>
      </c>
      <c r="D199" s="14">
        <f aca="true" t="shared" si="2" ref="D199:I199">SUM(D196:D198)</f>
        <v>0</v>
      </c>
      <c r="E199" s="14">
        <f t="shared" si="2"/>
        <v>0</v>
      </c>
      <c r="F199" s="14">
        <f t="shared" si="2"/>
        <v>7000</v>
      </c>
      <c r="G199" s="14">
        <f t="shared" si="2"/>
        <v>135000</v>
      </c>
      <c r="H199" s="14">
        <f t="shared" si="2"/>
        <v>1560250</v>
      </c>
      <c r="I199" s="14">
        <f t="shared" si="2"/>
        <v>1090750</v>
      </c>
      <c r="J199" s="34">
        <f>I199+H199+G199+F199+E199+D199</f>
        <v>2793000</v>
      </c>
    </row>
    <row r="200" spans="2:10" ht="12.75">
      <c r="B200" s="89" t="s">
        <v>26</v>
      </c>
      <c r="C200" s="89" t="s">
        <v>48</v>
      </c>
      <c r="D200" s="91">
        <v>2005</v>
      </c>
      <c r="E200" s="91">
        <v>2006</v>
      </c>
      <c r="F200" s="91">
        <v>2006</v>
      </c>
      <c r="G200" s="91">
        <v>2007</v>
      </c>
      <c r="H200" s="86">
        <v>2008</v>
      </c>
      <c r="I200" s="86">
        <v>2009</v>
      </c>
      <c r="J200" s="5"/>
    </row>
    <row r="201" spans="2:10" ht="12.75">
      <c r="B201" s="90"/>
      <c r="C201" s="90"/>
      <c r="D201" s="92"/>
      <c r="E201" s="92"/>
      <c r="F201" s="92"/>
      <c r="G201" s="92"/>
      <c r="H201" s="87"/>
      <c r="I201" s="87"/>
      <c r="J201" s="5"/>
    </row>
    <row r="202" spans="2:10" ht="12.75">
      <c r="B202" s="3" t="s">
        <v>27</v>
      </c>
      <c r="C202" s="4" t="s">
        <v>8</v>
      </c>
      <c r="D202" s="10">
        <v>11123.76</v>
      </c>
      <c r="E202" s="10">
        <v>0</v>
      </c>
      <c r="F202" s="11">
        <v>2000</v>
      </c>
      <c r="G202" s="11">
        <v>45000</v>
      </c>
      <c r="H202" s="5"/>
      <c r="I202" s="5"/>
      <c r="J202" s="24">
        <f>I202+H202+G202+F202+E202+D202</f>
        <v>58123.76</v>
      </c>
    </row>
    <row r="203" spans="2:10" ht="12.75">
      <c r="B203" s="3" t="s">
        <v>28</v>
      </c>
      <c r="C203" s="5" t="s">
        <v>7</v>
      </c>
      <c r="D203" s="11">
        <v>0</v>
      </c>
      <c r="E203" s="11">
        <v>0</v>
      </c>
      <c r="F203" s="11">
        <v>0</v>
      </c>
      <c r="G203" s="10"/>
      <c r="H203" s="24">
        <v>1451200</v>
      </c>
      <c r="I203" s="5"/>
      <c r="J203" s="24">
        <f>I203+H203+G203+F203+E203+D203</f>
        <v>1451200</v>
      </c>
    </row>
    <row r="204" spans="2:10" ht="12.75">
      <c r="B204" s="3" t="s">
        <v>29</v>
      </c>
      <c r="C204" s="5" t="s">
        <v>9</v>
      </c>
      <c r="D204" s="11">
        <v>0</v>
      </c>
      <c r="E204" s="10">
        <v>0</v>
      </c>
      <c r="F204" s="11">
        <v>1000</v>
      </c>
      <c r="G204" s="10">
        <v>7500</v>
      </c>
      <c r="H204" s="24">
        <v>6600</v>
      </c>
      <c r="I204" s="5"/>
      <c r="J204" s="24">
        <f>I204+H204+G204+F204+E204+D204</f>
        <v>15100</v>
      </c>
    </row>
    <row r="205" spans="2:10" ht="12.75">
      <c r="B205" s="6"/>
      <c r="C205" s="7" t="s">
        <v>2</v>
      </c>
      <c r="D205" s="13">
        <f aca="true" t="shared" si="3" ref="D205:I205">SUM(D202:D204)</f>
        <v>11123.76</v>
      </c>
      <c r="E205" s="13">
        <f t="shared" si="3"/>
        <v>0</v>
      </c>
      <c r="F205" s="13">
        <f t="shared" si="3"/>
        <v>3000</v>
      </c>
      <c r="G205" s="13">
        <f t="shared" si="3"/>
        <v>52500</v>
      </c>
      <c r="H205" s="13">
        <f t="shared" si="3"/>
        <v>1457800</v>
      </c>
      <c r="I205" s="13">
        <f t="shared" si="3"/>
        <v>0</v>
      </c>
      <c r="J205" s="34">
        <f>I205+H205+G205+F205+E205+D205</f>
        <v>1524423.76</v>
      </c>
    </row>
    <row r="206" spans="2:10" ht="12.75">
      <c r="B206" s="89" t="s">
        <v>30</v>
      </c>
      <c r="C206" s="89" t="s">
        <v>49</v>
      </c>
      <c r="D206" s="91">
        <v>2005</v>
      </c>
      <c r="E206" s="91">
        <v>2006</v>
      </c>
      <c r="F206" s="91">
        <v>2006</v>
      </c>
      <c r="G206" s="91">
        <v>2007</v>
      </c>
      <c r="H206" s="86">
        <v>2008</v>
      </c>
      <c r="I206" s="86">
        <v>2009</v>
      </c>
      <c r="J206" s="5"/>
    </row>
    <row r="207" spans="2:10" ht="12.75">
      <c r="B207" s="90"/>
      <c r="C207" s="90"/>
      <c r="D207" s="92"/>
      <c r="E207" s="92"/>
      <c r="F207" s="92"/>
      <c r="G207" s="92"/>
      <c r="H207" s="87"/>
      <c r="I207" s="87"/>
      <c r="J207" s="5"/>
    </row>
    <row r="208" spans="2:10" ht="12.75">
      <c r="B208" s="3" t="s">
        <v>31</v>
      </c>
      <c r="C208" s="4" t="s">
        <v>8</v>
      </c>
      <c r="D208" s="11">
        <v>0</v>
      </c>
      <c r="E208" s="10">
        <v>0</v>
      </c>
      <c r="F208" s="11">
        <v>0</v>
      </c>
      <c r="G208" s="11">
        <v>45000</v>
      </c>
      <c r="H208" s="5"/>
      <c r="I208" s="5"/>
      <c r="J208" s="24">
        <f>I208+H208+G208+F208+E208+D208</f>
        <v>45000</v>
      </c>
    </row>
    <row r="209" spans="2:10" ht="12.75">
      <c r="B209" s="3" t="s">
        <v>32</v>
      </c>
      <c r="C209" s="5" t="s">
        <v>7</v>
      </c>
      <c r="D209" s="11">
        <v>0</v>
      </c>
      <c r="E209" s="11">
        <v>0</v>
      </c>
      <c r="F209" s="10">
        <v>0</v>
      </c>
      <c r="G209" s="11">
        <v>0</v>
      </c>
      <c r="H209" s="24">
        <v>1750000</v>
      </c>
      <c r="I209" s="5"/>
      <c r="J209" s="24">
        <f>I209+H209+G209+F209+E209+D209</f>
        <v>1750000</v>
      </c>
    </row>
    <row r="210" spans="2:10" ht="12.75">
      <c r="B210" s="3" t="s">
        <v>33</v>
      </c>
      <c r="C210" s="5" t="s">
        <v>9</v>
      </c>
      <c r="D210" s="11">
        <v>0</v>
      </c>
      <c r="E210" s="10">
        <v>0</v>
      </c>
      <c r="F210" s="10">
        <v>0</v>
      </c>
      <c r="G210" s="10">
        <v>3600</v>
      </c>
      <c r="H210" s="24">
        <v>6600</v>
      </c>
      <c r="I210" s="5"/>
      <c r="J210" s="24">
        <f>I210+H210+G210+F210+E210+D210</f>
        <v>10200</v>
      </c>
    </row>
    <row r="211" spans="2:10" ht="12.75">
      <c r="B211" s="6"/>
      <c r="C211" s="7" t="s">
        <v>2</v>
      </c>
      <c r="D211" s="14">
        <f aca="true" t="shared" si="4" ref="D211:I211">SUM(D208:D210)</f>
        <v>0</v>
      </c>
      <c r="E211" s="14">
        <f t="shared" si="4"/>
        <v>0</v>
      </c>
      <c r="F211" s="14">
        <f t="shared" si="4"/>
        <v>0</v>
      </c>
      <c r="G211" s="14">
        <f t="shared" si="4"/>
        <v>48600</v>
      </c>
      <c r="H211" s="14">
        <f t="shared" si="4"/>
        <v>1756600</v>
      </c>
      <c r="I211" s="14">
        <f t="shared" si="4"/>
        <v>0</v>
      </c>
      <c r="J211" s="34">
        <f>I211+H211+G211+F211+E211+D211</f>
        <v>1805200</v>
      </c>
    </row>
    <row r="212" spans="2:10" ht="12.75">
      <c r="B212" s="89" t="s">
        <v>34</v>
      </c>
      <c r="C212" s="89" t="s">
        <v>50</v>
      </c>
      <c r="D212" s="91">
        <v>2005</v>
      </c>
      <c r="E212" s="91">
        <v>2006</v>
      </c>
      <c r="F212" s="91">
        <v>2006</v>
      </c>
      <c r="G212" s="91">
        <v>2007</v>
      </c>
      <c r="H212" s="86">
        <v>2008</v>
      </c>
      <c r="I212" s="86">
        <v>2009</v>
      </c>
      <c r="J212" s="5"/>
    </row>
    <row r="213" spans="2:10" ht="12.75">
      <c r="B213" s="90"/>
      <c r="C213" s="90"/>
      <c r="D213" s="92"/>
      <c r="E213" s="92"/>
      <c r="F213" s="92"/>
      <c r="G213" s="92"/>
      <c r="H213" s="87"/>
      <c r="I213" s="87"/>
      <c r="J213" s="5"/>
    </row>
    <row r="214" spans="2:10" ht="12.75">
      <c r="B214" s="3" t="s">
        <v>35</v>
      </c>
      <c r="C214" s="4" t="s">
        <v>8</v>
      </c>
      <c r="D214" s="10">
        <v>35000</v>
      </c>
      <c r="E214" s="11">
        <v>0</v>
      </c>
      <c r="F214" s="11">
        <v>0</v>
      </c>
      <c r="G214" s="11">
        <v>0</v>
      </c>
      <c r="H214" s="5"/>
      <c r="I214" s="5"/>
      <c r="J214" s="24">
        <f>I214+H214+G214+F214+E214+D214</f>
        <v>35000</v>
      </c>
    </row>
    <row r="215" spans="2:10" ht="12.75">
      <c r="B215" s="3" t="s">
        <v>36</v>
      </c>
      <c r="C215" s="5" t="s">
        <v>7</v>
      </c>
      <c r="D215" s="11">
        <v>0</v>
      </c>
      <c r="E215" s="10">
        <v>0</v>
      </c>
      <c r="F215" s="10">
        <v>0</v>
      </c>
      <c r="G215" s="10">
        <v>2700000</v>
      </c>
      <c r="H215" s="24">
        <v>3200000</v>
      </c>
      <c r="I215" s="5"/>
      <c r="J215" s="24">
        <f>I215+H215+G215+F215+E215+D215</f>
        <v>5900000</v>
      </c>
    </row>
    <row r="216" spans="2:10" ht="12.75">
      <c r="B216" s="3" t="s">
        <v>37</v>
      </c>
      <c r="C216" s="5" t="s">
        <v>9</v>
      </c>
      <c r="D216" s="10">
        <f>1044+122+978</f>
        <v>2144</v>
      </c>
      <c r="E216" s="10">
        <v>0</v>
      </c>
      <c r="F216" s="10">
        <v>0</v>
      </c>
      <c r="G216" s="10">
        <v>16000</v>
      </c>
      <c r="H216" s="24">
        <v>16000</v>
      </c>
      <c r="I216" s="5"/>
      <c r="J216" s="24">
        <f>I216+H216+G216+F216+E216+D216</f>
        <v>34144</v>
      </c>
    </row>
    <row r="217" spans="2:10" ht="12.75">
      <c r="B217" s="6"/>
      <c r="C217" s="7" t="s">
        <v>2</v>
      </c>
      <c r="D217" s="13">
        <f aca="true" t="shared" si="5" ref="D217:I217">SUM(D214:D216)</f>
        <v>37144</v>
      </c>
      <c r="E217" s="13">
        <f t="shared" si="5"/>
        <v>0</v>
      </c>
      <c r="F217" s="13">
        <f t="shared" si="5"/>
        <v>0</v>
      </c>
      <c r="G217" s="13">
        <f t="shared" si="5"/>
        <v>2716000</v>
      </c>
      <c r="H217" s="13">
        <f t="shared" si="5"/>
        <v>3216000</v>
      </c>
      <c r="I217" s="13">
        <f t="shared" si="5"/>
        <v>0</v>
      </c>
      <c r="J217" s="34">
        <f>I217+H217+G217+F217+E217+D217</f>
        <v>5969144</v>
      </c>
    </row>
    <row r="218" spans="2:10" ht="12.75">
      <c r="B218" s="89" t="s">
        <v>38</v>
      </c>
      <c r="C218" s="94" t="s">
        <v>76</v>
      </c>
      <c r="D218" s="91">
        <v>2005</v>
      </c>
      <c r="E218" s="91">
        <v>2006</v>
      </c>
      <c r="F218" s="91">
        <v>2006</v>
      </c>
      <c r="G218" s="91">
        <v>2007</v>
      </c>
      <c r="H218" s="86">
        <v>2008</v>
      </c>
      <c r="I218" s="86">
        <v>2009</v>
      </c>
      <c r="J218" s="5"/>
    </row>
    <row r="219" spans="2:10" ht="12.75">
      <c r="B219" s="90"/>
      <c r="C219" s="95"/>
      <c r="D219" s="92"/>
      <c r="E219" s="92"/>
      <c r="F219" s="92"/>
      <c r="G219" s="92"/>
      <c r="H219" s="87"/>
      <c r="I219" s="87"/>
      <c r="J219" s="5"/>
    </row>
    <row r="220" spans="2:10" ht="12.75">
      <c r="B220" s="3" t="s">
        <v>39</v>
      </c>
      <c r="C220" s="4" t="s">
        <v>8</v>
      </c>
      <c r="D220" s="10">
        <f>84680/2</f>
        <v>42340</v>
      </c>
      <c r="E220" s="11">
        <v>0</v>
      </c>
      <c r="F220" s="11">
        <v>0</v>
      </c>
      <c r="G220" s="11">
        <v>0</v>
      </c>
      <c r="H220" s="5">
        <v>0</v>
      </c>
      <c r="I220" s="5">
        <v>0</v>
      </c>
      <c r="J220" s="24">
        <f>I220+H220+G220+F220+E220+D220</f>
        <v>42340</v>
      </c>
    </row>
    <row r="221" spans="2:10" ht="12.75">
      <c r="B221" s="3" t="s">
        <v>40</v>
      </c>
      <c r="C221" s="5" t="s">
        <v>7</v>
      </c>
      <c r="D221" s="11">
        <v>0</v>
      </c>
      <c r="E221" s="10">
        <v>0</v>
      </c>
      <c r="F221" s="10">
        <v>0</v>
      </c>
      <c r="G221" s="10">
        <v>1000000</v>
      </c>
      <c r="H221" s="24">
        <v>2950000</v>
      </c>
      <c r="I221" s="5"/>
      <c r="J221" s="24">
        <f>I221+H221+G221+F221+E221+D221</f>
        <v>3950000</v>
      </c>
    </row>
    <row r="222" spans="2:10" ht="12.75">
      <c r="B222" s="3" t="s">
        <v>41</v>
      </c>
      <c r="C222" s="5" t="s">
        <v>9</v>
      </c>
      <c r="D222" s="11">
        <v>734</v>
      </c>
      <c r="E222" s="10">
        <v>0</v>
      </c>
      <c r="F222" s="10">
        <v>0</v>
      </c>
      <c r="G222" s="11">
        <v>12000</v>
      </c>
      <c r="H222" s="24">
        <v>16000</v>
      </c>
      <c r="I222" s="5"/>
      <c r="J222" s="24">
        <f>I222+H222+G222+F222+E222+D222</f>
        <v>28734</v>
      </c>
    </row>
    <row r="223" spans="2:10" ht="12.75">
      <c r="B223" s="6"/>
      <c r="C223" s="7" t="s">
        <v>2</v>
      </c>
      <c r="D223" s="13">
        <f aca="true" t="shared" si="6" ref="D223:I223">SUM(D220:D222)</f>
        <v>43074</v>
      </c>
      <c r="E223" s="13">
        <f t="shared" si="6"/>
        <v>0</v>
      </c>
      <c r="F223" s="13">
        <f t="shared" si="6"/>
        <v>0</v>
      </c>
      <c r="G223" s="13">
        <f t="shared" si="6"/>
        <v>1012000</v>
      </c>
      <c r="H223" s="13">
        <f t="shared" si="6"/>
        <v>2966000</v>
      </c>
      <c r="I223" s="13">
        <f t="shared" si="6"/>
        <v>0</v>
      </c>
      <c r="J223" s="34">
        <f>I223+H223+G223+F223+E223+D223</f>
        <v>4021074</v>
      </c>
    </row>
    <row r="224" spans="2:10" ht="12.75">
      <c r="B224" s="89" t="s">
        <v>42</v>
      </c>
      <c r="C224" s="94" t="s">
        <v>79</v>
      </c>
      <c r="D224" s="91">
        <v>2005</v>
      </c>
      <c r="E224" s="91">
        <v>2006</v>
      </c>
      <c r="F224" s="91">
        <v>2006</v>
      </c>
      <c r="G224" s="91">
        <v>2007</v>
      </c>
      <c r="H224" s="86">
        <v>2008</v>
      </c>
      <c r="I224" s="86">
        <v>2009</v>
      </c>
      <c r="J224" s="5"/>
    </row>
    <row r="225" spans="2:10" ht="12.75">
      <c r="B225" s="90"/>
      <c r="C225" s="95"/>
      <c r="D225" s="92"/>
      <c r="E225" s="92"/>
      <c r="F225" s="92"/>
      <c r="G225" s="92"/>
      <c r="H225" s="87"/>
      <c r="I225" s="87"/>
      <c r="J225" s="5"/>
    </row>
    <row r="226" spans="2:10" ht="12.75">
      <c r="B226" s="3" t="s">
        <v>43</v>
      </c>
      <c r="C226" s="4" t="s">
        <v>8</v>
      </c>
      <c r="D226" s="10">
        <v>18800</v>
      </c>
      <c r="E226" s="10">
        <v>0</v>
      </c>
      <c r="F226" s="11">
        <v>1200</v>
      </c>
      <c r="G226" s="10">
        <v>150000</v>
      </c>
      <c r="H226" s="5"/>
      <c r="I226" s="5"/>
      <c r="J226" s="24">
        <f>I226+H226+G226+F226+E226+D226</f>
        <v>170000</v>
      </c>
    </row>
    <row r="227" spans="2:10" ht="12.75">
      <c r="B227" s="3" t="s">
        <v>44</v>
      </c>
      <c r="C227" s="5" t="s">
        <v>7</v>
      </c>
      <c r="D227" s="11">
        <v>0</v>
      </c>
      <c r="E227" s="10">
        <v>0</v>
      </c>
      <c r="F227" s="10">
        <v>0</v>
      </c>
      <c r="G227" s="10">
        <v>1500000</v>
      </c>
      <c r="H227" s="24">
        <v>4200000</v>
      </c>
      <c r="I227" s="5"/>
      <c r="J227" s="24">
        <f>I227+H227+G227+F227+E227+D227</f>
        <v>5700000</v>
      </c>
    </row>
    <row r="228" spans="2:10" ht="12.75">
      <c r="B228" s="3" t="s">
        <v>45</v>
      </c>
      <c r="C228" s="5" t="s">
        <v>9</v>
      </c>
      <c r="D228" s="11">
        <v>0</v>
      </c>
      <c r="E228" s="10">
        <v>0</v>
      </c>
      <c r="F228" s="10">
        <v>0</v>
      </c>
      <c r="G228" s="10">
        <v>16000</v>
      </c>
      <c r="H228" s="24">
        <v>36000</v>
      </c>
      <c r="I228" s="5"/>
      <c r="J228" s="24">
        <f>I228+H228+G228+F228+E228+D228</f>
        <v>52000</v>
      </c>
    </row>
    <row r="229" spans="2:10" ht="12.75">
      <c r="B229" s="6"/>
      <c r="C229" s="7" t="s">
        <v>2</v>
      </c>
      <c r="D229" s="13">
        <f aca="true" t="shared" si="7" ref="D229:I229">SUM(D226:D228)</f>
        <v>18800</v>
      </c>
      <c r="E229" s="13">
        <f t="shared" si="7"/>
        <v>0</v>
      </c>
      <c r="F229" s="13">
        <f t="shared" si="7"/>
        <v>1200</v>
      </c>
      <c r="G229" s="13">
        <f t="shared" si="7"/>
        <v>1666000</v>
      </c>
      <c r="H229" s="13">
        <f t="shared" si="7"/>
        <v>4236000</v>
      </c>
      <c r="I229" s="13">
        <f t="shared" si="7"/>
        <v>0</v>
      </c>
      <c r="J229" s="34">
        <f>I229+H229+G229+F229+E229+D229</f>
        <v>5922000</v>
      </c>
    </row>
    <row r="230" spans="2:10" ht="12.75">
      <c r="B230" s="89" t="s">
        <v>52</v>
      </c>
      <c r="C230" s="94" t="s">
        <v>77</v>
      </c>
      <c r="D230" s="91">
        <v>2005</v>
      </c>
      <c r="E230" s="91">
        <v>2006</v>
      </c>
      <c r="F230" s="91">
        <v>2006</v>
      </c>
      <c r="G230" s="91">
        <v>2007</v>
      </c>
      <c r="H230" s="86">
        <v>2008</v>
      </c>
      <c r="I230" s="86">
        <v>2009</v>
      </c>
      <c r="J230" s="5"/>
    </row>
    <row r="231" spans="2:10" ht="12.75">
      <c r="B231" s="90"/>
      <c r="C231" s="95"/>
      <c r="D231" s="92"/>
      <c r="E231" s="92"/>
      <c r="F231" s="92"/>
      <c r="G231" s="92"/>
      <c r="H231" s="87"/>
      <c r="I231" s="87"/>
      <c r="J231" s="5"/>
    </row>
    <row r="232" spans="2:10" ht="12.75">
      <c r="B232" s="3" t="s">
        <v>53</v>
      </c>
      <c r="C232" s="4" t="s">
        <v>8</v>
      </c>
      <c r="D232" s="11">
        <v>0</v>
      </c>
      <c r="E232" s="10">
        <f>846.92+45140</f>
        <v>45986.92</v>
      </c>
      <c r="F232" s="11">
        <v>0</v>
      </c>
      <c r="G232" s="11">
        <v>0</v>
      </c>
      <c r="H232" s="5"/>
      <c r="I232" s="5"/>
      <c r="J232" s="24">
        <f>I232+H232+G232+F232+E232+D232</f>
        <v>45986.92</v>
      </c>
    </row>
    <row r="233" spans="2:10" ht="12.75">
      <c r="B233" s="3" t="s">
        <v>54</v>
      </c>
      <c r="C233" s="5" t="s">
        <v>7</v>
      </c>
      <c r="D233" s="11">
        <v>0</v>
      </c>
      <c r="E233" s="11">
        <v>0</v>
      </c>
      <c r="F233" s="10">
        <v>0</v>
      </c>
      <c r="G233" s="10">
        <v>1450000</v>
      </c>
      <c r="H233" s="5"/>
      <c r="I233" s="5"/>
      <c r="J233" s="24">
        <f>I233+H233+G233+F233+E233+D233</f>
        <v>1450000</v>
      </c>
    </row>
    <row r="234" spans="2:10" ht="12.75">
      <c r="B234" s="3" t="s">
        <v>55</v>
      </c>
      <c r="C234" s="5" t="s">
        <v>9</v>
      </c>
      <c r="D234" s="11">
        <v>1044</v>
      </c>
      <c r="E234" s="11">
        <f>3050+1983.35+1985.18+133</f>
        <v>7151.530000000001</v>
      </c>
      <c r="F234" s="10">
        <v>0</v>
      </c>
      <c r="G234" s="10">
        <v>16000</v>
      </c>
      <c r="H234" s="5"/>
      <c r="I234" s="5"/>
      <c r="J234" s="24">
        <f>I234+H234+G234+F234+E234+D234</f>
        <v>24195.53</v>
      </c>
    </row>
    <row r="235" spans="2:10" ht="12.75">
      <c r="B235" s="6"/>
      <c r="C235" s="7" t="s">
        <v>2</v>
      </c>
      <c r="D235" s="14">
        <f aca="true" t="shared" si="8" ref="D235:I235">SUM(D232:D234)</f>
        <v>1044</v>
      </c>
      <c r="E235" s="14">
        <f t="shared" si="8"/>
        <v>53138.45</v>
      </c>
      <c r="F235" s="14">
        <f t="shared" si="8"/>
        <v>0</v>
      </c>
      <c r="G235" s="14">
        <f t="shared" si="8"/>
        <v>1466000</v>
      </c>
      <c r="H235" s="14">
        <f t="shared" si="8"/>
        <v>0</v>
      </c>
      <c r="I235" s="14">
        <f t="shared" si="8"/>
        <v>0</v>
      </c>
      <c r="J235" s="34">
        <f>I235+H235+G235+F235+E235+D235</f>
        <v>1520182.45</v>
      </c>
    </row>
    <row r="236" spans="2:10" ht="12.75">
      <c r="B236" s="89" t="s">
        <v>56</v>
      </c>
      <c r="C236" s="94" t="s">
        <v>158</v>
      </c>
      <c r="D236" s="91">
        <v>2005</v>
      </c>
      <c r="E236" s="91">
        <v>2006</v>
      </c>
      <c r="F236" s="91">
        <v>2006</v>
      </c>
      <c r="G236" s="91">
        <v>2007</v>
      </c>
      <c r="H236" s="86">
        <v>2008</v>
      </c>
      <c r="I236" s="86">
        <v>2009</v>
      </c>
      <c r="J236" s="5"/>
    </row>
    <row r="237" spans="2:10" ht="12.75">
      <c r="B237" s="90"/>
      <c r="C237" s="95"/>
      <c r="D237" s="92"/>
      <c r="E237" s="92"/>
      <c r="F237" s="92"/>
      <c r="G237" s="92"/>
      <c r="H237" s="87"/>
      <c r="I237" s="87"/>
      <c r="J237" s="5"/>
    </row>
    <row r="238" spans="2:10" ht="12.75">
      <c r="B238" s="3" t="s">
        <v>57</v>
      </c>
      <c r="C238" s="4" t="s">
        <v>8</v>
      </c>
      <c r="D238" s="11">
        <v>0</v>
      </c>
      <c r="E238" s="10">
        <v>55510</v>
      </c>
      <c r="F238" s="11">
        <v>0</v>
      </c>
      <c r="G238" s="11">
        <v>0</v>
      </c>
      <c r="H238" s="5"/>
      <c r="I238" s="5"/>
      <c r="J238" s="24">
        <f>I238+H238+G238+F238+E238+D238</f>
        <v>55510</v>
      </c>
    </row>
    <row r="239" spans="2:10" ht="12.75">
      <c r="B239" s="3" t="s">
        <v>58</v>
      </c>
      <c r="C239" s="5" t="s">
        <v>7</v>
      </c>
      <c r="D239" s="11">
        <v>0</v>
      </c>
      <c r="E239" s="11">
        <v>0</v>
      </c>
      <c r="F239" s="10">
        <v>0</v>
      </c>
      <c r="G239" s="10">
        <v>1800000</v>
      </c>
      <c r="H239" s="5"/>
      <c r="I239" s="5"/>
      <c r="J239" s="24">
        <f>I239+H239+G239+F239+E239+D239</f>
        <v>1800000</v>
      </c>
    </row>
    <row r="240" spans="2:10" ht="12.75">
      <c r="B240" s="3" t="s">
        <v>59</v>
      </c>
      <c r="C240" s="5" t="s">
        <v>9</v>
      </c>
      <c r="D240" s="11">
        <v>0</v>
      </c>
      <c r="E240" s="10">
        <v>133</v>
      </c>
      <c r="F240" s="10">
        <v>0</v>
      </c>
      <c r="G240" s="10">
        <v>16000</v>
      </c>
      <c r="H240" s="5"/>
      <c r="I240" s="5"/>
      <c r="J240" s="24">
        <f>I240+H240+G240+F240+E240+D240</f>
        <v>16133</v>
      </c>
    </row>
    <row r="241" spans="2:10" ht="12.75">
      <c r="B241" s="6"/>
      <c r="C241" s="7" t="s">
        <v>2</v>
      </c>
      <c r="D241" s="14">
        <f aca="true" t="shared" si="9" ref="D241:I241">SUM(D238:D240)</f>
        <v>0</v>
      </c>
      <c r="E241" s="14">
        <f t="shared" si="9"/>
        <v>55643</v>
      </c>
      <c r="F241" s="14">
        <f t="shared" si="9"/>
        <v>0</v>
      </c>
      <c r="G241" s="14">
        <f t="shared" si="9"/>
        <v>1816000</v>
      </c>
      <c r="H241" s="14">
        <f t="shared" si="9"/>
        <v>0</v>
      </c>
      <c r="I241" s="14">
        <f t="shared" si="9"/>
        <v>0</v>
      </c>
      <c r="J241" s="34">
        <f>I241+H241+G241+F241+E241+D241</f>
        <v>1871643</v>
      </c>
    </row>
    <row r="242" spans="2:10" ht="12.75">
      <c r="B242" s="89" t="s">
        <v>60</v>
      </c>
      <c r="C242" s="94" t="s">
        <v>80</v>
      </c>
      <c r="D242" s="91">
        <v>2005</v>
      </c>
      <c r="E242" s="91">
        <v>2006</v>
      </c>
      <c r="F242" s="91">
        <v>2006</v>
      </c>
      <c r="G242" s="91">
        <v>2007</v>
      </c>
      <c r="H242" s="86">
        <v>2008</v>
      </c>
      <c r="I242" s="86">
        <v>2009</v>
      </c>
      <c r="J242" s="5"/>
    </row>
    <row r="243" spans="2:10" ht="12.75">
      <c r="B243" s="90"/>
      <c r="C243" s="95"/>
      <c r="D243" s="92"/>
      <c r="E243" s="92"/>
      <c r="F243" s="92"/>
      <c r="G243" s="92"/>
      <c r="H243" s="87"/>
      <c r="I243" s="87"/>
      <c r="J243" s="5"/>
    </row>
    <row r="244" spans="2:10" ht="36">
      <c r="B244" s="3" t="s">
        <v>61</v>
      </c>
      <c r="C244" s="15" t="s">
        <v>126</v>
      </c>
      <c r="D244" s="10">
        <v>0</v>
      </c>
      <c r="E244" s="10">
        <v>0</v>
      </c>
      <c r="F244" s="10">
        <v>2000</v>
      </c>
      <c r="G244" s="11">
        <v>45000</v>
      </c>
      <c r="H244" s="5">
        <v>65000</v>
      </c>
      <c r="I244" s="5"/>
      <c r="J244" s="24">
        <f>I244+H244+G244+F244+E244+D244</f>
        <v>112000</v>
      </c>
    </row>
    <row r="245" spans="2:10" ht="12.75">
      <c r="B245" s="3" t="s">
        <v>62</v>
      </c>
      <c r="C245" s="15" t="s">
        <v>130</v>
      </c>
      <c r="D245" s="10">
        <v>0</v>
      </c>
      <c r="E245" s="10"/>
      <c r="F245" s="10">
        <v>0</v>
      </c>
      <c r="G245" s="10">
        <v>100000</v>
      </c>
      <c r="H245" s="24">
        <v>860000</v>
      </c>
      <c r="I245" s="5"/>
      <c r="J245" s="24">
        <f>I245+H245+G245+F245+E245+D245</f>
        <v>960000</v>
      </c>
    </row>
    <row r="246" spans="2:10" ht="12.75">
      <c r="B246" s="3" t="s">
        <v>63</v>
      </c>
      <c r="C246" s="5" t="s">
        <v>7</v>
      </c>
      <c r="D246" s="11">
        <v>0</v>
      </c>
      <c r="E246" s="11">
        <v>0</v>
      </c>
      <c r="F246" s="11">
        <v>0</v>
      </c>
      <c r="G246" s="10">
        <v>0</v>
      </c>
      <c r="H246" s="5">
        <v>0</v>
      </c>
      <c r="I246" s="24">
        <v>3700000</v>
      </c>
      <c r="J246" s="24">
        <f>I246+H246+G246+F246+E246+D246</f>
        <v>3700000</v>
      </c>
    </row>
    <row r="247" spans="2:10" ht="12.75">
      <c r="B247" s="3" t="s">
        <v>170</v>
      </c>
      <c r="C247" s="5" t="s">
        <v>9</v>
      </c>
      <c r="D247" s="11">
        <v>0</v>
      </c>
      <c r="E247" s="10">
        <v>0</v>
      </c>
      <c r="F247" s="10">
        <v>1000</v>
      </c>
      <c r="G247" s="10">
        <v>6600</v>
      </c>
      <c r="H247" s="24">
        <v>25000</v>
      </c>
      <c r="I247" s="24">
        <v>24000</v>
      </c>
      <c r="J247" s="24">
        <f>I247+H247+G247+F247+E247+D247</f>
        <v>56600</v>
      </c>
    </row>
    <row r="248" spans="2:10" ht="12.75">
      <c r="B248" s="3"/>
      <c r="C248" s="7" t="s">
        <v>2</v>
      </c>
      <c r="D248" s="14">
        <f aca="true" t="shared" si="10" ref="D248:I248">SUM(D244:D247)</f>
        <v>0</v>
      </c>
      <c r="E248" s="14">
        <f t="shared" si="10"/>
        <v>0</v>
      </c>
      <c r="F248" s="14">
        <f t="shared" si="10"/>
        <v>3000</v>
      </c>
      <c r="G248" s="14">
        <f t="shared" si="10"/>
        <v>151600</v>
      </c>
      <c r="H248" s="14">
        <f t="shared" si="10"/>
        <v>950000</v>
      </c>
      <c r="I248" s="14">
        <f t="shared" si="10"/>
        <v>3724000</v>
      </c>
      <c r="J248" s="34">
        <f>I248+H248+G248+F248+E248+D248</f>
        <v>4828600</v>
      </c>
    </row>
    <row r="249" spans="2:10" ht="12.75">
      <c r="B249" s="89" t="s">
        <v>64</v>
      </c>
      <c r="C249" s="94" t="s">
        <v>81</v>
      </c>
      <c r="D249" s="91">
        <v>2005</v>
      </c>
      <c r="E249" s="91">
        <v>2006</v>
      </c>
      <c r="F249" s="91">
        <v>2006</v>
      </c>
      <c r="G249" s="91">
        <v>2007</v>
      </c>
      <c r="H249" s="86">
        <v>2008</v>
      </c>
      <c r="I249" s="86">
        <v>2009</v>
      </c>
      <c r="J249" s="5"/>
    </row>
    <row r="250" spans="2:10" ht="12.75">
      <c r="B250" s="90"/>
      <c r="C250" s="95"/>
      <c r="D250" s="92"/>
      <c r="E250" s="92"/>
      <c r="F250" s="92"/>
      <c r="G250" s="92"/>
      <c r="H250" s="87"/>
      <c r="I250" s="87"/>
      <c r="J250" s="5"/>
    </row>
    <row r="251" spans="2:10" ht="12.75">
      <c r="B251" s="3" t="s">
        <v>65</v>
      </c>
      <c r="C251" s="4" t="s">
        <v>8</v>
      </c>
      <c r="D251" s="10">
        <v>30000</v>
      </c>
      <c r="E251" s="10">
        <v>0</v>
      </c>
      <c r="F251" s="11">
        <v>2500</v>
      </c>
      <c r="G251" s="10">
        <v>50000</v>
      </c>
      <c r="H251" s="5"/>
      <c r="I251" s="5"/>
      <c r="J251" s="24">
        <f>I251+H251+G251+F251+E251+D251</f>
        <v>82500</v>
      </c>
    </row>
    <row r="252" spans="2:10" ht="12.75">
      <c r="B252" s="3" t="s">
        <v>66</v>
      </c>
      <c r="C252" s="5" t="s">
        <v>7</v>
      </c>
      <c r="D252" s="11">
        <v>0</v>
      </c>
      <c r="E252" s="11">
        <v>0</v>
      </c>
      <c r="F252" s="10">
        <v>0</v>
      </c>
      <c r="G252" s="10">
        <v>450000</v>
      </c>
      <c r="H252" s="24">
        <v>2550000</v>
      </c>
      <c r="I252" s="5"/>
      <c r="J252" s="24">
        <f>I252+H252+G252+F252+E252+D252</f>
        <v>3000000</v>
      </c>
    </row>
    <row r="253" spans="2:10" ht="12.75">
      <c r="B253" s="3" t="s">
        <v>67</v>
      </c>
      <c r="C253" s="5" t="s">
        <v>9</v>
      </c>
      <c r="D253" s="11">
        <v>0</v>
      </c>
      <c r="E253" s="11">
        <v>0</v>
      </c>
      <c r="F253" s="10">
        <v>2000</v>
      </c>
      <c r="G253" s="10">
        <v>6600</v>
      </c>
      <c r="H253" s="24">
        <v>26400</v>
      </c>
      <c r="I253" s="5"/>
      <c r="J253" s="24">
        <f>I253+H253+G253+F253+E253+D253</f>
        <v>35000</v>
      </c>
    </row>
    <row r="254" spans="2:10" ht="12.75">
      <c r="B254" s="6"/>
      <c r="C254" s="7" t="s">
        <v>2</v>
      </c>
      <c r="D254" s="13">
        <f aca="true" t="shared" si="11" ref="D254:I254">SUM(D251:D253)</f>
        <v>30000</v>
      </c>
      <c r="E254" s="13">
        <f t="shared" si="11"/>
        <v>0</v>
      </c>
      <c r="F254" s="13">
        <f t="shared" si="11"/>
        <v>4500</v>
      </c>
      <c r="G254" s="13">
        <f t="shared" si="11"/>
        <v>506600</v>
      </c>
      <c r="H254" s="13">
        <f t="shared" si="11"/>
        <v>2576400</v>
      </c>
      <c r="I254" s="13">
        <f t="shared" si="11"/>
        <v>0</v>
      </c>
      <c r="J254" s="35">
        <f>I254+H254+G254+F254+E254+D254</f>
        <v>3117500</v>
      </c>
    </row>
    <row r="255" spans="2:10" ht="12.75">
      <c r="B255" s="89" t="s">
        <v>68</v>
      </c>
      <c r="C255" s="94" t="s">
        <v>114</v>
      </c>
      <c r="D255" s="91">
        <v>2005</v>
      </c>
      <c r="E255" s="91">
        <v>2006</v>
      </c>
      <c r="F255" s="91">
        <v>2006</v>
      </c>
      <c r="G255" s="91">
        <v>2007</v>
      </c>
      <c r="H255" s="86">
        <v>2008</v>
      </c>
      <c r="I255" s="86">
        <v>2009</v>
      </c>
      <c r="J255" s="5"/>
    </row>
    <row r="256" spans="2:10" ht="12.75">
      <c r="B256" s="90"/>
      <c r="C256" s="95"/>
      <c r="D256" s="92"/>
      <c r="E256" s="92"/>
      <c r="F256" s="92"/>
      <c r="G256" s="92"/>
      <c r="H256" s="87"/>
      <c r="I256" s="87"/>
      <c r="J256" s="5"/>
    </row>
    <row r="257" spans="2:10" ht="12.75">
      <c r="B257" s="3" t="s">
        <v>69</v>
      </c>
      <c r="C257" s="4" t="s">
        <v>129</v>
      </c>
      <c r="D257" s="11">
        <v>0</v>
      </c>
      <c r="E257" s="10">
        <v>0</v>
      </c>
      <c r="F257" s="11">
        <v>0</v>
      </c>
      <c r="G257" s="10">
        <v>90000</v>
      </c>
      <c r="H257" s="5"/>
      <c r="I257" s="5"/>
      <c r="J257" s="24">
        <f>I257+H257+G257+F257+E257+D257</f>
        <v>90000</v>
      </c>
    </row>
    <row r="258" spans="2:10" ht="12.75">
      <c r="B258" s="3" t="s">
        <v>70</v>
      </c>
      <c r="C258" s="4" t="s">
        <v>130</v>
      </c>
      <c r="D258" s="11">
        <v>0</v>
      </c>
      <c r="E258" s="10">
        <v>0</v>
      </c>
      <c r="F258" s="11">
        <v>0</v>
      </c>
      <c r="G258" s="10">
        <v>180000</v>
      </c>
      <c r="H258" s="5"/>
      <c r="I258" s="5"/>
      <c r="J258" s="24">
        <f aca="true" t="shared" si="12" ref="J258:J264">I258+H258+G258+F258+E258+D258</f>
        <v>180000</v>
      </c>
    </row>
    <row r="259" spans="2:10" ht="12.75">
      <c r="B259" s="3" t="s">
        <v>71</v>
      </c>
      <c r="C259" s="4" t="s">
        <v>159</v>
      </c>
      <c r="D259" s="11">
        <v>1373</v>
      </c>
      <c r="E259" s="11">
        <v>0</v>
      </c>
      <c r="F259" s="10">
        <v>0</v>
      </c>
      <c r="G259" s="10">
        <v>40000</v>
      </c>
      <c r="H259" s="5"/>
      <c r="I259" s="5"/>
      <c r="J259" s="24">
        <f t="shared" si="12"/>
        <v>41373</v>
      </c>
    </row>
    <row r="260" spans="2:10" ht="24">
      <c r="B260" s="3" t="s">
        <v>147</v>
      </c>
      <c r="C260" s="15" t="s">
        <v>160</v>
      </c>
      <c r="D260" s="11"/>
      <c r="E260" s="11"/>
      <c r="F260" s="10">
        <v>2000</v>
      </c>
      <c r="G260" s="10">
        <v>55000</v>
      </c>
      <c r="H260" s="5"/>
      <c r="I260" s="5"/>
      <c r="J260" s="24">
        <f t="shared" si="12"/>
        <v>57000</v>
      </c>
    </row>
    <row r="261" spans="2:10" ht="12.75">
      <c r="B261" s="3" t="s">
        <v>171</v>
      </c>
      <c r="C261" s="5" t="s">
        <v>161</v>
      </c>
      <c r="D261" s="11">
        <v>0</v>
      </c>
      <c r="E261" s="11">
        <v>0</v>
      </c>
      <c r="F261" s="10">
        <v>0</v>
      </c>
      <c r="G261" s="11">
        <v>0</v>
      </c>
      <c r="H261" s="24">
        <v>2400000</v>
      </c>
      <c r="I261" s="5"/>
      <c r="J261" s="24">
        <f t="shared" si="12"/>
        <v>2400000</v>
      </c>
    </row>
    <row r="262" spans="2:10" ht="12.75">
      <c r="B262" s="3" t="s">
        <v>172</v>
      </c>
      <c r="C262" s="5" t="s">
        <v>162</v>
      </c>
      <c r="D262" s="11"/>
      <c r="E262" s="11"/>
      <c r="F262" s="10"/>
      <c r="G262" s="11"/>
      <c r="H262" s="24">
        <v>1068750</v>
      </c>
      <c r="I262" s="5"/>
      <c r="J262" s="24">
        <f t="shared" si="12"/>
        <v>1068750</v>
      </c>
    </row>
    <row r="263" spans="2:10" ht="12.75">
      <c r="B263" s="3" t="s">
        <v>173</v>
      </c>
      <c r="C263" s="5" t="s">
        <v>9</v>
      </c>
      <c r="D263" s="11">
        <v>0</v>
      </c>
      <c r="E263" s="10">
        <v>0</v>
      </c>
      <c r="F263" s="10">
        <v>2000</v>
      </c>
      <c r="G263" s="10">
        <v>14000</v>
      </c>
      <c r="H263" s="24">
        <v>16000</v>
      </c>
      <c r="I263" s="5"/>
      <c r="J263" s="24">
        <f t="shared" si="12"/>
        <v>32000</v>
      </c>
    </row>
    <row r="264" spans="2:10" ht="12.75">
      <c r="B264" s="3"/>
      <c r="C264" s="7" t="s">
        <v>2</v>
      </c>
      <c r="D264" s="14">
        <f aca="true" t="shared" si="13" ref="D264:I264">SUM(D257:D263)</f>
        <v>1373</v>
      </c>
      <c r="E264" s="14">
        <f t="shared" si="13"/>
        <v>0</v>
      </c>
      <c r="F264" s="14">
        <f t="shared" si="13"/>
        <v>4000</v>
      </c>
      <c r="G264" s="14">
        <f t="shared" si="13"/>
        <v>379000</v>
      </c>
      <c r="H264" s="14">
        <f t="shared" si="13"/>
        <v>3484750</v>
      </c>
      <c r="I264" s="14">
        <f t="shared" si="13"/>
        <v>0</v>
      </c>
      <c r="J264" s="34">
        <f t="shared" si="12"/>
        <v>3869123</v>
      </c>
    </row>
    <row r="265" spans="2:10" ht="12.75">
      <c r="B265" s="89" t="s">
        <v>72</v>
      </c>
      <c r="C265" s="94" t="s">
        <v>115</v>
      </c>
      <c r="D265" s="91">
        <v>2005</v>
      </c>
      <c r="E265" s="91">
        <v>2006</v>
      </c>
      <c r="F265" s="91">
        <v>2006</v>
      </c>
      <c r="G265" s="91">
        <v>2007</v>
      </c>
      <c r="H265" s="86">
        <v>2008</v>
      </c>
      <c r="I265" s="86">
        <v>2009</v>
      </c>
      <c r="J265" s="5"/>
    </row>
    <row r="266" spans="2:10" ht="12.75">
      <c r="B266" s="90"/>
      <c r="C266" s="95"/>
      <c r="D266" s="92"/>
      <c r="E266" s="92"/>
      <c r="F266" s="92"/>
      <c r="G266" s="92"/>
      <c r="H266" s="87"/>
      <c r="I266" s="87"/>
      <c r="J266" s="5"/>
    </row>
    <row r="267" spans="2:10" ht="12.75">
      <c r="B267" s="3" t="s">
        <v>73</v>
      </c>
      <c r="C267" s="4" t="s">
        <v>129</v>
      </c>
      <c r="D267" s="11">
        <v>0</v>
      </c>
      <c r="E267" s="10">
        <v>0</v>
      </c>
      <c r="F267" s="11">
        <v>0</v>
      </c>
      <c r="G267" s="11">
        <v>0</v>
      </c>
      <c r="H267" s="5"/>
      <c r="I267" s="5"/>
      <c r="J267" s="24">
        <f aca="true" t="shared" si="14" ref="J267:J272">I267+H267+G267+F267+E267+D267</f>
        <v>0</v>
      </c>
    </row>
    <row r="268" spans="2:10" ht="12.75">
      <c r="B268" s="3" t="s">
        <v>74</v>
      </c>
      <c r="C268" s="4" t="s">
        <v>130</v>
      </c>
      <c r="D268" s="11">
        <v>0</v>
      </c>
      <c r="E268" s="10">
        <v>0</v>
      </c>
      <c r="F268" s="11">
        <v>0</v>
      </c>
      <c r="G268" s="10">
        <v>210000</v>
      </c>
      <c r="H268" s="5"/>
      <c r="I268" s="5"/>
      <c r="J268" s="24">
        <f t="shared" si="14"/>
        <v>210000</v>
      </c>
    </row>
    <row r="269" spans="2:10" ht="12.75">
      <c r="B269" s="3" t="s">
        <v>75</v>
      </c>
      <c r="C269" s="4" t="s">
        <v>163</v>
      </c>
      <c r="D269" s="11">
        <v>1373</v>
      </c>
      <c r="E269" s="11">
        <v>0</v>
      </c>
      <c r="F269" s="10"/>
      <c r="G269" s="10">
        <v>40000</v>
      </c>
      <c r="H269" s="5"/>
      <c r="I269" s="5"/>
      <c r="J269" s="24">
        <f t="shared" si="14"/>
        <v>41373</v>
      </c>
    </row>
    <row r="270" spans="2:10" ht="12.75">
      <c r="B270" s="3" t="s">
        <v>174</v>
      </c>
      <c r="C270" s="5" t="s">
        <v>7</v>
      </c>
      <c r="D270" s="11">
        <v>0</v>
      </c>
      <c r="E270" s="11">
        <v>0</v>
      </c>
      <c r="F270" s="11">
        <v>0</v>
      </c>
      <c r="G270" s="10"/>
      <c r="H270" s="24">
        <v>2250000</v>
      </c>
      <c r="I270" s="5"/>
      <c r="J270" s="24">
        <f t="shared" si="14"/>
        <v>2250000</v>
      </c>
    </row>
    <row r="271" spans="2:10" ht="12.75">
      <c r="B271" s="3" t="s">
        <v>175</v>
      </c>
      <c r="C271" s="5" t="s">
        <v>9</v>
      </c>
      <c r="D271" s="11">
        <v>0</v>
      </c>
      <c r="E271" s="10">
        <v>0</v>
      </c>
      <c r="F271" s="10">
        <v>2000</v>
      </c>
      <c r="G271" s="10">
        <v>3600</v>
      </c>
      <c r="H271" s="24">
        <v>21000</v>
      </c>
      <c r="I271" s="5"/>
      <c r="J271" s="24">
        <f t="shared" si="14"/>
        <v>26600</v>
      </c>
    </row>
    <row r="272" spans="2:10" ht="12.75">
      <c r="B272" s="6"/>
      <c r="C272" s="7" t="s">
        <v>2</v>
      </c>
      <c r="D272" s="14">
        <f aca="true" t="shared" si="15" ref="D272:I272">SUM(D267:D271)</f>
        <v>1373</v>
      </c>
      <c r="E272" s="14">
        <f t="shared" si="15"/>
        <v>0</v>
      </c>
      <c r="F272" s="14">
        <f t="shared" si="15"/>
        <v>2000</v>
      </c>
      <c r="G272" s="14">
        <f t="shared" si="15"/>
        <v>253600</v>
      </c>
      <c r="H272" s="14">
        <f t="shared" si="15"/>
        <v>2271000</v>
      </c>
      <c r="I272" s="14">
        <f t="shared" si="15"/>
        <v>0</v>
      </c>
      <c r="J272" s="34">
        <f t="shared" si="14"/>
        <v>2527973</v>
      </c>
    </row>
    <row r="273" spans="2:10" ht="12.75">
      <c r="B273" s="89" t="s">
        <v>82</v>
      </c>
      <c r="C273" s="94" t="s">
        <v>116</v>
      </c>
      <c r="D273" s="91">
        <v>2005</v>
      </c>
      <c r="E273" s="91">
        <v>2006</v>
      </c>
      <c r="F273" s="91">
        <v>2006</v>
      </c>
      <c r="G273" s="91">
        <v>2007</v>
      </c>
      <c r="H273" s="86">
        <v>2008</v>
      </c>
      <c r="I273" s="86">
        <v>2009</v>
      </c>
      <c r="J273" s="5"/>
    </row>
    <row r="274" spans="2:10" ht="12.75">
      <c r="B274" s="90"/>
      <c r="C274" s="95"/>
      <c r="D274" s="92"/>
      <c r="E274" s="92"/>
      <c r="F274" s="92"/>
      <c r="G274" s="92"/>
      <c r="H274" s="87"/>
      <c r="I274" s="87"/>
      <c r="J274" s="5"/>
    </row>
    <row r="275" spans="2:10" ht="12.75">
      <c r="B275" s="3" t="s">
        <v>83</v>
      </c>
      <c r="C275" s="4" t="s">
        <v>129</v>
      </c>
      <c r="D275" s="10">
        <v>0</v>
      </c>
      <c r="E275" s="10">
        <v>0</v>
      </c>
      <c r="F275" s="11">
        <v>0</v>
      </c>
      <c r="G275" s="11">
        <v>0</v>
      </c>
      <c r="H275" s="5"/>
      <c r="I275" s="5"/>
      <c r="J275" s="24">
        <f>I275+H275+G275+F275+E275+D275</f>
        <v>0</v>
      </c>
    </row>
    <row r="276" spans="2:10" ht="12.75">
      <c r="B276" s="3" t="s">
        <v>84</v>
      </c>
      <c r="C276" s="4" t="s">
        <v>133</v>
      </c>
      <c r="D276" s="11">
        <v>1373</v>
      </c>
      <c r="E276" s="11">
        <v>0</v>
      </c>
      <c r="F276" s="10">
        <v>0</v>
      </c>
      <c r="G276" s="10">
        <v>45000</v>
      </c>
      <c r="H276" s="5"/>
      <c r="I276" s="5"/>
      <c r="J276" s="24">
        <f aca="true" t="shared" si="16" ref="J276:J281">I276+H276+G276+F276+E276+D276</f>
        <v>46373</v>
      </c>
    </row>
    <row r="277" spans="2:10" ht="24">
      <c r="B277" s="3" t="s">
        <v>85</v>
      </c>
      <c r="C277" s="15" t="s">
        <v>134</v>
      </c>
      <c r="D277" s="11">
        <v>0</v>
      </c>
      <c r="E277" s="10">
        <v>0</v>
      </c>
      <c r="F277" s="11">
        <v>1000</v>
      </c>
      <c r="G277" s="10">
        <v>180000</v>
      </c>
      <c r="H277" s="24">
        <v>0</v>
      </c>
      <c r="I277" s="5"/>
      <c r="J277" s="24">
        <f t="shared" si="16"/>
        <v>181000</v>
      </c>
    </row>
    <row r="278" spans="2:10" ht="12.75">
      <c r="B278" s="3" t="s">
        <v>127</v>
      </c>
      <c r="C278" s="5" t="s">
        <v>161</v>
      </c>
      <c r="D278" s="11">
        <v>0</v>
      </c>
      <c r="E278" s="11">
        <v>0</v>
      </c>
      <c r="F278" s="11">
        <v>0</v>
      </c>
      <c r="G278" s="10">
        <v>0</v>
      </c>
      <c r="H278" s="24">
        <v>3800000</v>
      </c>
      <c r="I278" s="5"/>
      <c r="J278" s="24">
        <f t="shared" si="16"/>
        <v>3800000</v>
      </c>
    </row>
    <row r="279" spans="2:10" ht="12.75">
      <c r="B279" s="3" t="s">
        <v>128</v>
      </c>
      <c r="C279" s="5" t="s">
        <v>162</v>
      </c>
      <c r="D279" s="11">
        <v>0</v>
      </c>
      <c r="E279" s="11">
        <v>0</v>
      </c>
      <c r="F279" s="11">
        <v>0</v>
      </c>
      <c r="G279" s="10"/>
      <c r="H279" s="24">
        <v>2100000</v>
      </c>
      <c r="I279" s="5"/>
      <c r="J279" s="24">
        <f t="shared" si="16"/>
        <v>2100000</v>
      </c>
    </row>
    <row r="280" spans="2:10" ht="12.75">
      <c r="B280" s="3" t="s">
        <v>176</v>
      </c>
      <c r="C280" s="5" t="s">
        <v>9</v>
      </c>
      <c r="D280" s="11">
        <v>1531</v>
      </c>
      <c r="E280" s="10">
        <v>0</v>
      </c>
      <c r="F280" s="10">
        <v>3500</v>
      </c>
      <c r="G280" s="10">
        <v>6600</v>
      </c>
      <c r="H280" s="24">
        <v>24000</v>
      </c>
      <c r="I280" s="5"/>
      <c r="J280" s="24">
        <f t="shared" si="16"/>
        <v>35631</v>
      </c>
    </row>
    <row r="281" spans="2:10" ht="12.75">
      <c r="B281" s="3"/>
      <c r="C281" s="7" t="s">
        <v>2</v>
      </c>
      <c r="D281" s="13">
        <f aca="true" t="shared" si="17" ref="D281:I281">SUM(D275:D280)</f>
        <v>2904</v>
      </c>
      <c r="E281" s="13">
        <f t="shared" si="17"/>
        <v>0</v>
      </c>
      <c r="F281" s="13">
        <f t="shared" si="17"/>
        <v>4500</v>
      </c>
      <c r="G281" s="13">
        <f t="shared" si="17"/>
        <v>231600</v>
      </c>
      <c r="H281" s="13">
        <f t="shared" si="17"/>
        <v>5924000</v>
      </c>
      <c r="I281" s="13">
        <f t="shared" si="17"/>
        <v>0</v>
      </c>
      <c r="J281" s="34">
        <f t="shared" si="16"/>
        <v>6163004</v>
      </c>
    </row>
    <row r="282" spans="2:10" ht="12.75">
      <c r="B282" s="89" t="s">
        <v>86</v>
      </c>
      <c r="C282" s="94" t="s">
        <v>117</v>
      </c>
      <c r="D282" s="91">
        <v>2005</v>
      </c>
      <c r="E282" s="91">
        <v>2006</v>
      </c>
      <c r="F282" s="91">
        <v>2006</v>
      </c>
      <c r="G282" s="91">
        <v>2007</v>
      </c>
      <c r="H282" s="86">
        <v>2008</v>
      </c>
      <c r="I282" s="86">
        <v>2009</v>
      </c>
      <c r="J282" s="5"/>
    </row>
    <row r="283" spans="2:10" ht="12.75">
      <c r="B283" s="90"/>
      <c r="C283" s="95"/>
      <c r="D283" s="92"/>
      <c r="E283" s="92"/>
      <c r="F283" s="92"/>
      <c r="G283" s="92"/>
      <c r="H283" s="87"/>
      <c r="I283" s="87"/>
      <c r="J283" s="5"/>
    </row>
    <row r="284" spans="2:10" ht="12.75">
      <c r="B284" s="20" t="s">
        <v>87</v>
      </c>
      <c r="C284" s="4" t="s">
        <v>129</v>
      </c>
      <c r="D284" s="11">
        <v>0</v>
      </c>
      <c r="E284" s="10">
        <v>0</v>
      </c>
      <c r="F284" s="11">
        <v>0</v>
      </c>
      <c r="G284" s="10">
        <v>90000</v>
      </c>
      <c r="H284" s="5"/>
      <c r="I284" s="5"/>
      <c r="J284" s="24">
        <f aca="true" t="shared" si="18" ref="J284:J289">I284+H284+G284+F284+E284+D284</f>
        <v>90000</v>
      </c>
    </row>
    <row r="285" spans="2:10" ht="12.75">
      <c r="B285" s="20" t="s">
        <v>88</v>
      </c>
      <c r="C285" s="4" t="s">
        <v>133</v>
      </c>
      <c r="D285" s="11">
        <v>0</v>
      </c>
      <c r="E285" s="11">
        <v>0</v>
      </c>
      <c r="F285" s="10"/>
      <c r="G285" s="10">
        <v>20000</v>
      </c>
      <c r="H285" s="24">
        <v>25000</v>
      </c>
      <c r="I285" s="5"/>
      <c r="J285" s="24">
        <f t="shared" si="18"/>
        <v>45000</v>
      </c>
    </row>
    <row r="286" spans="2:10" ht="12.75">
      <c r="B286" s="20" t="s">
        <v>89</v>
      </c>
      <c r="C286" s="15" t="s">
        <v>130</v>
      </c>
      <c r="D286" s="11">
        <v>0</v>
      </c>
      <c r="E286" s="10">
        <v>0</v>
      </c>
      <c r="F286" s="10">
        <v>0</v>
      </c>
      <c r="G286" s="10">
        <v>20000</v>
      </c>
      <c r="H286" s="24">
        <v>180000</v>
      </c>
      <c r="I286" s="5"/>
      <c r="J286" s="24">
        <f t="shared" si="18"/>
        <v>200000</v>
      </c>
    </row>
    <row r="287" spans="2:10" ht="12.75">
      <c r="B287" s="20" t="s">
        <v>131</v>
      </c>
      <c r="C287" s="5" t="s">
        <v>7</v>
      </c>
      <c r="D287" s="11">
        <v>0</v>
      </c>
      <c r="E287" s="11">
        <v>0</v>
      </c>
      <c r="F287" s="11">
        <v>0</v>
      </c>
      <c r="G287" s="10">
        <v>0</v>
      </c>
      <c r="H287" s="5"/>
      <c r="I287" s="24">
        <v>2500000</v>
      </c>
      <c r="J287" s="24">
        <f t="shared" si="18"/>
        <v>2500000</v>
      </c>
    </row>
    <row r="288" spans="2:10" ht="12.75">
      <c r="B288" s="20" t="s">
        <v>132</v>
      </c>
      <c r="C288" s="5" t="s">
        <v>9</v>
      </c>
      <c r="D288" s="11">
        <v>0</v>
      </c>
      <c r="E288" s="10">
        <v>0</v>
      </c>
      <c r="F288" s="10">
        <v>0</v>
      </c>
      <c r="G288" s="10">
        <v>6600</v>
      </c>
      <c r="H288" s="5">
        <v>3600</v>
      </c>
      <c r="I288" s="24">
        <v>16000</v>
      </c>
      <c r="J288" s="24">
        <f t="shared" si="18"/>
        <v>26200</v>
      </c>
    </row>
    <row r="289" spans="2:10" ht="12.75">
      <c r="B289" s="3"/>
      <c r="C289" s="7" t="s">
        <v>2</v>
      </c>
      <c r="D289" s="14">
        <f aca="true" t="shared" si="19" ref="D289:I289">SUM(D284:D288)</f>
        <v>0</v>
      </c>
      <c r="E289" s="14">
        <f t="shared" si="19"/>
        <v>0</v>
      </c>
      <c r="F289" s="14">
        <f t="shared" si="19"/>
        <v>0</v>
      </c>
      <c r="G289" s="14">
        <f t="shared" si="19"/>
        <v>136600</v>
      </c>
      <c r="H289" s="14">
        <f t="shared" si="19"/>
        <v>208600</v>
      </c>
      <c r="I289" s="14">
        <f t="shared" si="19"/>
        <v>2516000</v>
      </c>
      <c r="J289" s="35">
        <f t="shared" si="18"/>
        <v>2861200</v>
      </c>
    </row>
    <row r="290" spans="2:10" ht="12.75">
      <c r="B290" s="89" t="s">
        <v>90</v>
      </c>
      <c r="C290" s="94" t="s">
        <v>118</v>
      </c>
      <c r="D290" s="91">
        <v>2005</v>
      </c>
      <c r="E290" s="91">
        <v>2006</v>
      </c>
      <c r="F290" s="91">
        <v>2006</v>
      </c>
      <c r="G290" s="91">
        <v>2007</v>
      </c>
      <c r="H290" s="86">
        <v>2008</v>
      </c>
      <c r="I290" s="86">
        <v>2009</v>
      </c>
      <c r="J290" s="5"/>
    </row>
    <row r="291" spans="2:10" ht="12.75">
      <c r="B291" s="90"/>
      <c r="C291" s="95"/>
      <c r="D291" s="92"/>
      <c r="E291" s="92"/>
      <c r="F291" s="92"/>
      <c r="G291" s="92"/>
      <c r="H291" s="87"/>
      <c r="I291" s="87"/>
      <c r="J291" s="5"/>
    </row>
    <row r="292" spans="2:10" ht="12.75">
      <c r="B292" s="3" t="s">
        <v>91</v>
      </c>
      <c r="C292" s="4" t="s">
        <v>129</v>
      </c>
      <c r="D292" s="11">
        <v>0</v>
      </c>
      <c r="E292" s="10">
        <v>0</v>
      </c>
      <c r="F292" s="11">
        <v>0</v>
      </c>
      <c r="G292" s="10">
        <v>60000</v>
      </c>
      <c r="H292" s="5"/>
      <c r="I292" s="5"/>
      <c r="J292" s="24">
        <f>I292+H292+G292+F292+E292+D292</f>
        <v>60000</v>
      </c>
    </row>
    <row r="293" spans="2:10" ht="12.75">
      <c r="B293" s="3" t="s">
        <v>92</v>
      </c>
      <c r="C293" s="4" t="s">
        <v>133</v>
      </c>
      <c r="D293" s="11">
        <v>0</v>
      </c>
      <c r="E293" s="11">
        <v>0</v>
      </c>
      <c r="F293" s="10">
        <v>4000</v>
      </c>
      <c r="G293" s="10">
        <v>25000</v>
      </c>
      <c r="H293" s="24">
        <v>35000</v>
      </c>
      <c r="I293" s="5"/>
      <c r="J293" s="24">
        <f aca="true" t="shared" si="20" ref="J293:J299">I293+H293+G293+F293+E293+D293</f>
        <v>64000</v>
      </c>
    </row>
    <row r="294" spans="2:10" ht="36">
      <c r="B294" s="3" t="s">
        <v>93</v>
      </c>
      <c r="C294" s="15" t="s">
        <v>164</v>
      </c>
      <c r="D294" s="11">
        <v>0</v>
      </c>
      <c r="E294" s="11">
        <v>0</v>
      </c>
      <c r="F294" s="10">
        <v>2000</v>
      </c>
      <c r="G294" s="10">
        <v>140000</v>
      </c>
      <c r="H294" s="5"/>
      <c r="I294" s="5"/>
      <c r="J294" s="24">
        <f t="shared" si="20"/>
        <v>142000</v>
      </c>
    </row>
    <row r="295" spans="2:10" ht="12.75">
      <c r="B295" s="3" t="s">
        <v>135</v>
      </c>
      <c r="C295" s="15" t="s">
        <v>130</v>
      </c>
      <c r="D295" s="11">
        <v>0</v>
      </c>
      <c r="E295" s="10">
        <v>0</v>
      </c>
      <c r="F295" s="10">
        <v>0</v>
      </c>
      <c r="G295" s="10">
        <v>60000</v>
      </c>
      <c r="H295" s="24">
        <v>200000</v>
      </c>
      <c r="I295" s="5"/>
      <c r="J295" s="24">
        <f t="shared" si="20"/>
        <v>260000</v>
      </c>
    </row>
    <row r="296" spans="2:10" ht="12.75">
      <c r="B296" s="3" t="s">
        <v>136</v>
      </c>
      <c r="C296" s="5" t="s">
        <v>161</v>
      </c>
      <c r="D296" s="11">
        <v>0</v>
      </c>
      <c r="E296" s="11">
        <v>0</v>
      </c>
      <c r="F296" s="11">
        <v>0</v>
      </c>
      <c r="G296" s="10">
        <v>0</v>
      </c>
      <c r="H296" s="24">
        <v>1000000</v>
      </c>
      <c r="I296" s="24">
        <v>1540000</v>
      </c>
      <c r="J296" s="24">
        <f t="shared" si="20"/>
        <v>2540000</v>
      </c>
    </row>
    <row r="297" spans="2:10" ht="12.75">
      <c r="B297" s="3" t="s">
        <v>177</v>
      </c>
      <c r="C297" s="5" t="s">
        <v>165</v>
      </c>
      <c r="D297" s="11">
        <v>0</v>
      </c>
      <c r="E297" s="11">
        <v>0</v>
      </c>
      <c r="F297" s="11">
        <v>0</v>
      </c>
      <c r="G297" s="10"/>
      <c r="H297" s="24">
        <v>1125000</v>
      </c>
      <c r="I297" s="5"/>
      <c r="J297" s="24">
        <f t="shared" si="20"/>
        <v>1125000</v>
      </c>
    </row>
    <row r="298" spans="2:10" ht="12.75">
      <c r="B298" s="3" t="s">
        <v>178</v>
      </c>
      <c r="C298" s="5" t="s">
        <v>9</v>
      </c>
      <c r="D298" s="11">
        <v>0</v>
      </c>
      <c r="E298" s="10">
        <v>9150</v>
      </c>
      <c r="F298" s="10">
        <v>2000</v>
      </c>
      <c r="G298" s="10">
        <v>38000</v>
      </c>
      <c r="H298" s="5">
        <v>24000</v>
      </c>
      <c r="I298" s="5">
        <v>12000</v>
      </c>
      <c r="J298" s="24">
        <f t="shared" si="20"/>
        <v>85150</v>
      </c>
    </row>
    <row r="299" spans="2:10" ht="12.75">
      <c r="B299" s="3"/>
      <c r="C299" s="7" t="s">
        <v>2</v>
      </c>
      <c r="D299" s="14">
        <f aca="true" t="shared" si="21" ref="D299:I299">SUM(D292:D298)</f>
        <v>0</v>
      </c>
      <c r="E299" s="14">
        <f t="shared" si="21"/>
        <v>9150</v>
      </c>
      <c r="F299" s="14">
        <f t="shared" si="21"/>
        <v>8000</v>
      </c>
      <c r="G299" s="14">
        <f t="shared" si="21"/>
        <v>323000</v>
      </c>
      <c r="H299" s="14">
        <f t="shared" si="21"/>
        <v>2384000</v>
      </c>
      <c r="I299" s="14">
        <f t="shared" si="21"/>
        <v>1552000</v>
      </c>
      <c r="J299" s="34">
        <f t="shared" si="20"/>
        <v>4276150</v>
      </c>
    </row>
    <row r="300" spans="2:10" ht="12.75">
      <c r="B300" s="89" t="s">
        <v>94</v>
      </c>
      <c r="C300" s="94" t="s">
        <v>119</v>
      </c>
      <c r="D300" s="91">
        <v>2005</v>
      </c>
      <c r="E300" s="91">
        <v>2006</v>
      </c>
      <c r="F300" s="91">
        <v>2006</v>
      </c>
      <c r="G300" s="91">
        <v>2007</v>
      </c>
      <c r="H300" s="86">
        <v>2008</v>
      </c>
      <c r="I300" s="86">
        <v>2009</v>
      </c>
      <c r="J300" s="5"/>
    </row>
    <row r="301" spans="2:10" ht="12.75">
      <c r="B301" s="90"/>
      <c r="C301" s="95"/>
      <c r="D301" s="92"/>
      <c r="E301" s="92"/>
      <c r="F301" s="92"/>
      <c r="G301" s="92"/>
      <c r="H301" s="87"/>
      <c r="I301" s="87"/>
      <c r="J301" s="5"/>
    </row>
    <row r="302" spans="2:10" ht="12.75">
      <c r="B302" s="3" t="s">
        <v>95</v>
      </c>
      <c r="C302" s="4" t="s">
        <v>129</v>
      </c>
      <c r="D302" s="11">
        <v>0</v>
      </c>
      <c r="E302" s="10">
        <v>0</v>
      </c>
      <c r="F302" s="11">
        <v>0</v>
      </c>
      <c r="G302" s="10">
        <v>90000</v>
      </c>
      <c r="H302" s="5"/>
      <c r="I302" s="5"/>
      <c r="J302" s="24">
        <f>I302+H302+G302+F302+E302+D302</f>
        <v>90000</v>
      </c>
    </row>
    <row r="303" spans="2:10" ht="12.75">
      <c r="B303" s="3" t="s">
        <v>96</v>
      </c>
      <c r="C303" s="4" t="s">
        <v>133</v>
      </c>
      <c r="D303" s="11">
        <v>0</v>
      </c>
      <c r="E303" s="11">
        <v>0</v>
      </c>
      <c r="F303" s="10">
        <v>0</v>
      </c>
      <c r="G303" s="10">
        <v>25000</v>
      </c>
      <c r="H303" s="24">
        <v>20000</v>
      </c>
      <c r="I303" s="5"/>
      <c r="J303" s="24">
        <f aca="true" t="shared" si="22" ref="J303:J309">I303+H303+G303+F303+E303+D303</f>
        <v>45000</v>
      </c>
    </row>
    <row r="304" spans="2:10" ht="24">
      <c r="B304" s="3" t="s">
        <v>97</v>
      </c>
      <c r="C304" s="15" t="s">
        <v>166</v>
      </c>
      <c r="D304" s="11">
        <v>0</v>
      </c>
      <c r="E304" s="11">
        <v>0</v>
      </c>
      <c r="F304" s="10">
        <v>2000</v>
      </c>
      <c r="G304" s="10">
        <v>40000</v>
      </c>
      <c r="H304" s="5"/>
      <c r="I304" s="5"/>
      <c r="J304" s="24">
        <f t="shared" si="22"/>
        <v>42000</v>
      </c>
    </row>
    <row r="305" spans="2:10" ht="12.75">
      <c r="B305" s="3" t="s">
        <v>137</v>
      </c>
      <c r="C305" s="15" t="s">
        <v>130</v>
      </c>
      <c r="D305" s="11">
        <v>0</v>
      </c>
      <c r="E305" s="10">
        <v>0</v>
      </c>
      <c r="F305" s="10">
        <v>0</v>
      </c>
      <c r="G305" s="10">
        <v>40000</v>
      </c>
      <c r="H305" s="5"/>
      <c r="I305" s="5"/>
      <c r="J305" s="24">
        <f t="shared" si="22"/>
        <v>40000</v>
      </c>
    </row>
    <row r="306" spans="2:10" ht="12.75">
      <c r="B306" s="3" t="s">
        <v>138</v>
      </c>
      <c r="C306" s="5" t="s">
        <v>161</v>
      </c>
      <c r="D306" s="11">
        <v>0</v>
      </c>
      <c r="E306" s="11">
        <v>0</v>
      </c>
      <c r="F306" s="11">
        <v>0</v>
      </c>
      <c r="G306" s="10">
        <v>0</v>
      </c>
      <c r="H306" s="5"/>
      <c r="I306" s="24">
        <v>3076000</v>
      </c>
      <c r="J306" s="24">
        <f t="shared" si="22"/>
        <v>3076000</v>
      </c>
    </row>
    <row r="307" spans="2:10" ht="12.75">
      <c r="B307" s="3" t="s">
        <v>179</v>
      </c>
      <c r="C307" s="5" t="s">
        <v>167</v>
      </c>
      <c r="D307" s="11">
        <v>0</v>
      </c>
      <c r="E307" s="11">
        <v>0</v>
      </c>
      <c r="F307" s="11">
        <v>0</v>
      </c>
      <c r="G307" s="10"/>
      <c r="H307" s="24">
        <v>1125000</v>
      </c>
      <c r="I307" s="5"/>
      <c r="J307" s="24">
        <f t="shared" si="22"/>
        <v>1125000</v>
      </c>
    </row>
    <row r="308" spans="2:10" ht="12.75">
      <c r="B308" s="3" t="s">
        <v>180</v>
      </c>
      <c r="C308" s="5" t="s">
        <v>9</v>
      </c>
      <c r="D308" s="11">
        <v>0</v>
      </c>
      <c r="E308" s="10">
        <v>0</v>
      </c>
      <c r="F308" s="10">
        <v>0</v>
      </c>
      <c r="G308" s="10">
        <v>38000</v>
      </c>
      <c r="H308" s="5">
        <v>6600</v>
      </c>
      <c r="I308" s="5">
        <v>12400</v>
      </c>
      <c r="J308" s="24">
        <f t="shared" si="22"/>
        <v>57000</v>
      </c>
    </row>
    <row r="309" spans="2:10" ht="12.75">
      <c r="B309" s="3"/>
      <c r="C309" s="7" t="s">
        <v>2</v>
      </c>
      <c r="D309" s="14">
        <f aca="true" t="shared" si="23" ref="D309:I309">SUM(D302:D308)</f>
        <v>0</v>
      </c>
      <c r="E309" s="14">
        <f t="shared" si="23"/>
        <v>0</v>
      </c>
      <c r="F309" s="14">
        <f t="shared" si="23"/>
        <v>2000</v>
      </c>
      <c r="G309" s="14">
        <f t="shared" si="23"/>
        <v>233000</v>
      </c>
      <c r="H309" s="14">
        <f t="shared" si="23"/>
        <v>1151600</v>
      </c>
      <c r="I309" s="14">
        <f t="shared" si="23"/>
        <v>3088400</v>
      </c>
      <c r="J309" s="34">
        <f t="shared" si="22"/>
        <v>4475000</v>
      </c>
    </row>
    <row r="310" spans="2:10" ht="12.75">
      <c r="B310" s="103" t="s">
        <v>98</v>
      </c>
      <c r="C310" s="94" t="s">
        <v>120</v>
      </c>
      <c r="D310" s="91">
        <v>2005</v>
      </c>
      <c r="E310" s="91">
        <v>2006</v>
      </c>
      <c r="F310" s="91">
        <v>2006</v>
      </c>
      <c r="G310" s="91">
        <v>2007</v>
      </c>
      <c r="H310" s="86">
        <v>2008</v>
      </c>
      <c r="I310" s="86">
        <v>2009</v>
      </c>
      <c r="J310" s="5"/>
    </row>
    <row r="311" spans="2:10" ht="12.75">
      <c r="B311" s="104"/>
      <c r="C311" s="95"/>
      <c r="D311" s="92"/>
      <c r="E311" s="92"/>
      <c r="F311" s="92"/>
      <c r="G311" s="92"/>
      <c r="H311" s="87"/>
      <c r="I311" s="87"/>
      <c r="J311" s="5"/>
    </row>
    <row r="312" spans="2:10" ht="12.75">
      <c r="B312" s="3" t="s">
        <v>99</v>
      </c>
      <c r="C312" s="4" t="s">
        <v>129</v>
      </c>
      <c r="D312" s="11">
        <v>0</v>
      </c>
      <c r="E312" s="10">
        <v>0</v>
      </c>
      <c r="F312" s="11">
        <v>0</v>
      </c>
      <c r="G312" s="10">
        <v>90000</v>
      </c>
      <c r="H312" s="5"/>
      <c r="I312" s="5"/>
      <c r="J312" s="24">
        <f aca="true" t="shared" si="24" ref="J312:J317">I312+H312+G312+F312+E312+D312</f>
        <v>90000</v>
      </c>
    </row>
    <row r="313" spans="2:10" ht="12.75">
      <c r="B313" s="3" t="s">
        <v>100</v>
      </c>
      <c r="C313" s="4" t="s">
        <v>133</v>
      </c>
      <c r="D313" s="11">
        <v>0</v>
      </c>
      <c r="E313" s="11">
        <v>0</v>
      </c>
      <c r="F313" s="10">
        <v>0</v>
      </c>
      <c r="G313" s="10">
        <v>25000</v>
      </c>
      <c r="H313" s="24">
        <v>20000</v>
      </c>
      <c r="I313" s="5"/>
      <c r="J313" s="24">
        <f t="shared" si="24"/>
        <v>45000</v>
      </c>
    </row>
    <row r="314" spans="2:10" ht="12.75">
      <c r="B314" s="3" t="s">
        <v>101</v>
      </c>
      <c r="C314" s="15" t="s">
        <v>130</v>
      </c>
      <c r="D314" s="11">
        <v>0</v>
      </c>
      <c r="E314" s="10">
        <v>0</v>
      </c>
      <c r="F314" s="10">
        <v>0</v>
      </c>
      <c r="G314" s="10">
        <v>160000</v>
      </c>
      <c r="H314" s="5"/>
      <c r="I314" s="5"/>
      <c r="J314" s="24">
        <f t="shared" si="24"/>
        <v>160000</v>
      </c>
    </row>
    <row r="315" spans="2:10" ht="12.75">
      <c r="B315" s="3" t="s">
        <v>139</v>
      </c>
      <c r="C315" s="5" t="s">
        <v>7</v>
      </c>
      <c r="D315" s="11">
        <v>0</v>
      </c>
      <c r="E315" s="11">
        <v>0</v>
      </c>
      <c r="F315" s="11">
        <v>0</v>
      </c>
      <c r="G315" s="10">
        <v>0</v>
      </c>
      <c r="H315" s="24">
        <v>2546000</v>
      </c>
      <c r="I315" s="5"/>
      <c r="J315" s="24">
        <f t="shared" si="24"/>
        <v>2546000</v>
      </c>
    </row>
    <row r="316" spans="2:10" ht="12.75">
      <c r="B316" s="3" t="s">
        <v>140</v>
      </c>
      <c r="C316" s="5" t="s">
        <v>9</v>
      </c>
      <c r="D316" s="10">
        <v>3904</v>
      </c>
      <c r="E316" s="10">
        <v>1500</v>
      </c>
      <c r="F316" s="10">
        <v>0</v>
      </c>
      <c r="G316" s="10">
        <v>38000</v>
      </c>
      <c r="H316" s="5">
        <v>12000</v>
      </c>
      <c r="I316" s="5"/>
      <c r="J316" s="24">
        <f t="shared" si="24"/>
        <v>55404</v>
      </c>
    </row>
    <row r="317" spans="2:10" ht="12.75">
      <c r="B317" s="6"/>
      <c r="C317" s="7" t="s">
        <v>2</v>
      </c>
      <c r="D317" s="14">
        <f aca="true" t="shared" si="25" ref="D317:I317">SUM(D312:D316)</f>
        <v>3904</v>
      </c>
      <c r="E317" s="14">
        <f t="shared" si="25"/>
        <v>1500</v>
      </c>
      <c r="F317" s="14">
        <f t="shared" si="25"/>
        <v>0</v>
      </c>
      <c r="G317" s="14">
        <f t="shared" si="25"/>
        <v>313000</v>
      </c>
      <c r="H317" s="14">
        <f t="shared" si="25"/>
        <v>2578000</v>
      </c>
      <c r="I317" s="14">
        <f t="shared" si="25"/>
        <v>0</v>
      </c>
      <c r="J317" s="34">
        <f t="shared" si="24"/>
        <v>2896404</v>
      </c>
    </row>
    <row r="318" spans="2:10" ht="12.75">
      <c r="B318" s="89" t="s">
        <v>102</v>
      </c>
      <c r="C318" s="94" t="s">
        <v>121</v>
      </c>
      <c r="D318" s="91">
        <v>2005</v>
      </c>
      <c r="E318" s="91">
        <v>2006</v>
      </c>
      <c r="F318" s="91">
        <v>2006</v>
      </c>
      <c r="G318" s="91">
        <v>2007</v>
      </c>
      <c r="H318" s="86">
        <v>2008</v>
      </c>
      <c r="I318" s="86">
        <v>2009</v>
      </c>
      <c r="J318" s="5"/>
    </row>
    <row r="319" spans="2:10" ht="12.75">
      <c r="B319" s="90"/>
      <c r="C319" s="95"/>
      <c r="D319" s="92"/>
      <c r="E319" s="92"/>
      <c r="F319" s="92"/>
      <c r="G319" s="92"/>
      <c r="H319" s="87"/>
      <c r="I319" s="87"/>
      <c r="J319" s="5"/>
    </row>
    <row r="320" spans="2:10" ht="12.75">
      <c r="B320" s="3" t="s">
        <v>103</v>
      </c>
      <c r="C320" s="4" t="s">
        <v>122</v>
      </c>
      <c r="D320" s="11">
        <v>0</v>
      </c>
      <c r="E320" s="10">
        <v>0</v>
      </c>
      <c r="F320" s="10">
        <v>5000</v>
      </c>
      <c r="G320" s="11">
        <v>35000</v>
      </c>
      <c r="H320" s="5"/>
      <c r="I320" s="5"/>
      <c r="J320" s="24">
        <f aca="true" t="shared" si="26" ref="J320:J325">I320+H320+G320+F320+E320+D320</f>
        <v>40000</v>
      </c>
    </row>
    <row r="321" spans="2:10" ht="12.75">
      <c r="B321" s="3" t="s">
        <v>104</v>
      </c>
      <c r="C321" s="5" t="s">
        <v>123</v>
      </c>
      <c r="D321" s="11">
        <v>0</v>
      </c>
      <c r="E321" s="10">
        <v>130.6</v>
      </c>
      <c r="F321" s="11">
        <v>5000</v>
      </c>
      <c r="G321" s="11">
        <v>60000</v>
      </c>
      <c r="H321" s="5"/>
      <c r="I321" s="5"/>
      <c r="J321" s="24">
        <f t="shared" si="26"/>
        <v>65130.6</v>
      </c>
    </row>
    <row r="322" spans="2:10" ht="12.75">
      <c r="B322" s="3" t="s">
        <v>105</v>
      </c>
      <c r="C322" s="5" t="s">
        <v>146</v>
      </c>
      <c r="D322" s="11">
        <v>0</v>
      </c>
      <c r="E322" s="10">
        <v>0</v>
      </c>
      <c r="F322" s="11">
        <v>5000</v>
      </c>
      <c r="G322" s="10">
        <v>40000</v>
      </c>
      <c r="H322" s="5"/>
      <c r="I322" s="5"/>
      <c r="J322" s="24">
        <f t="shared" si="26"/>
        <v>45000</v>
      </c>
    </row>
    <row r="323" spans="2:10" ht="12.75">
      <c r="B323" s="3" t="s">
        <v>141</v>
      </c>
      <c r="C323" s="5" t="s">
        <v>145</v>
      </c>
      <c r="D323" s="11">
        <v>0</v>
      </c>
      <c r="E323" s="10">
        <v>0</v>
      </c>
      <c r="F323" s="11">
        <v>0</v>
      </c>
      <c r="G323" s="10">
        <v>25000</v>
      </c>
      <c r="H323" s="5"/>
      <c r="I323" s="5"/>
      <c r="J323" s="24">
        <f t="shared" si="26"/>
        <v>25000</v>
      </c>
    </row>
    <row r="324" spans="2:10" ht="12.75">
      <c r="B324" s="3" t="s">
        <v>142</v>
      </c>
      <c r="C324" s="5" t="s">
        <v>124</v>
      </c>
      <c r="D324" s="10">
        <f>7890.61+108</f>
        <v>7998.61</v>
      </c>
      <c r="E324" s="10">
        <f>154.94+281.2+30.01+1286.42</f>
        <v>1752.5700000000002</v>
      </c>
      <c r="F324" s="11">
        <v>0</v>
      </c>
      <c r="G324" s="10">
        <v>80000</v>
      </c>
      <c r="H324" s="5"/>
      <c r="I324" s="5"/>
      <c r="J324" s="24">
        <f t="shared" si="26"/>
        <v>89751.18000000001</v>
      </c>
    </row>
    <row r="325" spans="2:10" ht="12.75">
      <c r="B325" s="6"/>
      <c r="C325" s="7" t="s">
        <v>2</v>
      </c>
      <c r="D325" s="14">
        <f>SUM(D320:D324)</f>
        <v>7998.61</v>
      </c>
      <c r="E325" s="14">
        <f>SUM(E320:E324)</f>
        <v>1883.17</v>
      </c>
      <c r="F325" s="14">
        <f>SUM(F320:F324)</f>
        <v>15000</v>
      </c>
      <c r="G325" s="14">
        <f>SUM(G320:G324)</f>
        <v>240000</v>
      </c>
      <c r="H325" s="5"/>
      <c r="I325" s="5"/>
      <c r="J325" s="34">
        <f t="shared" si="26"/>
        <v>264881.78</v>
      </c>
    </row>
    <row r="326" spans="2:10" ht="12.75">
      <c r="B326" s="89" t="s">
        <v>106</v>
      </c>
      <c r="C326" s="105" t="s">
        <v>168</v>
      </c>
      <c r="D326" s="91">
        <v>2005</v>
      </c>
      <c r="E326" s="91">
        <v>2006</v>
      </c>
      <c r="F326" s="91">
        <v>2006</v>
      </c>
      <c r="G326" s="91">
        <v>2007</v>
      </c>
      <c r="H326" s="86">
        <v>2008</v>
      </c>
      <c r="I326" s="86">
        <v>2009</v>
      </c>
      <c r="J326" s="5"/>
    </row>
    <row r="327" spans="2:10" ht="12.75">
      <c r="B327" s="90"/>
      <c r="C327" s="106"/>
      <c r="D327" s="92"/>
      <c r="E327" s="92"/>
      <c r="F327" s="92"/>
      <c r="G327" s="92"/>
      <c r="H327" s="87"/>
      <c r="I327" s="87"/>
      <c r="J327" s="5"/>
    </row>
    <row r="328" spans="2:10" ht="12.75">
      <c r="B328" s="3" t="s">
        <v>107</v>
      </c>
      <c r="C328" s="25" t="s">
        <v>183</v>
      </c>
      <c r="D328" s="30">
        <v>0</v>
      </c>
      <c r="E328" s="30">
        <v>0</v>
      </c>
      <c r="F328" s="30">
        <v>0</v>
      </c>
      <c r="G328" s="37">
        <v>450000</v>
      </c>
      <c r="H328" s="38">
        <v>2150000</v>
      </c>
      <c r="I328" s="38">
        <v>850000</v>
      </c>
      <c r="J328" s="24">
        <f aca="true" t="shared" si="27" ref="J328:J333">I328+H328+G328+F328+E328+D328</f>
        <v>3450000</v>
      </c>
    </row>
    <row r="329" spans="2:10" ht="12.75">
      <c r="B329" s="3" t="s">
        <v>108</v>
      </c>
      <c r="C329" s="25" t="s">
        <v>169</v>
      </c>
      <c r="D329" s="30">
        <v>0</v>
      </c>
      <c r="E329" s="30">
        <v>0</v>
      </c>
      <c r="F329" s="30">
        <v>0</v>
      </c>
      <c r="G329" s="37">
        <v>50000</v>
      </c>
      <c r="H329" s="38">
        <v>10000</v>
      </c>
      <c r="I329" s="38">
        <v>10000</v>
      </c>
      <c r="J329" s="24">
        <f t="shared" si="27"/>
        <v>70000</v>
      </c>
    </row>
    <row r="330" spans="2:10" ht="25.5">
      <c r="B330" s="3" t="s">
        <v>109</v>
      </c>
      <c r="C330" s="31" t="s">
        <v>182</v>
      </c>
      <c r="D330" s="30">
        <v>0</v>
      </c>
      <c r="E330" s="30">
        <v>0</v>
      </c>
      <c r="F330" s="30">
        <v>0</v>
      </c>
      <c r="G330" s="37">
        <v>45000</v>
      </c>
      <c r="H330" s="29">
        <v>12000</v>
      </c>
      <c r="I330" s="38">
        <v>12000</v>
      </c>
      <c r="J330" s="24">
        <f t="shared" si="27"/>
        <v>69000</v>
      </c>
    </row>
    <row r="331" spans="2:10" ht="12.75">
      <c r="B331" s="3" t="s">
        <v>143</v>
      </c>
      <c r="C331" s="25" t="s">
        <v>181</v>
      </c>
      <c r="D331" s="30">
        <v>0</v>
      </c>
      <c r="E331" s="30">
        <v>0</v>
      </c>
      <c r="F331" s="30">
        <v>0</v>
      </c>
      <c r="G331" s="37">
        <v>40000</v>
      </c>
      <c r="H331" s="38">
        <v>50000</v>
      </c>
      <c r="I331" s="38">
        <v>12000</v>
      </c>
      <c r="J331" s="24">
        <f t="shared" si="27"/>
        <v>102000</v>
      </c>
    </row>
    <row r="332" spans="2:10" ht="12.75">
      <c r="B332" s="26"/>
      <c r="C332" s="7" t="s">
        <v>2</v>
      </c>
      <c r="D332" s="30">
        <f aca="true" t="shared" si="28" ref="D332:I332">SUM(D328:D331)</f>
        <v>0</v>
      </c>
      <c r="E332" s="30">
        <f t="shared" si="28"/>
        <v>0</v>
      </c>
      <c r="F332" s="30">
        <f t="shared" si="28"/>
        <v>0</v>
      </c>
      <c r="G332" s="30">
        <f t="shared" si="28"/>
        <v>585000</v>
      </c>
      <c r="H332" s="30">
        <f t="shared" si="28"/>
        <v>2222000</v>
      </c>
      <c r="I332" s="30">
        <f t="shared" si="28"/>
        <v>884000</v>
      </c>
      <c r="J332" s="24">
        <f t="shared" si="27"/>
        <v>3691000</v>
      </c>
    </row>
    <row r="333" spans="2:10" ht="18.75">
      <c r="B333" s="26"/>
      <c r="C333" s="8" t="s">
        <v>125</v>
      </c>
      <c r="D333" s="16">
        <f aca="true" t="shared" si="29" ref="D333:I333">D325+D317+D309+D299+D289+D281+D272+D264+D254+D248+D241+D235+D229+D223+D217+D211+D205+D199+D193+D187+D181+D332</f>
        <v>223039.69</v>
      </c>
      <c r="E333" s="16">
        <f t="shared" si="29"/>
        <v>221408.52</v>
      </c>
      <c r="F333" s="16">
        <f t="shared" si="29"/>
        <v>70200</v>
      </c>
      <c r="G333" s="16">
        <f t="shared" si="29"/>
        <v>17448900</v>
      </c>
      <c r="H333" s="16">
        <f t="shared" si="29"/>
        <v>46553800</v>
      </c>
      <c r="I333" s="36">
        <f t="shared" si="29"/>
        <v>18305150</v>
      </c>
      <c r="J333" s="39">
        <f t="shared" si="27"/>
        <v>82822498.21</v>
      </c>
    </row>
    <row r="334" ht="12.75">
      <c r="B334" s="27"/>
    </row>
    <row r="335" ht="12.75">
      <c r="B335" s="27"/>
    </row>
    <row r="336" spans="2:9" ht="12.75">
      <c r="B336" s="27"/>
      <c r="F336" s="5" t="s">
        <v>184</v>
      </c>
      <c r="G336" s="24">
        <f>G328+G314+G313+G312+G305+G304+G303+G302+G295+G294+G293+G292+G286+G285+G284+G276+G269+G268+G259+G258+G257+G252+G245+G239+G233+G227+G221+G215+G208+G179</f>
        <v>15785000</v>
      </c>
      <c r="H336" s="24">
        <f>H328+H315+H313+H307+H297+H296+H295+H286+H285+H279+H278+H270+H262+H261+H252+H245+H244+H227+H221+H215+H209+H203+H197+H191+H185+H179</f>
        <v>46072200</v>
      </c>
      <c r="I336" s="24">
        <f>I328+I329+I306+I296+I287+I246+I197+I191+I185</f>
        <v>18168750</v>
      </c>
    </row>
    <row r="337" spans="2:9" ht="25.5">
      <c r="B337" s="27"/>
      <c r="F337" s="40" t="s">
        <v>185</v>
      </c>
      <c r="G337" s="3">
        <f>G336/1.22</f>
        <v>12938524.590163935</v>
      </c>
      <c r="H337" s="3">
        <f>H336/1.22</f>
        <v>37764098.36065574</v>
      </c>
      <c r="I337" s="3">
        <f>I336/1.22</f>
        <v>14892418.032786885</v>
      </c>
    </row>
    <row r="338" spans="2:9" ht="12.75">
      <c r="B338" s="27"/>
      <c r="F338" s="5" t="s">
        <v>186</v>
      </c>
      <c r="G338" s="5">
        <f>G337*0.75</f>
        <v>9703893.442622952</v>
      </c>
      <c r="H338" s="5">
        <f>H337*0.75</f>
        <v>28323073.770491805</v>
      </c>
      <c r="I338" s="5">
        <f>I337*0.75</f>
        <v>11169313.524590164</v>
      </c>
    </row>
    <row r="339" spans="2:9" ht="12.75">
      <c r="B339" s="27"/>
      <c r="F339" s="41" t="s">
        <v>187</v>
      </c>
      <c r="G339" s="5">
        <f>(G336-G338)/2</f>
        <v>3040553.278688524</v>
      </c>
      <c r="H339" s="5">
        <f>(H336-H338)/2</f>
        <v>8874563.114754098</v>
      </c>
      <c r="I339" s="5">
        <f>(I336-I338)/2</f>
        <v>3499718.237704918</v>
      </c>
    </row>
    <row r="340" spans="2:9" ht="12.75">
      <c r="B340" s="28"/>
      <c r="F340" s="41" t="s">
        <v>188</v>
      </c>
      <c r="G340" s="5">
        <f>G339</f>
        <v>3040553.278688524</v>
      </c>
      <c r="H340" s="5">
        <f>H339</f>
        <v>8874563.114754098</v>
      </c>
      <c r="I340" s="5">
        <f>I339</f>
        <v>3499718.237704918</v>
      </c>
    </row>
    <row r="341" spans="2:9" ht="12.75">
      <c r="B341" s="101"/>
      <c r="F341" s="5" t="s">
        <v>189</v>
      </c>
      <c r="G341" s="24">
        <f>G333-G338-G339-G340</f>
        <v>1663900</v>
      </c>
      <c r="H341" s="24">
        <f>H333-H338-H339-H340</f>
        <v>481600</v>
      </c>
      <c r="I341" s="24">
        <f>I333-I338-I339-I340</f>
        <v>136400</v>
      </c>
    </row>
    <row r="342" ht="12.75">
      <c r="B342" s="102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8"/>
    </row>
  </sheetData>
  <mergeCells count="343">
    <mergeCell ref="H326:H327"/>
    <mergeCell ref="I326:I327"/>
    <mergeCell ref="D326:D327"/>
    <mergeCell ref="E326:E327"/>
    <mergeCell ref="F326:F327"/>
    <mergeCell ref="G326:G327"/>
    <mergeCell ref="H182:H183"/>
    <mergeCell ref="I182:I183"/>
    <mergeCell ref="H176:H177"/>
    <mergeCell ref="I176:I177"/>
    <mergeCell ref="G310:G311"/>
    <mergeCell ref="B341:B342"/>
    <mergeCell ref="C318:C319"/>
    <mergeCell ref="D318:D319"/>
    <mergeCell ref="E318:E319"/>
    <mergeCell ref="F318:F319"/>
    <mergeCell ref="G318:G319"/>
    <mergeCell ref="B326:B327"/>
    <mergeCell ref="B310:B311"/>
    <mergeCell ref="C326:C327"/>
    <mergeCell ref="C310:C311"/>
    <mergeCell ref="D310:D311"/>
    <mergeCell ref="E310:E311"/>
    <mergeCell ref="F290:F291"/>
    <mergeCell ref="E290:E291"/>
    <mergeCell ref="F310:F311"/>
    <mergeCell ref="G290:G291"/>
    <mergeCell ref="B318:B319"/>
    <mergeCell ref="C300:C301"/>
    <mergeCell ref="D300:D301"/>
    <mergeCell ref="E300:E301"/>
    <mergeCell ref="F300:F301"/>
    <mergeCell ref="G300:G301"/>
    <mergeCell ref="C290:C291"/>
    <mergeCell ref="D290:D291"/>
    <mergeCell ref="B300:B301"/>
    <mergeCell ref="F282:F283"/>
    <mergeCell ref="G282:G283"/>
    <mergeCell ref="B290:B291"/>
    <mergeCell ref="C273:C274"/>
    <mergeCell ref="C282:C283"/>
    <mergeCell ref="D282:D283"/>
    <mergeCell ref="E282:E283"/>
    <mergeCell ref="D273:D274"/>
    <mergeCell ref="E273:E274"/>
    <mergeCell ref="F273:F274"/>
    <mergeCell ref="B282:B283"/>
    <mergeCell ref="C265:C266"/>
    <mergeCell ref="D265:D266"/>
    <mergeCell ref="E265:E266"/>
    <mergeCell ref="B273:B274"/>
    <mergeCell ref="D255:D256"/>
    <mergeCell ref="E255:E256"/>
    <mergeCell ref="F249:F250"/>
    <mergeCell ref="G273:G274"/>
    <mergeCell ref="F255:F256"/>
    <mergeCell ref="G255:G256"/>
    <mergeCell ref="F265:F266"/>
    <mergeCell ref="G265:G266"/>
    <mergeCell ref="D249:D250"/>
    <mergeCell ref="E249:E250"/>
    <mergeCell ref="B255:B256"/>
    <mergeCell ref="C242:C243"/>
    <mergeCell ref="B265:B266"/>
    <mergeCell ref="C249:C250"/>
    <mergeCell ref="C255:C256"/>
    <mergeCell ref="B249:B250"/>
    <mergeCell ref="G230:G231"/>
    <mergeCell ref="F236:F237"/>
    <mergeCell ref="G236:G237"/>
    <mergeCell ref="G249:G250"/>
    <mergeCell ref="F242:F243"/>
    <mergeCell ref="G242:G243"/>
    <mergeCell ref="C236:C237"/>
    <mergeCell ref="D236:D237"/>
    <mergeCell ref="E236:E237"/>
    <mergeCell ref="B242:B243"/>
    <mergeCell ref="D242:D243"/>
    <mergeCell ref="E242:E243"/>
    <mergeCell ref="C230:C231"/>
    <mergeCell ref="D230:D231"/>
    <mergeCell ref="E230:E231"/>
    <mergeCell ref="F224:F225"/>
    <mergeCell ref="F230:F231"/>
    <mergeCell ref="G224:G225"/>
    <mergeCell ref="B230:B231"/>
    <mergeCell ref="C218:C219"/>
    <mergeCell ref="B236:B237"/>
    <mergeCell ref="C224:C225"/>
    <mergeCell ref="D224:D225"/>
    <mergeCell ref="E224:E225"/>
    <mergeCell ref="D218:D219"/>
    <mergeCell ref="E218:E219"/>
    <mergeCell ref="B224:B225"/>
    <mergeCell ref="F212:F213"/>
    <mergeCell ref="G212:G213"/>
    <mergeCell ref="F218:F219"/>
    <mergeCell ref="G218:G219"/>
    <mergeCell ref="B218:B219"/>
    <mergeCell ref="C212:C213"/>
    <mergeCell ref="D212:D213"/>
    <mergeCell ref="E212:E213"/>
    <mergeCell ref="B212:B213"/>
    <mergeCell ref="F206:F207"/>
    <mergeCell ref="G206:G207"/>
    <mergeCell ref="B206:B207"/>
    <mergeCell ref="C200:C201"/>
    <mergeCell ref="C206:C207"/>
    <mergeCell ref="D206:D207"/>
    <mergeCell ref="E206:E207"/>
    <mergeCell ref="D200:D201"/>
    <mergeCell ref="E200:E201"/>
    <mergeCell ref="B200:B201"/>
    <mergeCell ref="F194:F195"/>
    <mergeCell ref="G194:G195"/>
    <mergeCell ref="F200:F201"/>
    <mergeCell ref="G200:G201"/>
    <mergeCell ref="C194:C195"/>
    <mergeCell ref="D194:D195"/>
    <mergeCell ref="E194:E195"/>
    <mergeCell ref="B194:B195"/>
    <mergeCell ref="F182:F183"/>
    <mergeCell ref="G182:G183"/>
    <mergeCell ref="B188:B189"/>
    <mergeCell ref="C188:C189"/>
    <mergeCell ref="D188:D189"/>
    <mergeCell ref="E188:E189"/>
    <mergeCell ref="F188:F189"/>
    <mergeCell ref="G188:G189"/>
    <mergeCell ref="B182:B183"/>
    <mergeCell ref="C182:C183"/>
    <mergeCell ref="D182:D183"/>
    <mergeCell ref="E182:E183"/>
    <mergeCell ref="B176:B177"/>
    <mergeCell ref="C176:C177"/>
    <mergeCell ref="D176:D177"/>
    <mergeCell ref="E176:E177"/>
    <mergeCell ref="F176:F177"/>
    <mergeCell ref="G176:G177"/>
    <mergeCell ref="F151:F152"/>
    <mergeCell ref="G151:G152"/>
    <mergeCell ref="G175:I175"/>
    <mergeCell ref="H151:H152"/>
    <mergeCell ref="F159:F160"/>
    <mergeCell ref="G159:G160"/>
    <mergeCell ref="H159:H160"/>
    <mergeCell ref="B159:B160"/>
    <mergeCell ref="C159:C160"/>
    <mergeCell ref="D159:D160"/>
    <mergeCell ref="E159:E160"/>
    <mergeCell ref="B151:B152"/>
    <mergeCell ref="C151:C152"/>
    <mergeCell ref="D151:D152"/>
    <mergeCell ref="E151:E152"/>
    <mergeCell ref="F135:F136"/>
    <mergeCell ref="G135:G136"/>
    <mergeCell ref="D135:D136"/>
    <mergeCell ref="E135:E136"/>
    <mergeCell ref="H135:H136"/>
    <mergeCell ref="B143:B144"/>
    <mergeCell ref="C143:C144"/>
    <mergeCell ref="D143:D144"/>
    <mergeCell ref="E143:E144"/>
    <mergeCell ref="F143:F144"/>
    <mergeCell ref="G143:G144"/>
    <mergeCell ref="H143:H144"/>
    <mergeCell ref="B135:B136"/>
    <mergeCell ref="C135:C136"/>
    <mergeCell ref="F119:F120"/>
    <mergeCell ref="G119:G120"/>
    <mergeCell ref="H119:H120"/>
    <mergeCell ref="B127:B128"/>
    <mergeCell ref="C127:C128"/>
    <mergeCell ref="D127:D128"/>
    <mergeCell ref="E127:E128"/>
    <mergeCell ref="F127:F128"/>
    <mergeCell ref="G127:G128"/>
    <mergeCell ref="H127:H128"/>
    <mergeCell ref="B119:B120"/>
    <mergeCell ref="C119:C120"/>
    <mergeCell ref="D119:D120"/>
    <mergeCell ref="E119:E120"/>
    <mergeCell ref="F103:F104"/>
    <mergeCell ref="G103:G104"/>
    <mergeCell ref="H103:H104"/>
    <mergeCell ref="B111:B112"/>
    <mergeCell ref="C111:C112"/>
    <mergeCell ref="D111:D112"/>
    <mergeCell ref="E111:E112"/>
    <mergeCell ref="F111:F112"/>
    <mergeCell ref="G111:G112"/>
    <mergeCell ref="H111:H112"/>
    <mergeCell ref="B103:B104"/>
    <mergeCell ref="C103:C104"/>
    <mergeCell ref="D103:D104"/>
    <mergeCell ref="E103:E104"/>
    <mergeCell ref="F90:F91"/>
    <mergeCell ref="G90:G91"/>
    <mergeCell ref="H90:H91"/>
    <mergeCell ref="B97:B98"/>
    <mergeCell ref="C97:C98"/>
    <mergeCell ref="D97:D98"/>
    <mergeCell ref="E97:E98"/>
    <mergeCell ref="F97:F98"/>
    <mergeCell ref="G97:G98"/>
    <mergeCell ref="H97:H98"/>
    <mergeCell ref="B90:B91"/>
    <mergeCell ref="C90:C91"/>
    <mergeCell ref="D90:D91"/>
    <mergeCell ref="E90:E91"/>
    <mergeCell ref="F78:F79"/>
    <mergeCell ref="G78:G79"/>
    <mergeCell ref="H78:H79"/>
    <mergeCell ref="B84:B85"/>
    <mergeCell ref="C84:C85"/>
    <mergeCell ref="D84:D85"/>
    <mergeCell ref="E84:E85"/>
    <mergeCell ref="F84:F85"/>
    <mergeCell ref="G84:G85"/>
    <mergeCell ref="H84:H85"/>
    <mergeCell ref="B78:B79"/>
    <mergeCell ref="C78:C79"/>
    <mergeCell ref="D78:D79"/>
    <mergeCell ref="E78:E79"/>
    <mergeCell ref="F66:F67"/>
    <mergeCell ref="G66:G67"/>
    <mergeCell ref="H66:H67"/>
    <mergeCell ref="B72:B73"/>
    <mergeCell ref="C72:C73"/>
    <mergeCell ref="D72:D73"/>
    <mergeCell ref="E72:E73"/>
    <mergeCell ref="F72:F73"/>
    <mergeCell ref="G72:G73"/>
    <mergeCell ref="H72:H73"/>
    <mergeCell ref="B66:B67"/>
    <mergeCell ref="C66:C67"/>
    <mergeCell ref="D66:D67"/>
    <mergeCell ref="E66:E67"/>
    <mergeCell ref="E11:G11"/>
    <mergeCell ref="B12:B13"/>
    <mergeCell ref="C12:C13"/>
    <mergeCell ref="D12:D13"/>
    <mergeCell ref="E12:E13"/>
    <mergeCell ref="F12:F13"/>
    <mergeCell ref="G12:G13"/>
    <mergeCell ref="H12:H13"/>
    <mergeCell ref="B18:B19"/>
    <mergeCell ref="C18:C19"/>
    <mergeCell ref="D18:D19"/>
    <mergeCell ref="E18:E19"/>
    <mergeCell ref="F18:F19"/>
    <mergeCell ref="G18:G19"/>
    <mergeCell ref="H18:H19"/>
    <mergeCell ref="B24:B25"/>
    <mergeCell ref="C24:C25"/>
    <mergeCell ref="D24:D25"/>
    <mergeCell ref="E24:E25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H30:H31"/>
    <mergeCell ref="H36:H37"/>
    <mergeCell ref="B42:B43"/>
    <mergeCell ref="C42:C43"/>
    <mergeCell ref="D42:D43"/>
    <mergeCell ref="E42:E43"/>
    <mergeCell ref="F42:F43"/>
    <mergeCell ref="G42:G43"/>
    <mergeCell ref="H42:H43"/>
    <mergeCell ref="B36:B37"/>
    <mergeCell ref="C36:C37"/>
    <mergeCell ref="D48:D49"/>
    <mergeCell ref="E48:E49"/>
    <mergeCell ref="F36:F37"/>
    <mergeCell ref="G36:G37"/>
    <mergeCell ref="D36:D37"/>
    <mergeCell ref="E36:E37"/>
    <mergeCell ref="H48:H49"/>
    <mergeCell ref="B54:B55"/>
    <mergeCell ref="C54:C55"/>
    <mergeCell ref="D54:D55"/>
    <mergeCell ref="E54:E55"/>
    <mergeCell ref="F54:F55"/>
    <mergeCell ref="G54:G55"/>
    <mergeCell ref="H54:H55"/>
    <mergeCell ref="B48:B49"/>
    <mergeCell ref="C48:C49"/>
    <mergeCell ref="B7:H9"/>
    <mergeCell ref="F60:F61"/>
    <mergeCell ref="G60:G61"/>
    <mergeCell ref="H60:H61"/>
    <mergeCell ref="B60:B61"/>
    <mergeCell ref="C60:C61"/>
    <mergeCell ref="D60:D61"/>
    <mergeCell ref="E60:E61"/>
    <mergeCell ref="F48:F49"/>
    <mergeCell ref="G48:G49"/>
    <mergeCell ref="H188:H189"/>
    <mergeCell ref="I188:I189"/>
    <mergeCell ref="H194:H195"/>
    <mergeCell ref="I194:I195"/>
    <mergeCell ref="H200:H201"/>
    <mergeCell ref="I200:I201"/>
    <mergeCell ref="H206:H207"/>
    <mergeCell ref="I206:I207"/>
    <mergeCell ref="H212:H213"/>
    <mergeCell ref="I212:I213"/>
    <mergeCell ref="H218:H219"/>
    <mergeCell ref="I218:I219"/>
    <mergeCell ref="H224:H225"/>
    <mergeCell ref="I224:I225"/>
    <mergeCell ref="H230:H231"/>
    <mergeCell ref="I230:I231"/>
    <mergeCell ref="H236:H237"/>
    <mergeCell ref="I236:I237"/>
    <mergeCell ref="H242:H243"/>
    <mergeCell ref="I242:I243"/>
    <mergeCell ref="H249:H250"/>
    <mergeCell ref="I249:I250"/>
    <mergeCell ref="H255:H256"/>
    <mergeCell ref="I255:I256"/>
    <mergeCell ref="H290:H291"/>
    <mergeCell ref="I290:I291"/>
    <mergeCell ref="H265:H266"/>
    <mergeCell ref="I265:I266"/>
    <mergeCell ref="H273:H274"/>
    <mergeCell ref="I273:I274"/>
    <mergeCell ref="J175:J177"/>
    <mergeCell ref="B169:H171"/>
    <mergeCell ref="H318:H319"/>
    <mergeCell ref="I318:I319"/>
    <mergeCell ref="H300:H301"/>
    <mergeCell ref="I300:I301"/>
    <mergeCell ref="H310:H311"/>
    <mergeCell ref="I310:I311"/>
    <mergeCell ref="H282:H283"/>
    <mergeCell ref="I282:I283"/>
  </mergeCells>
  <printOptions/>
  <pageMargins left="0.56" right="0.1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6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.12109375" style="0" customWidth="1"/>
    <col min="2" max="2" width="5.125" style="0" customWidth="1"/>
    <col min="3" max="3" width="40.75390625" style="0" customWidth="1"/>
    <col min="4" max="4" width="11.625" style="0" customWidth="1"/>
    <col min="5" max="5" width="13.125" style="0" customWidth="1"/>
    <col min="6" max="6" width="15.25390625" style="0" customWidth="1"/>
    <col min="7" max="7" width="14.75390625" style="0" customWidth="1"/>
    <col min="8" max="8" width="13.75390625" style="0" customWidth="1"/>
    <col min="9" max="9" width="13.375" style="0" customWidth="1"/>
    <col min="10" max="10" width="10.125" style="0" bestFit="1" customWidth="1"/>
  </cols>
  <sheetData>
    <row r="1" spans="8:10" ht="9.75" customHeight="1">
      <c r="H1" s="63" t="s">
        <v>213</v>
      </c>
      <c r="I1" s="64"/>
      <c r="J1" s="64"/>
    </row>
    <row r="2" spans="8:10" ht="3.75" customHeight="1">
      <c r="H2" s="63"/>
      <c r="I2" s="64"/>
      <c r="J2" s="64"/>
    </row>
    <row r="3" spans="8:10" ht="13.5" customHeight="1">
      <c r="H3" s="65" t="s">
        <v>220</v>
      </c>
      <c r="I3" s="64"/>
      <c r="J3" s="64"/>
    </row>
    <row r="4" spans="8:10" ht="11.25" customHeight="1">
      <c r="H4" s="65" t="s">
        <v>151</v>
      </c>
      <c r="I4" s="64"/>
      <c r="J4" s="64"/>
    </row>
    <row r="5" spans="8:10" ht="11.25" customHeight="1">
      <c r="H5" s="66" t="s">
        <v>219</v>
      </c>
      <c r="I5" s="64"/>
      <c r="J5" s="64"/>
    </row>
    <row r="6" spans="2:9" ht="3.75" customHeight="1">
      <c r="B6" s="85" t="s">
        <v>215</v>
      </c>
      <c r="C6" s="85"/>
      <c r="D6" s="85"/>
      <c r="E6" s="85"/>
      <c r="F6" s="85"/>
      <c r="G6" s="85"/>
      <c r="H6" s="85"/>
      <c r="I6" s="85"/>
    </row>
    <row r="7" spans="2:9" ht="1.5" customHeight="1">
      <c r="B7" s="85"/>
      <c r="C7" s="85"/>
      <c r="D7" s="85"/>
      <c r="E7" s="85"/>
      <c r="F7" s="85"/>
      <c r="G7" s="85"/>
      <c r="H7" s="85"/>
      <c r="I7" s="85"/>
    </row>
    <row r="8" spans="2:9" ht="7.5" customHeight="1">
      <c r="B8" s="85"/>
      <c r="C8" s="85"/>
      <c r="D8" s="85"/>
      <c r="E8" s="85"/>
      <c r="F8" s="85"/>
      <c r="G8" s="85"/>
      <c r="H8" s="85"/>
      <c r="I8" s="85"/>
    </row>
    <row r="9" spans="2:9" ht="12.75">
      <c r="B9" s="85"/>
      <c r="C9" s="85"/>
      <c r="D9" s="85"/>
      <c r="E9" s="85"/>
      <c r="F9" s="85"/>
      <c r="G9" s="85"/>
      <c r="H9" s="85"/>
      <c r="I9" s="85"/>
    </row>
    <row r="10" spans="2:9" ht="38.25">
      <c r="B10" s="110" t="s">
        <v>0</v>
      </c>
      <c r="C10" s="110" t="s">
        <v>1</v>
      </c>
      <c r="D10" s="108" t="s">
        <v>214</v>
      </c>
      <c r="E10" s="108" t="s">
        <v>195</v>
      </c>
      <c r="F10" s="97" t="s">
        <v>148</v>
      </c>
      <c r="G10" s="97"/>
      <c r="H10" s="97"/>
      <c r="I10" s="2" t="s">
        <v>3</v>
      </c>
    </row>
    <row r="11" spans="2:9" ht="12.75">
      <c r="B11" s="106"/>
      <c r="C11" s="106"/>
      <c r="D11" s="109"/>
      <c r="E11" s="109"/>
      <c r="F11" s="1">
        <v>2007</v>
      </c>
      <c r="G11" s="1">
        <v>2008</v>
      </c>
      <c r="H11" s="1">
        <v>2009</v>
      </c>
      <c r="I11" s="1" t="s">
        <v>2</v>
      </c>
    </row>
    <row r="12" spans="2:9" ht="13.5" customHeight="1">
      <c r="B12" s="20" t="s">
        <v>4</v>
      </c>
      <c r="C12" s="20" t="s">
        <v>5</v>
      </c>
      <c r="D12" s="1"/>
      <c r="E12" s="5"/>
      <c r="F12" s="5"/>
      <c r="G12" s="5"/>
      <c r="H12" s="5"/>
      <c r="I12" s="5"/>
    </row>
    <row r="13" spans="2:9" ht="12.75">
      <c r="B13" s="3" t="s">
        <v>6</v>
      </c>
      <c r="C13" s="4" t="s">
        <v>8</v>
      </c>
      <c r="D13" s="51">
        <v>154153</v>
      </c>
      <c r="E13" s="51">
        <v>3000</v>
      </c>
      <c r="F13" s="51"/>
      <c r="G13" s="51"/>
      <c r="H13" s="49"/>
      <c r="I13" s="51">
        <f>SUM(D13:H13)</f>
        <v>157153</v>
      </c>
    </row>
    <row r="14" spans="2:9" ht="12.75">
      <c r="B14" s="3" t="s">
        <v>10</v>
      </c>
      <c r="C14" s="5" t="s">
        <v>7</v>
      </c>
      <c r="D14" s="49"/>
      <c r="E14" s="49"/>
      <c r="F14" s="51">
        <v>4880000</v>
      </c>
      <c r="G14" s="51">
        <v>4000000</v>
      </c>
      <c r="H14" s="49"/>
      <c r="I14" s="51">
        <f>SUM(D14:H14)</f>
        <v>8880000</v>
      </c>
    </row>
    <row r="15" spans="2:9" ht="12.75">
      <c r="B15" s="3" t="s">
        <v>11</v>
      </c>
      <c r="C15" s="5" t="s">
        <v>9</v>
      </c>
      <c r="D15" s="51">
        <v>5515</v>
      </c>
      <c r="E15" s="49"/>
      <c r="F15" s="51">
        <v>24000</v>
      </c>
      <c r="G15" s="51">
        <v>24000</v>
      </c>
      <c r="H15" s="49"/>
      <c r="I15" s="51">
        <f>SUM(D15:H15)</f>
        <v>53515</v>
      </c>
    </row>
    <row r="16" spans="2:10" ht="14.25">
      <c r="B16" s="6"/>
      <c r="C16" s="7" t="s">
        <v>2</v>
      </c>
      <c r="D16" s="54">
        <f>SUM(D12:D15)</f>
        <v>159668</v>
      </c>
      <c r="E16" s="53">
        <f>E13+E14+E15</f>
        <v>3000</v>
      </c>
      <c r="F16" s="53">
        <f>F13+F14+F15</f>
        <v>4904000</v>
      </c>
      <c r="G16" s="53">
        <f>G13+G14+G15</f>
        <v>4024000</v>
      </c>
      <c r="H16" s="53">
        <f>H13+H14+H15</f>
        <v>0</v>
      </c>
      <c r="I16" s="70">
        <f>SUM(D16:H16)</f>
        <v>9090668</v>
      </c>
      <c r="J16" s="18">
        <f>SUM(I13:I15)</f>
        <v>9090668</v>
      </c>
    </row>
    <row r="17" spans="2:9" ht="5.25" customHeight="1">
      <c r="B17" s="103" t="s">
        <v>12</v>
      </c>
      <c r="C17" s="103" t="s">
        <v>16</v>
      </c>
      <c r="D17" s="80"/>
      <c r="E17" s="78"/>
      <c r="F17" s="78"/>
      <c r="G17" s="78"/>
      <c r="H17" s="78"/>
      <c r="I17" s="111" t="s">
        <v>2</v>
      </c>
    </row>
    <row r="18" spans="2:9" ht="9.75" customHeight="1">
      <c r="B18" s="104"/>
      <c r="C18" s="104"/>
      <c r="D18" s="81"/>
      <c r="E18" s="79"/>
      <c r="F18" s="79"/>
      <c r="G18" s="79"/>
      <c r="H18" s="79"/>
      <c r="I18" s="112"/>
    </row>
    <row r="19" spans="2:9" ht="10.5" customHeight="1">
      <c r="B19" s="3" t="s">
        <v>13</v>
      </c>
      <c r="C19" s="4" t="s">
        <v>8</v>
      </c>
      <c r="D19" s="51">
        <v>2000</v>
      </c>
      <c r="E19" s="49">
        <v>0</v>
      </c>
      <c r="F19" s="51">
        <v>150000</v>
      </c>
      <c r="G19" s="51"/>
      <c r="H19" s="49"/>
      <c r="I19" s="51">
        <f>SUM(D19:H19)</f>
        <v>152000</v>
      </c>
    </row>
    <row r="20" spans="2:9" ht="10.5" customHeight="1">
      <c r="B20" s="3" t="s">
        <v>14</v>
      </c>
      <c r="C20" s="5" t="s">
        <v>7</v>
      </c>
      <c r="D20" s="49"/>
      <c r="E20" s="49">
        <v>0</v>
      </c>
      <c r="F20" s="49">
        <v>0</v>
      </c>
      <c r="G20" s="51">
        <v>500000</v>
      </c>
      <c r="H20" s="51">
        <v>2000000</v>
      </c>
      <c r="I20" s="51">
        <f>SUM(D20:H20)</f>
        <v>2500000</v>
      </c>
    </row>
    <row r="21" spans="2:9" ht="10.5" customHeight="1">
      <c r="B21" s="3" t="s">
        <v>15</v>
      </c>
      <c r="C21" s="5" t="s">
        <v>9</v>
      </c>
      <c r="D21" s="49"/>
      <c r="E21" s="49">
        <v>0</v>
      </c>
      <c r="F21" s="51">
        <v>2500</v>
      </c>
      <c r="G21" s="49">
        <v>5000</v>
      </c>
      <c r="H21" s="49">
        <v>7500</v>
      </c>
      <c r="I21" s="51">
        <f>SUM(D21:H21)</f>
        <v>15000</v>
      </c>
    </row>
    <row r="22" spans="2:10" ht="14.25">
      <c r="B22" s="6"/>
      <c r="C22" s="7" t="s">
        <v>2</v>
      </c>
      <c r="D22" s="53">
        <f>D19</f>
        <v>2000</v>
      </c>
      <c r="E22" s="54">
        <f>SUM(E19:E21)</f>
        <v>0</v>
      </c>
      <c r="F22" s="54">
        <f>SUM(F19:F21)</f>
        <v>152500</v>
      </c>
      <c r="G22" s="54">
        <f>SUM(G19:G21)</f>
        <v>505000</v>
      </c>
      <c r="H22" s="54">
        <f>SUM(H19:H21)</f>
        <v>2007500</v>
      </c>
      <c r="I22" s="70">
        <f>SUM(D22:H22)</f>
        <v>2667000</v>
      </c>
      <c r="J22" s="18">
        <f>SUM(I19:I21)</f>
        <v>2667000</v>
      </c>
    </row>
    <row r="23" spans="2:25" ht="12.75">
      <c r="B23" s="89" t="s">
        <v>18</v>
      </c>
      <c r="C23" s="94" t="s">
        <v>17</v>
      </c>
      <c r="D23" s="67"/>
      <c r="E23" s="91"/>
      <c r="F23" s="91"/>
      <c r="G23" s="91"/>
      <c r="H23" s="91"/>
      <c r="I23" s="88" t="s">
        <v>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ht="10.5" customHeight="1">
      <c r="B24" s="90"/>
      <c r="C24" s="95"/>
      <c r="D24" s="69"/>
      <c r="E24" s="92"/>
      <c r="F24" s="92"/>
      <c r="G24" s="92"/>
      <c r="H24" s="92"/>
      <c r="I24" s="93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2:25" ht="10.5" customHeight="1">
      <c r="B25" s="3" t="s">
        <v>19</v>
      </c>
      <c r="C25" s="4" t="s">
        <v>8</v>
      </c>
      <c r="D25" s="51">
        <v>4000</v>
      </c>
      <c r="E25" s="49">
        <v>3000</v>
      </c>
      <c r="F25" s="51">
        <v>270000</v>
      </c>
      <c r="G25" s="51">
        <v>0</v>
      </c>
      <c r="H25" s="49">
        <v>0</v>
      </c>
      <c r="I25" s="51">
        <f>H25+G25+F25+E25+D25</f>
        <v>277000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2:25" ht="12.75">
      <c r="B26" s="3" t="s">
        <v>20</v>
      </c>
      <c r="C26" s="5" t="s">
        <v>7</v>
      </c>
      <c r="D26" s="49"/>
      <c r="E26" s="49">
        <v>0</v>
      </c>
      <c r="F26" s="49">
        <v>0</v>
      </c>
      <c r="G26" s="51">
        <v>1862000</v>
      </c>
      <c r="H26" s="51">
        <v>3618000</v>
      </c>
      <c r="I26" s="51">
        <f>H26+G26+F26+E26</f>
        <v>5480000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2:9" ht="12.75">
      <c r="B27" s="3" t="s">
        <v>21</v>
      </c>
      <c r="C27" s="5" t="s">
        <v>9</v>
      </c>
      <c r="D27" s="49"/>
      <c r="E27" s="49">
        <v>0</v>
      </c>
      <c r="F27" s="51">
        <v>2500</v>
      </c>
      <c r="G27" s="51">
        <v>7500</v>
      </c>
      <c r="H27" s="51">
        <v>10000</v>
      </c>
      <c r="I27" s="51">
        <f>H27+G27+F27+E27</f>
        <v>20000</v>
      </c>
    </row>
    <row r="28" spans="2:10" ht="14.25">
      <c r="B28" s="6"/>
      <c r="C28" s="7" t="s">
        <v>2</v>
      </c>
      <c r="D28" s="53">
        <f>D25</f>
        <v>4000</v>
      </c>
      <c r="E28" s="54">
        <f>SUM(E25:E27)</f>
        <v>3000</v>
      </c>
      <c r="F28" s="54">
        <f>SUM(F25:F27)</f>
        <v>272500</v>
      </c>
      <c r="G28" s="54">
        <f>SUM(G25:G27)</f>
        <v>1869500</v>
      </c>
      <c r="H28" s="54">
        <f>SUM(H25:H27)</f>
        <v>3628000</v>
      </c>
      <c r="I28" s="53">
        <f>SUM(I25:I27)</f>
        <v>5777000</v>
      </c>
      <c r="J28" s="18">
        <f>SUM(D28:H28)</f>
        <v>5777000</v>
      </c>
    </row>
    <row r="29" spans="2:9" ht="2.25" customHeight="1">
      <c r="B29" s="89" t="s">
        <v>22</v>
      </c>
      <c r="C29" s="89" t="s">
        <v>46</v>
      </c>
      <c r="D29" s="110"/>
      <c r="E29" s="91"/>
      <c r="F29" s="91"/>
      <c r="G29" s="91"/>
      <c r="H29" s="91"/>
      <c r="I29" s="88" t="s">
        <v>2</v>
      </c>
    </row>
    <row r="30" spans="2:9" ht="12.75">
      <c r="B30" s="90"/>
      <c r="C30" s="90"/>
      <c r="D30" s="98"/>
      <c r="E30" s="92"/>
      <c r="F30" s="92"/>
      <c r="G30" s="92"/>
      <c r="H30" s="92"/>
      <c r="I30" s="93"/>
    </row>
    <row r="31" spans="2:9" ht="12.75">
      <c r="B31" s="3" t="s">
        <v>23</v>
      </c>
      <c r="C31" s="4" t="s">
        <v>8</v>
      </c>
      <c r="D31" s="51">
        <v>31976</v>
      </c>
      <c r="E31" s="10">
        <v>0</v>
      </c>
      <c r="F31" s="10">
        <v>8000</v>
      </c>
      <c r="G31" s="11"/>
      <c r="H31" s="11"/>
      <c r="I31" s="10">
        <f>E31+H31+G31+F31+D31</f>
        <v>39976</v>
      </c>
    </row>
    <row r="32" spans="2:9" ht="12.75">
      <c r="B32" s="3" t="s">
        <v>24</v>
      </c>
      <c r="C32" s="5" t="s">
        <v>7</v>
      </c>
      <c r="D32" s="11"/>
      <c r="E32" s="11">
        <v>0</v>
      </c>
      <c r="F32" s="10">
        <v>800000</v>
      </c>
      <c r="G32" s="10">
        <v>2650000</v>
      </c>
      <c r="H32" s="11">
        <v>0</v>
      </c>
      <c r="I32" s="10">
        <f>E32+H32+G32+F32</f>
        <v>3450000</v>
      </c>
    </row>
    <row r="33" spans="2:9" ht="12.75">
      <c r="B33" s="3" t="s">
        <v>25</v>
      </c>
      <c r="C33" s="5" t="s">
        <v>9</v>
      </c>
      <c r="D33" s="11">
        <v>133</v>
      </c>
      <c r="E33" s="10">
        <v>0</v>
      </c>
      <c r="F33" s="10">
        <v>10000</v>
      </c>
      <c r="G33" s="11">
        <v>6000</v>
      </c>
      <c r="H33" s="11">
        <v>0</v>
      </c>
      <c r="I33" s="10">
        <f>E33+H33+G33+F33+D33</f>
        <v>16133</v>
      </c>
    </row>
    <row r="34" spans="2:10" ht="14.25">
      <c r="B34" s="6"/>
      <c r="C34" s="7" t="s">
        <v>2</v>
      </c>
      <c r="D34" s="53">
        <f aca="true" t="shared" si="0" ref="D34:I34">SUM(D31:D33)</f>
        <v>32109</v>
      </c>
      <c r="E34" s="53">
        <f t="shared" si="0"/>
        <v>0</v>
      </c>
      <c r="F34" s="53">
        <f t="shared" si="0"/>
        <v>818000</v>
      </c>
      <c r="G34" s="53">
        <f t="shared" si="0"/>
        <v>2656000</v>
      </c>
      <c r="H34" s="53">
        <f t="shared" si="0"/>
        <v>0</v>
      </c>
      <c r="I34" s="53">
        <f t="shared" si="0"/>
        <v>3506109</v>
      </c>
      <c r="J34" s="18">
        <f>SUM(D34:G34)</f>
        <v>3506109</v>
      </c>
    </row>
    <row r="35" spans="2:9" ht="12.75" customHeight="1">
      <c r="B35" s="89" t="s">
        <v>26</v>
      </c>
      <c r="C35" s="94" t="s">
        <v>47</v>
      </c>
      <c r="D35" s="46"/>
      <c r="E35" s="91"/>
      <c r="F35" s="91"/>
      <c r="G35" s="91"/>
      <c r="H35" s="91"/>
      <c r="I35" s="88" t="s">
        <v>2</v>
      </c>
    </row>
    <row r="36" spans="2:9" ht="12.75">
      <c r="B36" s="90"/>
      <c r="C36" s="95"/>
      <c r="D36" s="50"/>
      <c r="E36" s="92"/>
      <c r="F36" s="92"/>
      <c r="G36" s="92"/>
      <c r="H36" s="92"/>
      <c r="I36" s="93"/>
    </row>
    <row r="37" spans="2:9" ht="10.5" customHeight="1">
      <c r="B37" s="3" t="s">
        <v>27</v>
      </c>
      <c r="C37" s="4" t="s">
        <v>8</v>
      </c>
      <c r="D37" s="51">
        <v>3000</v>
      </c>
      <c r="E37" s="49">
        <v>2000</v>
      </c>
      <c r="F37" s="51">
        <v>180000</v>
      </c>
      <c r="G37" s="51">
        <v>0</v>
      </c>
      <c r="H37" s="49">
        <v>0</v>
      </c>
      <c r="I37" s="51">
        <f>H37+G37+F37+E37+D37</f>
        <v>185000</v>
      </c>
    </row>
    <row r="38" spans="2:9" ht="10.5" customHeight="1">
      <c r="B38" s="3" t="s">
        <v>28</v>
      </c>
      <c r="C38" s="5" t="s">
        <v>7</v>
      </c>
      <c r="D38" s="49"/>
      <c r="E38" s="49">
        <v>0</v>
      </c>
      <c r="F38" s="51">
        <v>600000</v>
      </c>
      <c r="G38" s="51">
        <v>2750000</v>
      </c>
      <c r="H38" s="51">
        <v>0</v>
      </c>
      <c r="I38" s="51">
        <f>H38+G38+F38+E38</f>
        <v>3350000</v>
      </c>
    </row>
    <row r="39" spans="2:9" ht="10.5" customHeight="1">
      <c r="B39" s="3" t="s">
        <v>29</v>
      </c>
      <c r="C39" s="5" t="s">
        <v>9</v>
      </c>
      <c r="D39" s="49"/>
      <c r="E39" s="49">
        <v>0</v>
      </c>
      <c r="F39" s="51">
        <v>20000</v>
      </c>
      <c r="G39" s="51">
        <v>15000</v>
      </c>
      <c r="H39" s="51"/>
      <c r="I39" s="51">
        <f>H39+G39+F39+E39</f>
        <v>35000</v>
      </c>
    </row>
    <row r="40" spans="2:10" ht="14.25">
      <c r="B40" s="6"/>
      <c r="C40" s="7" t="s">
        <v>2</v>
      </c>
      <c r="D40" s="53">
        <f>D37</f>
        <v>3000</v>
      </c>
      <c r="E40" s="54">
        <f>SUM(E37:E39)</f>
        <v>2000</v>
      </c>
      <c r="F40" s="54">
        <f>SUM(F37:F39)</f>
        <v>800000</v>
      </c>
      <c r="G40" s="54">
        <f>SUM(G37:G39)</f>
        <v>2765000</v>
      </c>
      <c r="H40" s="54">
        <f>SUM(H37:H39)</f>
        <v>0</v>
      </c>
      <c r="I40" s="53">
        <f>SUM(I37:I39)</f>
        <v>3570000</v>
      </c>
      <c r="J40" s="18">
        <f>SUM(D40:G40)</f>
        <v>3570000</v>
      </c>
    </row>
    <row r="41" spans="2:9" ht="12.75">
      <c r="B41" s="89" t="s">
        <v>30</v>
      </c>
      <c r="C41" s="89" t="s">
        <v>48</v>
      </c>
      <c r="D41" s="55">
        <v>2005</v>
      </c>
      <c r="E41" s="56">
        <v>2006</v>
      </c>
      <c r="F41" s="56">
        <v>2007</v>
      </c>
      <c r="G41" s="56">
        <v>2008</v>
      </c>
      <c r="H41" s="56">
        <v>2009</v>
      </c>
      <c r="I41" s="44" t="s">
        <v>2</v>
      </c>
    </row>
    <row r="42" spans="2:9" ht="12.75">
      <c r="B42" s="90"/>
      <c r="C42" s="90"/>
      <c r="D42" s="11"/>
      <c r="E42" s="45"/>
      <c r="F42" s="45"/>
      <c r="G42" s="45"/>
      <c r="H42" s="45"/>
      <c r="I42" s="45"/>
    </row>
    <row r="43" spans="2:9" ht="12.75">
      <c r="B43" s="3" t="s">
        <v>31</v>
      </c>
      <c r="C43" s="4" t="s">
        <v>8</v>
      </c>
      <c r="D43" s="51">
        <v>13108</v>
      </c>
      <c r="E43" s="51">
        <v>22000</v>
      </c>
      <c r="F43" s="51"/>
      <c r="G43" s="49"/>
      <c r="H43" s="49"/>
      <c r="I43" s="51">
        <f>H43+G43+F43+E43+D43</f>
        <v>35108</v>
      </c>
    </row>
    <row r="44" spans="2:9" ht="12.75">
      <c r="B44" s="3" t="s">
        <v>32</v>
      </c>
      <c r="C44" s="5" t="s">
        <v>7</v>
      </c>
      <c r="D44" s="49"/>
      <c r="E44" s="49">
        <v>0</v>
      </c>
      <c r="F44" s="51">
        <v>1500000</v>
      </c>
      <c r="G44" s="49"/>
      <c r="H44" s="51"/>
      <c r="I44" s="51">
        <f>H44+G44+F44+E44</f>
        <v>1500000</v>
      </c>
    </row>
    <row r="45" spans="2:9" ht="12.75">
      <c r="B45" s="3" t="s">
        <v>33</v>
      </c>
      <c r="C45" s="5" t="s">
        <v>9</v>
      </c>
      <c r="D45" s="49"/>
      <c r="E45" s="49">
        <v>0</v>
      </c>
      <c r="F45" s="51">
        <v>2500</v>
      </c>
      <c r="G45" s="49">
        <v>0</v>
      </c>
      <c r="H45" s="51">
        <v>0</v>
      </c>
      <c r="I45" s="51">
        <f>H45+G45+F45+E45</f>
        <v>2500</v>
      </c>
    </row>
    <row r="46" spans="2:10" ht="14.25">
      <c r="B46" s="6"/>
      <c r="C46" s="7" t="s">
        <v>2</v>
      </c>
      <c r="D46" s="53">
        <f>D43</f>
        <v>13108</v>
      </c>
      <c r="E46" s="53">
        <f>SUM(E43:E45)</f>
        <v>22000</v>
      </c>
      <c r="F46" s="53">
        <f>SUM(F43:F45)</f>
        <v>1502500</v>
      </c>
      <c r="G46" s="53">
        <f>SUM(G43:G45)</f>
        <v>0</v>
      </c>
      <c r="H46" s="53">
        <f>SUM(H43:H45)</f>
        <v>0</v>
      </c>
      <c r="I46" s="53">
        <f>H46+G46+F46+E46+D46</f>
        <v>1537608</v>
      </c>
      <c r="J46" s="18">
        <f>SUM(I43:I45)</f>
        <v>1537608</v>
      </c>
    </row>
    <row r="47" spans="2:9" ht="12.75">
      <c r="B47" s="89" t="s">
        <v>34</v>
      </c>
      <c r="C47" s="89" t="s">
        <v>49</v>
      </c>
      <c r="D47" s="1"/>
      <c r="E47" s="88"/>
      <c r="F47" s="88"/>
      <c r="G47" s="88"/>
      <c r="H47" s="88"/>
      <c r="I47" s="88" t="s">
        <v>2</v>
      </c>
    </row>
    <row r="48" spans="2:9" ht="12.75">
      <c r="B48" s="90"/>
      <c r="C48" s="90"/>
      <c r="D48" s="11"/>
      <c r="E48" s="88"/>
      <c r="F48" s="88"/>
      <c r="G48" s="88"/>
      <c r="H48" s="88"/>
      <c r="I48" s="88"/>
    </row>
    <row r="49" spans="2:9" ht="12.75">
      <c r="B49" s="3" t="s">
        <v>35</v>
      </c>
      <c r="C49" s="4" t="s">
        <v>8</v>
      </c>
      <c r="D49" s="51">
        <v>1985</v>
      </c>
      <c r="E49" s="49">
        <v>0</v>
      </c>
      <c r="F49" s="51">
        <v>45000</v>
      </c>
      <c r="G49" s="49"/>
      <c r="H49" s="49"/>
      <c r="I49" s="51">
        <f>H49+G49+F49+E49+D49</f>
        <v>46985</v>
      </c>
    </row>
    <row r="50" spans="2:9" ht="12.75">
      <c r="B50" s="3" t="s">
        <v>36</v>
      </c>
      <c r="C50" s="5" t="s">
        <v>7</v>
      </c>
      <c r="D50" s="49"/>
      <c r="E50" s="49">
        <v>0</v>
      </c>
      <c r="F50" s="49">
        <v>0</v>
      </c>
      <c r="G50" s="51">
        <v>1363400</v>
      </c>
      <c r="H50" s="51">
        <v>1000000</v>
      </c>
      <c r="I50" s="49">
        <f>H50+G50+F50+E50</f>
        <v>2363400</v>
      </c>
    </row>
    <row r="51" spans="2:9" ht="12.75">
      <c r="B51" s="3" t="s">
        <v>37</v>
      </c>
      <c r="C51" s="5" t="s">
        <v>9</v>
      </c>
      <c r="D51" s="49"/>
      <c r="E51" s="49">
        <v>0</v>
      </c>
      <c r="F51" s="51">
        <v>2500</v>
      </c>
      <c r="G51" s="51">
        <v>12500</v>
      </c>
      <c r="H51" s="49">
        <v>0</v>
      </c>
      <c r="I51" s="49">
        <f>H51+G51+F51+E51</f>
        <v>15000</v>
      </c>
    </row>
    <row r="52" spans="2:10" ht="14.25">
      <c r="B52" s="6"/>
      <c r="C52" s="7" t="s">
        <v>2</v>
      </c>
      <c r="D52" s="53">
        <f>D49</f>
        <v>1985</v>
      </c>
      <c r="E52" s="54">
        <f>SUM(E49:E51)</f>
        <v>0</v>
      </c>
      <c r="F52" s="54">
        <f>SUM(F49:F51)</f>
        <v>47500</v>
      </c>
      <c r="G52" s="54">
        <f>SUM(G49:G51)</f>
        <v>1375900</v>
      </c>
      <c r="H52" s="54">
        <f>SUM(H49:H51)</f>
        <v>1000000</v>
      </c>
      <c r="I52" s="53">
        <f>SUM(I49:I51)</f>
        <v>2425385</v>
      </c>
      <c r="J52" s="18">
        <f>SUM(D52:H52)</f>
        <v>2425385</v>
      </c>
    </row>
    <row r="53" spans="2:9" ht="5.25" customHeight="1">
      <c r="B53" s="89" t="s">
        <v>38</v>
      </c>
      <c r="C53" s="89" t="s">
        <v>196</v>
      </c>
      <c r="D53" s="110"/>
      <c r="E53" s="88"/>
      <c r="F53" s="88"/>
      <c r="G53" s="88"/>
      <c r="H53" s="88"/>
      <c r="I53" s="88" t="s">
        <v>2</v>
      </c>
    </row>
    <row r="54" spans="2:9" ht="12.75">
      <c r="B54" s="90"/>
      <c r="C54" s="90"/>
      <c r="D54" s="98"/>
      <c r="E54" s="88"/>
      <c r="F54" s="88"/>
      <c r="G54" s="88"/>
      <c r="H54" s="88"/>
      <c r="I54" s="88"/>
    </row>
    <row r="55" spans="2:9" ht="12.75">
      <c r="B55" s="3" t="s">
        <v>39</v>
      </c>
      <c r="C55" s="4" t="s">
        <v>8</v>
      </c>
      <c r="D55" s="51">
        <v>1015</v>
      </c>
      <c r="E55" s="51">
        <v>2000</v>
      </c>
      <c r="F55" s="49">
        <v>0</v>
      </c>
      <c r="G55" s="49">
        <v>0</v>
      </c>
      <c r="H55" s="49">
        <v>0</v>
      </c>
      <c r="I55" s="51">
        <f>H55+G55+F55+E55+D55</f>
        <v>3015</v>
      </c>
    </row>
    <row r="56" spans="2:9" ht="12.75">
      <c r="B56" s="3" t="s">
        <v>40</v>
      </c>
      <c r="C56" s="5" t="s">
        <v>7</v>
      </c>
      <c r="D56" s="49"/>
      <c r="E56" s="49">
        <v>0</v>
      </c>
      <c r="F56" s="51">
        <v>3750000</v>
      </c>
      <c r="G56" s="51">
        <v>0</v>
      </c>
      <c r="H56" s="49">
        <v>0</v>
      </c>
      <c r="I56" s="51">
        <f>H56+G56+F56+E56</f>
        <v>3750000</v>
      </c>
    </row>
    <row r="57" spans="2:9" ht="12.75">
      <c r="B57" s="3" t="s">
        <v>41</v>
      </c>
      <c r="C57" s="5" t="s">
        <v>9</v>
      </c>
      <c r="D57" s="51">
        <v>2144</v>
      </c>
      <c r="E57" s="51">
        <v>0</v>
      </c>
      <c r="F57" s="51">
        <v>20000</v>
      </c>
      <c r="G57" s="51">
        <v>0</v>
      </c>
      <c r="H57" s="49">
        <v>0</v>
      </c>
      <c r="I57" s="51">
        <f>H57+G57+F57+E57+D57</f>
        <v>22144</v>
      </c>
    </row>
    <row r="58" spans="2:10" ht="14.25">
      <c r="B58" s="6"/>
      <c r="C58" s="7" t="s">
        <v>2</v>
      </c>
      <c r="D58" s="53">
        <f aca="true" t="shared" si="1" ref="D58:I58">SUM(D55:D57)</f>
        <v>3159</v>
      </c>
      <c r="E58" s="53">
        <f t="shared" si="1"/>
        <v>2000</v>
      </c>
      <c r="F58" s="53">
        <f t="shared" si="1"/>
        <v>3770000</v>
      </c>
      <c r="G58" s="53">
        <f t="shared" si="1"/>
        <v>0</v>
      </c>
      <c r="H58" s="53">
        <f t="shared" si="1"/>
        <v>0</v>
      </c>
      <c r="I58" s="53">
        <f t="shared" si="1"/>
        <v>3775159</v>
      </c>
      <c r="J58" s="18">
        <f>SUM(D58:F58)</f>
        <v>3775159</v>
      </c>
    </row>
    <row r="59" spans="2:9" ht="12.75">
      <c r="B59" s="89" t="s">
        <v>42</v>
      </c>
      <c r="C59" s="94" t="s">
        <v>197</v>
      </c>
      <c r="D59" s="46"/>
      <c r="E59" s="88"/>
      <c r="F59" s="88"/>
      <c r="G59" s="88"/>
      <c r="H59" s="88"/>
      <c r="I59" s="88" t="s">
        <v>2</v>
      </c>
    </row>
    <row r="60" spans="2:9" ht="12.75">
      <c r="B60" s="90"/>
      <c r="C60" s="95"/>
      <c r="D60" s="50"/>
      <c r="E60" s="88"/>
      <c r="F60" s="88"/>
      <c r="G60" s="88"/>
      <c r="H60" s="88"/>
      <c r="I60" s="88"/>
    </row>
    <row r="61" spans="2:9" ht="10.5" customHeight="1">
      <c r="B61" s="3" t="s">
        <v>43</v>
      </c>
      <c r="C61" s="4" t="s">
        <v>8</v>
      </c>
      <c r="D61" s="49"/>
      <c r="E61" s="51">
        <v>2000</v>
      </c>
      <c r="F61" s="49">
        <v>0</v>
      </c>
      <c r="G61" s="49">
        <v>0</v>
      </c>
      <c r="H61" s="49">
        <v>0</v>
      </c>
      <c r="I61" s="51">
        <f>H61+G61+F61+E61</f>
        <v>2000</v>
      </c>
    </row>
    <row r="62" spans="2:9" ht="10.5" customHeight="1">
      <c r="B62" s="3" t="s">
        <v>44</v>
      </c>
      <c r="C62" s="5" t="s">
        <v>7</v>
      </c>
      <c r="D62" s="11"/>
      <c r="E62" s="49">
        <v>0</v>
      </c>
      <c r="F62" s="51">
        <v>3610900</v>
      </c>
      <c r="G62" s="51">
        <v>0</v>
      </c>
      <c r="H62" s="49">
        <v>0</v>
      </c>
      <c r="I62" s="51">
        <f>H62+G62+F62+E62</f>
        <v>3610900</v>
      </c>
    </row>
    <row r="63" spans="2:9" ht="10.5" customHeight="1">
      <c r="B63" s="3" t="s">
        <v>45</v>
      </c>
      <c r="C63" s="5" t="s">
        <v>9</v>
      </c>
      <c r="D63" s="11"/>
      <c r="E63" s="49">
        <v>0</v>
      </c>
      <c r="F63" s="51">
        <v>26000</v>
      </c>
      <c r="G63" s="51">
        <v>0</v>
      </c>
      <c r="H63" s="49">
        <v>0</v>
      </c>
      <c r="I63" s="51">
        <f>H63+G63+F63+E63</f>
        <v>26000</v>
      </c>
    </row>
    <row r="64" spans="2:10" ht="14.25">
      <c r="B64" s="6"/>
      <c r="C64" s="7" t="s">
        <v>2</v>
      </c>
      <c r="D64" s="54">
        <v>0</v>
      </c>
      <c r="E64" s="53">
        <f>SUM(E61:E63)</f>
        <v>2000</v>
      </c>
      <c r="F64" s="53">
        <f>SUM(F61:F63)</f>
        <v>3636900</v>
      </c>
      <c r="G64" s="53">
        <f>SUM(G61:G63)</f>
        <v>0</v>
      </c>
      <c r="H64" s="53">
        <f>SUM(H61:H63)</f>
        <v>0</v>
      </c>
      <c r="I64" s="53">
        <f>SUM(I61:I63)</f>
        <v>3638900</v>
      </c>
      <c r="J64" s="18">
        <f>E64+F64</f>
        <v>3638900</v>
      </c>
    </row>
    <row r="65" spans="2:9" ht="12.75">
      <c r="B65" s="89" t="s">
        <v>52</v>
      </c>
      <c r="C65" s="94" t="s">
        <v>79</v>
      </c>
      <c r="D65" s="46"/>
      <c r="E65" s="88"/>
      <c r="F65" s="88"/>
      <c r="G65" s="88"/>
      <c r="H65" s="88"/>
      <c r="I65" s="88" t="s">
        <v>2</v>
      </c>
    </row>
    <row r="66" spans="2:9" ht="12.75">
      <c r="B66" s="90"/>
      <c r="C66" s="95"/>
      <c r="D66" s="50"/>
      <c r="E66" s="88"/>
      <c r="F66" s="88"/>
      <c r="G66" s="88"/>
      <c r="H66" s="88"/>
      <c r="I66" s="88"/>
    </row>
    <row r="67" spans="2:9" ht="10.5" customHeight="1">
      <c r="B67" s="3" t="s">
        <v>53</v>
      </c>
      <c r="C67" s="4" t="s">
        <v>8</v>
      </c>
      <c r="D67" s="51">
        <v>18800</v>
      </c>
      <c r="E67" s="51">
        <v>0</v>
      </c>
      <c r="F67" s="51">
        <v>20000</v>
      </c>
      <c r="G67" s="51">
        <v>100000</v>
      </c>
      <c r="H67" s="49">
        <v>0</v>
      </c>
      <c r="I67" s="51">
        <f>H67+G67+F67+E67+D67</f>
        <v>138800</v>
      </c>
    </row>
    <row r="68" spans="2:9" ht="10.5" customHeight="1">
      <c r="B68" s="3" t="s">
        <v>54</v>
      </c>
      <c r="C68" s="5" t="s">
        <v>7</v>
      </c>
      <c r="D68" s="49"/>
      <c r="E68" s="49">
        <v>0</v>
      </c>
      <c r="F68" s="51">
        <v>0</v>
      </c>
      <c r="G68" s="51">
        <v>0</v>
      </c>
      <c r="H68" s="51">
        <v>5500000</v>
      </c>
      <c r="I68" s="51">
        <f>H68+G68+F68+E68</f>
        <v>5500000</v>
      </c>
    </row>
    <row r="69" spans="2:9" ht="10.5" customHeight="1">
      <c r="B69" s="3" t="s">
        <v>55</v>
      </c>
      <c r="C69" s="5" t="s">
        <v>9</v>
      </c>
      <c r="D69" s="49"/>
      <c r="E69" s="49">
        <v>0</v>
      </c>
      <c r="F69" s="51">
        <v>0</v>
      </c>
      <c r="G69" s="51">
        <v>0</v>
      </c>
      <c r="H69" s="51">
        <v>16000</v>
      </c>
      <c r="I69" s="51">
        <f>H69+G69+F69+E69</f>
        <v>16000</v>
      </c>
    </row>
    <row r="70" spans="2:10" ht="14.25">
      <c r="B70" s="6"/>
      <c r="C70" s="7" t="s">
        <v>2</v>
      </c>
      <c r="D70" s="53">
        <f>D67</f>
        <v>18800</v>
      </c>
      <c r="E70" s="53">
        <f>SUM(E67:E69)</f>
        <v>0</v>
      </c>
      <c r="F70" s="53">
        <f>SUM(F67:F69)</f>
        <v>20000</v>
      </c>
      <c r="G70" s="53">
        <f>SUM(G67:G69)</f>
        <v>100000</v>
      </c>
      <c r="H70" s="53">
        <f>SUM(H67:H69)</f>
        <v>5516000</v>
      </c>
      <c r="I70" s="53">
        <f>SUM(I67:I69)</f>
        <v>5654800</v>
      </c>
      <c r="J70" s="18">
        <f>SUM(D70:H70)</f>
        <v>5654800</v>
      </c>
    </row>
    <row r="71" spans="2:9" ht="9" customHeight="1">
      <c r="B71" s="89" t="s">
        <v>56</v>
      </c>
      <c r="C71" s="94" t="s">
        <v>198</v>
      </c>
      <c r="D71" s="46"/>
      <c r="E71" s="88"/>
      <c r="F71" s="88"/>
      <c r="G71" s="88"/>
      <c r="H71" s="88"/>
      <c r="I71" s="88" t="s">
        <v>2</v>
      </c>
    </row>
    <row r="72" spans="2:9" ht="28.5" customHeight="1">
      <c r="B72" s="90"/>
      <c r="C72" s="95"/>
      <c r="D72" s="50"/>
      <c r="E72" s="88"/>
      <c r="F72" s="88"/>
      <c r="G72" s="88"/>
      <c r="H72" s="88"/>
      <c r="I72" s="88"/>
    </row>
    <row r="73" spans="2:9" ht="10.5" customHeight="1">
      <c r="B73" s="3" t="s">
        <v>57</v>
      </c>
      <c r="C73" s="4" t="s">
        <v>8</v>
      </c>
      <c r="D73" s="51">
        <v>45987</v>
      </c>
      <c r="E73" s="49">
        <v>0</v>
      </c>
      <c r="F73" s="51">
        <v>3000</v>
      </c>
      <c r="G73" s="49">
        <v>0</v>
      </c>
      <c r="H73" s="49">
        <v>0</v>
      </c>
      <c r="I73" s="51">
        <f>H73+G73+F73+E73+D73</f>
        <v>48987</v>
      </c>
    </row>
    <row r="74" spans="2:9" ht="10.5" customHeight="1">
      <c r="B74" s="3" t="s">
        <v>58</v>
      </c>
      <c r="C74" s="5" t="s">
        <v>199</v>
      </c>
      <c r="D74" s="49"/>
      <c r="E74" s="49">
        <v>0</v>
      </c>
      <c r="F74" s="51">
        <v>1500000</v>
      </c>
      <c r="G74" s="51">
        <v>0</v>
      </c>
      <c r="H74" s="49">
        <v>0</v>
      </c>
      <c r="I74" s="49">
        <f>H74+G74+F74+E74</f>
        <v>1500000</v>
      </c>
    </row>
    <row r="75" spans="2:9" ht="10.5" customHeight="1">
      <c r="B75" s="3" t="s">
        <v>59</v>
      </c>
      <c r="C75" s="5" t="s">
        <v>201</v>
      </c>
      <c r="D75" s="49"/>
      <c r="E75" s="49">
        <v>0</v>
      </c>
      <c r="F75" s="51">
        <v>800000</v>
      </c>
      <c r="G75" s="51">
        <v>0</v>
      </c>
      <c r="H75" s="49">
        <v>0</v>
      </c>
      <c r="I75" s="49">
        <f>H75+G75+F75+E75</f>
        <v>800000</v>
      </c>
    </row>
    <row r="76" spans="2:9" ht="12.75">
      <c r="B76" s="3" t="s">
        <v>200</v>
      </c>
      <c r="C76" s="5" t="s">
        <v>9</v>
      </c>
      <c r="D76" s="51">
        <v>7151</v>
      </c>
      <c r="E76" s="49">
        <v>2000</v>
      </c>
      <c r="F76" s="51">
        <v>40000</v>
      </c>
      <c r="G76" s="51">
        <v>0</v>
      </c>
      <c r="H76" s="49">
        <v>0</v>
      </c>
      <c r="I76" s="51">
        <f>H76+G76+F76+E76+D76</f>
        <v>49151</v>
      </c>
    </row>
    <row r="77" spans="2:10" ht="14.25">
      <c r="B77" s="6"/>
      <c r="C77" s="7" t="s">
        <v>2</v>
      </c>
      <c r="D77" s="53">
        <f aca="true" t="shared" si="2" ref="D77:I77">SUM(D73:D76)</f>
        <v>53138</v>
      </c>
      <c r="E77" s="54">
        <f t="shared" si="2"/>
        <v>2000</v>
      </c>
      <c r="F77" s="54">
        <f t="shared" si="2"/>
        <v>2343000</v>
      </c>
      <c r="G77" s="54">
        <f t="shared" si="2"/>
        <v>0</v>
      </c>
      <c r="H77" s="54">
        <f t="shared" si="2"/>
        <v>0</v>
      </c>
      <c r="I77" s="53">
        <f t="shared" si="2"/>
        <v>2398138</v>
      </c>
      <c r="J77" s="18">
        <f>SUM(D77:F77)</f>
        <v>2398138</v>
      </c>
    </row>
    <row r="78" spans="2:9" ht="12.75">
      <c r="B78" s="89" t="s">
        <v>60</v>
      </c>
      <c r="C78" s="94" t="s">
        <v>78</v>
      </c>
      <c r="D78" s="57">
        <v>2005</v>
      </c>
      <c r="E78" s="56">
        <v>2006</v>
      </c>
      <c r="F78" s="56">
        <v>2007</v>
      </c>
      <c r="G78" s="56">
        <v>2008</v>
      </c>
      <c r="H78" s="56">
        <v>2009</v>
      </c>
      <c r="I78" s="44" t="s">
        <v>2</v>
      </c>
    </row>
    <row r="79" spans="2:9" ht="12.75">
      <c r="B79" s="90"/>
      <c r="C79" s="95"/>
      <c r="D79" s="50"/>
      <c r="E79" s="44"/>
      <c r="F79" s="44"/>
      <c r="G79" s="44"/>
      <c r="H79" s="44"/>
      <c r="I79" s="44"/>
    </row>
    <row r="80" spans="2:9" ht="12.75">
      <c r="B80" s="3" t="s">
        <v>61</v>
      </c>
      <c r="C80" s="4" t="s">
        <v>8</v>
      </c>
      <c r="D80" s="51">
        <v>55510</v>
      </c>
      <c r="E80" s="49">
        <v>0</v>
      </c>
      <c r="F80" s="51">
        <v>3000</v>
      </c>
      <c r="G80" s="49">
        <v>0</v>
      </c>
      <c r="H80" s="49">
        <v>0</v>
      </c>
      <c r="I80" s="51">
        <f>H80+G80+F80+E80+D80</f>
        <v>58510</v>
      </c>
    </row>
    <row r="81" spans="2:9" ht="12.75">
      <c r="B81" s="3" t="s">
        <v>62</v>
      </c>
      <c r="C81" s="5" t="s">
        <v>199</v>
      </c>
      <c r="D81" s="49"/>
      <c r="E81" s="49">
        <v>0</v>
      </c>
      <c r="F81" s="51">
        <v>2200000</v>
      </c>
      <c r="G81" s="51">
        <v>0</v>
      </c>
      <c r="H81" s="49">
        <v>0</v>
      </c>
      <c r="I81" s="49">
        <f>H81+G81+F81+E81</f>
        <v>2200000</v>
      </c>
    </row>
    <row r="82" spans="2:9" ht="12.75">
      <c r="B82" s="3" t="s">
        <v>63</v>
      </c>
      <c r="C82" s="5" t="s">
        <v>201</v>
      </c>
      <c r="D82" s="49"/>
      <c r="E82" s="49">
        <v>0</v>
      </c>
      <c r="F82" s="51">
        <v>600000</v>
      </c>
      <c r="G82" s="51">
        <v>0</v>
      </c>
      <c r="H82" s="49">
        <v>0</v>
      </c>
      <c r="I82" s="49">
        <f>H82+G82+F82+E82</f>
        <v>600000</v>
      </c>
    </row>
    <row r="83" spans="2:9" ht="12.75">
      <c r="B83" s="3" t="s">
        <v>170</v>
      </c>
      <c r="C83" s="5" t="s">
        <v>9</v>
      </c>
      <c r="D83" s="49">
        <v>399</v>
      </c>
      <c r="E83" s="49">
        <v>0</v>
      </c>
      <c r="F83" s="51">
        <v>30000</v>
      </c>
      <c r="G83" s="51">
        <v>0</v>
      </c>
      <c r="H83" s="49">
        <v>0</v>
      </c>
      <c r="I83" s="51">
        <f>H83+G83+F83+E83+D83</f>
        <v>30399</v>
      </c>
    </row>
    <row r="84" spans="2:10" ht="14.25">
      <c r="B84" s="6"/>
      <c r="C84" s="7" t="s">
        <v>2</v>
      </c>
      <c r="D84" s="53">
        <f aca="true" t="shared" si="3" ref="D84:I84">SUM(D80:D83)</f>
        <v>55909</v>
      </c>
      <c r="E84" s="54">
        <f t="shared" si="3"/>
        <v>0</v>
      </c>
      <c r="F84" s="54">
        <f t="shared" si="3"/>
        <v>2833000</v>
      </c>
      <c r="G84" s="54">
        <f t="shared" si="3"/>
        <v>0</v>
      </c>
      <c r="H84" s="54">
        <f t="shared" si="3"/>
        <v>0</v>
      </c>
      <c r="I84" s="53">
        <f t="shared" si="3"/>
        <v>2888909</v>
      </c>
      <c r="J84" s="18">
        <f>D84+F84</f>
        <v>2888909</v>
      </c>
    </row>
    <row r="85" spans="2:9" ht="12.75">
      <c r="B85" s="89" t="s">
        <v>64</v>
      </c>
      <c r="C85" s="94" t="s">
        <v>80</v>
      </c>
      <c r="D85" s="46"/>
      <c r="E85" s="88"/>
      <c r="F85" s="88"/>
      <c r="G85" s="88"/>
      <c r="H85" s="88"/>
      <c r="I85" s="88" t="s">
        <v>2</v>
      </c>
    </row>
    <row r="86" spans="2:9" ht="12.75">
      <c r="B86" s="90"/>
      <c r="C86" s="95"/>
      <c r="D86" s="50"/>
      <c r="E86" s="88"/>
      <c r="F86" s="88"/>
      <c r="G86" s="88"/>
      <c r="H86" s="88"/>
      <c r="I86" s="88"/>
    </row>
    <row r="87" spans="2:9" ht="24">
      <c r="B87" s="3" t="s">
        <v>65</v>
      </c>
      <c r="C87" s="15" t="s">
        <v>126</v>
      </c>
      <c r="D87" s="47"/>
      <c r="E87" s="51">
        <v>0</v>
      </c>
      <c r="F87" s="51">
        <v>50000</v>
      </c>
      <c r="G87" s="51">
        <v>0</v>
      </c>
      <c r="H87" s="49">
        <v>0</v>
      </c>
      <c r="I87" s="51">
        <f>H87+G87+F87+E87</f>
        <v>50000</v>
      </c>
    </row>
    <row r="88" spans="2:9" ht="12.75">
      <c r="B88" s="3" t="s">
        <v>66</v>
      </c>
      <c r="C88" s="15" t="s">
        <v>130</v>
      </c>
      <c r="D88" s="47"/>
      <c r="E88" s="51">
        <v>1025000</v>
      </c>
      <c r="F88" s="51">
        <v>0</v>
      </c>
      <c r="G88" s="51">
        <v>0</v>
      </c>
      <c r="H88" s="49">
        <v>0</v>
      </c>
      <c r="I88" s="51">
        <f>H88+G88+F88+E88</f>
        <v>1025000</v>
      </c>
    </row>
    <row r="89" spans="2:9" ht="12.75">
      <c r="B89" s="3" t="s">
        <v>67</v>
      </c>
      <c r="C89" s="5" t="s">
        <v>7</v>
      </c>
      <c r="D89" s="11"/>
      <c r="E89" s="49">
        <v>0</v>
      </c>
      <c r="F89" s="51">
        <v>2000000</v>
      </c>
      <c r="G89" s="51">
        <v>1700000</v>
      </c>
      <c r="H89" s="51">
        <v>0</v>
      </c>
      <c r="I89" s="51">
        <f>H89+G89+F89+E89</f>
        <v>3700000</v>
      </c>
    </row>
    <row r="90" spans="2:9" ht="12.75">
      <c r="B90" s="3" t="s">
        <v>202</v>
      </c>
      <c r="C90" s="5" t="s">
        <v>9</v>
      </c>
      <c r="D90" s="11"/>
      <c r="E90" s="49">
        <v>0</v>
      </c>
      <c r="F90" s="51">
        <v>25000</v>
      </c>
      <c r="G90" s="51">
        <v>20000</v>
      </c>
      <c r="H90" s="51">
        <v>0</v>
      </c>
      <c r="I90" s="51">
        <f>H90+G90+F90+E90</f>
        <v>45000</v>
      </c>
    </row>
    <row r="91" spans="2:10" ht="14.25">
      <c r="B91" s="6"/>
      <c r="C91" s="7" t="s">
        <v>2</v>
      </c>
      <c r="D91" s="54"/>
      <c r="E91" s="54">
        <f>SUM(E87:E90)</f>
        <v>1025000</v>
      </c>
      <c r="F91" s="54">
        <f>SUM(F87:F90)</f>
        <v>2075000</v>
      </c>
      <c r="G91" s="54">
        <f>SUM(G87:G90)</f>
        <v>1720000</v>
      </c>
      <c r="H91" s="54">
        <f>SUM(H87:H90)</f>
        <v>0</v>
      </c>
      <c r="I91" s="54">
        <f>SUM(I87:I90)</f>
        <v>4820000</v>
      </c>
      <c r="J91" s="62">
        <f>E91+F91+G91</f>
        <v>4820000</v>
      </c>
    </row>
    <row r="92" spans="2:9" ht="12.75">
      <c r="B92" s="89" t="s">
        <v>68</v>
      </c>
      <c r="C92" s="94" t="s">
        <v>81</v>
      </c>
      <c r="D92" s="46"/>
      <c r="E92" s="88"/>
      <c r="F92" s="88"/>
      <c r="G92" s="88"/>
      <c r="H92" s="88"/>
      <c r="I92" s="88" t="s">
        <v>2</v>
      </c>
    </row>
    <row r="93" spans="2:9" ht="12.75">
      <c r="B93" s="90"/>
      <c r="C93" s="95"/>
      <c r="D93" s="50"/>
      <c r="E93" s="88"/>
      <c r="F93" s="88"/>
      <c r="G93" s="88"/>
      <c r="H93" s="88"/>
      <c r="I93" s="88"/>
    </row>
    <row r="94" spans="2:9" ht="12.75">
      <c r="B94" s="3" t="s">
        <v>69</v>
      </c>
      <c r="C94" s="4" t="s">
        <v>8</v>
      </c>
      <c r="D94" s="51">
        <v>30000</v>
      </c>
      <c r="E94" s="51">
        <v>28000</v>
      </c>
      <c r="F94" s="51">
        <v>12000</v>
      </c>
      <c r="G94" s="49">
        <v>0</v>
      </c>
      <c r="H94" s="49">
        <v>0</v>
      </c>
      <c r="I94" s="51">
        <f>H94+G94+F94+E94+D94</f>
        <v>70000</v>
      </c>
    </row>
    <row r="95" spans="2:9" ht="12.75">
      <c r="B95" s="3" t="s">
        <v>70</v>
      </c>
      <c r="C95" s="5" t="s">
        <v>7</v>
      </c>
      <c r="D95" s="49"/>
      <c r="E95" s="49">
        <v>0</v>
      </c>
      <c r="F95" s="51">
        <v>3800000</v>
      </c>
      <c r="G95" s="51">
        <v>0</v>
      </c>
      <c r="H95" s="49">
        <v>0</v>
      </c>
      <c r="I95" s="51">
        <f>H95+G95+F95+E95</f>
        <v>3800000</v>
      </c>
    </row>
    <row r="96" spans="2:9" ht="12.75">
      <c r="B96" s="3" t="s">
        <v>71</v>
      </c>
      <c r="C96" s="5" t="s">
        <v>9</v>
      </c>
      <c r="D96" s="49"/>
      <c r="E96" s="49">
        <v>0</v>
      </c>
      <c r="F96" s="51">
        <v>20000</v>
      </c>
      <c r="G96" s="51">
        <v>0</v>
      </c>
      <c r="H96" s="49">
        <v>0</v>
      </c>
      <c r="I96" s="51">
        <f>H96+G96+F96+E96</f>
        <v>20000</v>
      </c>
    </row>
    <row r="97" spans="2:10" ht="14.25">
      <c r="B97" s="6"/>
      <c r="C97" s="7" t="s">
        <v>2</v>
      </c>
      <c r="D97" s="53">
        <f>D94</f>
        <v>30000</v>
      </c>
      <c r="E97" s="53">
        <f>SUM(E94:E96)</f>
        <v>28000</v>
      </c>
      <c r="F97" s="53">
        <f>SUM(F94:F96)</f>
        <v>3832000</v>
      </c>
      <c r="G97" s="53">
        <f>SUM(G94:G96)</f>
        <v>0</v>
      </c>
      <c r="H97" s="53">
        <f>SUM(H94:H96)</f>
        <v>0</v>
      </c>
      <c r="I97" s="53">
        <f>SUM(I94:I96)</f>
        <v>3890000</v>
      </c>
      <c r="J97" s="18">
        <f>SUM(D97:F97)</f>
        <v>3890000</v>
      </c>
    </row>
    <row r="98" spans="2:9" ht="6" customHeight="1">
      <c r="B98" s="89" t="s">
        <v>72</v>
      </c>
      <c r="C98" s="94" t="s">
        <v>114</v>
      </c>
      <c r="D98" s="46"/>
      <c r="E98" s="88"/>
      <c r="F98" s="88"/>
      <c r="G98" s="88"/>
      <c r="H98" s="88"/>
      <c r="I98" s="88" t="s">
        <v>2</v>
      </c>
    </row>
    <row r="99" spans="2:9" ht="12.75">
      <c r="B99" s="90"/>
      <c r="C99" s="95"/>
      <c r="D99" s="50"/>
      <c r="E99" s="88"/>
      <c r="F99" s="88"/>
      <c r="G99" s="88"/>
      <c r="H99" s="88"/>
      <c r="I99" s="88"/>
    </row>
    <row r="100" spans="2:9" ht="12.75">
      <c r="B100" s="3" t="s">
        <v>73</v>
      </c>
      <c r="C100" s="4" t="s">
        <v>129</v>
      </c>
      <c r="D100" s="49"/>
      <c r="E100" s="49">
        <v>0</v>
      </c>
      <c r="F100" s="51">
        <v>90000</v>
      </c>
      <c r="G100" s="49">
        <v>0</v>
      </c>
      <c r="H100" s="49">
        <v>0</v>
      </c>
      <c r="I100" s="49">
        <f>H100+G100+F100+E100</f>
        <v>90000</v>
      </c>
    </row>
    <row r="101" spans="2:9" ht="12.75">
      <c r="B101" s="3" t="s">
        <v>74</v>
      </c>
      <c r="C101" s="4" t="s">
        <v>130</v>
      </c>
      <c r="D101" s="49"/>
      <c r="E101" s="49">
        <v>0</v>
      </c>
      <c r="F101" s="51">
        <v>180000</v>
      </c>
      <c r="G101" s="49">
        <v>0</v>
      </c>
      <c r="H101" s="49">
        <v>0</v>
      </c>
      <c r="I101" s="49">
        <f>H101+G101+F101+E101</f>
        <v>180000</v>
      </c>
    </row>
    <row r="102" spans="2:9" ht="12.75">
      <c r="B102" s="3" t="s">
        <v>75</v>
      </c>
      <c r="C102" s="4" t="s">
        <v>8</v>
      </c>
      <c r="D102" s="49"/>
      <c r="E102" s="49">
        <v>0</v>
      </c>
      <c r="F102" s="49">
        <v>0</v>
      </c>
      <c r="G102" s="51">
        <v>75000</v>
      </c>
      <c r="H102" s="49">
        <v>0</v>
      </c>
      <c r="I102" s="49">
        <f>H102+G102+F102+E102</f>
        <v>75000</v>
      </c>
    </row>
    <row r="103" spans="2:9" ht="12.75">
      <c r="B103" s="3" t="s">
        <v>174</v>
      </c>
      <c r="C103" s="5" t="s">
        <v>7</v>
      </c>
      <c r="D103" s="49"/>
      <c r="E103" s="49">
        <v>0</v>
      </c>
      <c r="F103" s="49">
        <v>0</v>
      </c>
      <c r="G103" s="51">
        <v>2700000</v>
      </c>
      <c r="H103" s="49">
        <v>0</v>
      </c>
      <c r="I103" s="49">
        <f>H103+G103+F103+E103</f>
        <v>2700000</v>
      </c>
    </row>
    <row r="104" spans="2:9" ht="12.75">
      <c r="B104" s="3" t="s">
        <v>175</v>
      </c>
      <c r="C104" s="5" t="s">
        <v>9</v>
      </c>
      <c r="D104" s="51">
        <v>2000</v>
      </c>
      <c r="E104" s="49">
        <v>2000</v>
      </c>
      <c r="F104" s="51">
        <v>3000</v>
      </c>
      <c r="G104" s="51">
        <v>28000</v>
      </c>
      <c r="H104" s="49">
        <v>0</v>
      </c>
      <c r="I104" s="51">
        <f>H104+G104+F104+E104+D104</f>
        <v>35000</v>
      </c>
    </row>
    <row r="105" spans="2:10" ht="14.25">
      <c r="B105" s="6"/>
      <c r="C105" s="7" t="s">
        <v>2</v>
      </c>
      <c r="D105" s="53">
        <f>D104</f>
        <v>2000</v>
      </c>
      <c r="E105" s="54">
        <f>SUM(E100:E104)</f>
        <v>2000</v>
      </c>
      <c r="F105" s="54">
        <f>SUM(F100:F104)</f>
        <v>273000</v>
      </c>
      <c r="G105" s="54">
        <f>SUM(G100:G104)</f>
        <v>2803000</v>
      </c>
      <c r="H105" s="54">
        <f>SUM(H100:H104)</f>
        <v>0</v>
      </c>
      <c r="I105" s="54">
        <f>SUM(I100:I104)</f>
        <v>3080000</v>
      </c>
      <c r="J105" s="18">
        <f>SUM(D105:G105)</f>
        <v>3080000</v>
      </c>
    </row>
    <row r="106" spans="2:9" ht="4.5" customHeight="1">
      <c r="B106" s="89" t="s">
        <v>82</v>
      </c>
      <c r="C106" s="94" t="s">
        <v>204</v>
      </c>
      <c r="D106" s="46"/>
      <c r="E106" s="88"/>
      <c r="F106" s="88"/>
      <c r="G106" s="88"/>
      <c r="H106" s="88"/>
      <c r="I106" s="88" t="s">
        <v>2</v>
      </c>
    </row>
    <row r="107" spans="2:9" ht="12.75">
      <c r="B107" s="90"/>
      <c r="C107" s="95"/>
      <c r="D107" s="50"/>
      <c r="E107" s="88"/>
      <c r="F107" s="88"/>
      <c r="G107" s="88"/>
      <c r="H107" s="88"/>
      <c r="I107" s="88"/>
    </row>
    <row r="108" spans="2:9" ht="12.75">
      <c r="B108" s="3" t="s">
        <v>83</v>
      </c>
      <c r="C108" s="4" t="s">
        <v>129</v>
      </c>
      <c r="D108" s="49"/>
      <c r="E108" s="49">
        <v>0</v>
      </c>
      <c r="F108" s="51">
        <v>0</v>
      </c>
      <c r="G108" s="51">
        <v>90000</v>
      </c>
      <c r="H108" s="49">
        <v>0</v>
      </c>
      <c r="I108" s="49">
        <f>H108+G108+F108+E108</f>
        <v>90000</v>
      </c>
    </row>
    <row r="109" spans="2:9" ht="12.75">
      <c r="B109" s="3" t="s">
        <v>84</v>
      </c>
      <c r="C109" s="4" t="s">
        <v>130</v>
      </c>
      <c r="D109" s="49"/>
      <c r="E109" s="49">
        <v>0</v>
      </c>
      <c r="F109" s="51">
        <v>20000</v>
      </c>
      <c r="G109" s="51">
        <v>200000</v>
      </c>
      <c r="H109" s="49">
        <v>0</v>
      </c>
      <c r="I109" s="49">
        <f>H109+G109+F109+E109</f>
        <v>220000</v>
      </c>
    </row>
    <row r="110" spans="2:9" ht="12.75">
      <c r="B110" s="3" t="s">
        <v>85</v>
      </c>
      <c r="C110" s="4" t="s">
        <v>8</v>
      </c>
      <c r="D110" s="49"/>
      <c r="E110" s="49">
        <v>0</v>
      </c>
      <c r="F110" s="49">
        <v>0</v>
      </c>
      <c r="G110" s="51">
        <v>45000</v>
      </c>
      <c r="H110" s="49">
        <v>0</v>
      </c>
      <c r="I110" s="49">
        <f>H110+G110+F110+E110</f>
        <v>45000</v>
      </c>
    </row>
    <row r="111" spans="2:9" ht="12.75">
      <c r="B111" s="3" t="s">
        <v>127</v>
      </c>
      <c r="C111" s="5" t="s">
        <v>7</v>
      </c>
      <c r="D111" s="49"/>
      <c r="E111" s="49">
        <v>0</v>
      </c>
      <c r="F111" s="49">
        <v>0</v>
      </c>
      <c r="G111" s="49">
        <v>0</v>
      </c>
      <c r="H111" s="51">
        <v>3000000</v>
      </c>
      <c r="I111" s="49">
        <f>H111+G111+F111+E111</f>
        <v>3000000</v>
      </c>
    </row>
    <row r="112" spans="2:9" ht="12.75">
      <c r="B112" s="3" t="s">
        <v>128</v>
      </c>
      <c r="C112" s="5" t="s">
        <v>9</v>
      </c>
      <c r="D112" s="51">
        <v>2708</v>
      </c>
      <c r="E112" s="49">
        <v>0</v>
      </c>
      <c r="F112" s="51">
        <v>5000</v>
      </c>
      <c r="G112" s="51">
        <v>20000</v>
      </c>
      <c r="H112" s="51">
        <v>40000</v>
      </c>
      <c r="I112" s="51">
        <f>H112+G112+F112+E112+D112</f>
        <v>67708</v>
      </c>
    </row>
    <row r="113" spans="2:10" ht="14.25">
      <c r="B113" s="6"/>
      <c r="C113" s="7" t="s">
        <v>2</v>
      </c>
      <c r="D113" s="53">
        <f>D112</f>
        <v>2708</v>
      </c>
      <c r="E113" s="54">
        <f>SUM(E108:E112)</f>
        <v>0</v>
      </c>
      <c r="F113" s="54">
        <f>SUM(F108:F112)</f>
        <v>25000</v>
      </c>
      <c r="G113" s="54">
        <f>SUM(G108:G112)</f>
        <v>355000</v>
      </c>
      <c r="H113" s="54">
        <f>SUM(H108:H112)</f>
        <v>3040000</v>
      </c>
      <c r="I113" s="54">
        <f>SUM(I108:I112)</f>
        <v>3422708</v>
      </c>
      <c r="J113" s="18">
        <f>SUM(D113:H113)</f>
        <v>3422708</v>
      </c>
    </row>
    <row r="114" spans="2:9" ht="12.75">
      <c r="B114" s="89" t="s">
        <v>86</v>
      </c>
      <c r="C114" s="94" t="s">
        <v>116</v>
      </c>
      <c r="D114" s="57">
        <v>2005</v>
      </c>
      <c r="E114" s="56">
        <v>2006</v>
      </c>
      <c r="F114" s="56">
        <v>2007</v>
      </c>
      <c r="G114" s="56">
        <v>2008</v>
      </c>
      <c r="H114" s="56">
        <v>2009</v>
      </c>
      <c r="I114" s="44" t="s">
        <v>2</v>
      </c>
    </row>
    <row r="115" spans="2:9" ht="12.75">
      <c r="B115" s="90"/>
      <c r="C115" s="95"/>
      <c r="D115" s="50"/>
      <c r="E115" s="44"/>
      <c r="F115" s="44"/>
      <c r="G115" s="44"/>
      <c r="H115" s="44"/>
      <c r="I115" s="44"/>
    </row>
    <row r="116" spans="2:9" ht="12.75">
      <c r="B116" s="3" t="s">
        <v>87</v>
      </c>
      <c r="C116" s="4" t="s">
        <v>133</v>
      </c>
      <c r="D116" s="49"/>
      <c r="E116" s="51">
        <v>28000</v>
      </c>
      <c r="F116" s="51"/>
      <c r="G116" s="49">
        <v>0</v>
      </c>
      <c r="H116" s="49">
        <v>0</v>
      </c>
      <c r="I116" s="51">
        <f>H116+G116+F116+E116</f>
        <v>28000</v>
      </c>
    </row>
    <row r="117" spans="2:9" ht="12.75">
      <c r="B117" s="3" t="s">
        <v>88</v>
      </c>
      <c r="C117" s="5" t="s">
        <v>7</v>
      </c>
      <c r="D117" s="49"/>
      <c r="E117" s="49">
        <v>0</v>
      </c>
      <c r="F117" s="51">
        <v>4100000</v>
      </c>
      <c r="G117" s="51">
        <v>0</v>
      </c>
      <c r="H117" s="49">
        <v>0</v>
      </c>
      <c r="I117" s="51">
        <f>H117+G117+F117+E117</f>
        <v>4100000</v>
      </c>
    </row>
    <row r="118" spans="2:9" ht="12.75">
      <c r="B118" s="3" t="s">
        <v>89</v>
      </c>
      <c r="C118" s="5" t="s">
        <v>9</v>
      </c>
      <c r="D118" s="51">
        <v>1531</v>
      </c>
      <c r="E118" s="49">
        <v>0</v>
      </c>
      <c r="F118" s="51">
        <v>25000</v>
      </c>
      <c r="G118" s="49">
        <v>0</v>
      </c>
      <c r="H118" s="49">
        <v>0</v>
      </c>
      <c r="I118" s="51">
        <f>H118+G118+F118+E118+D118</f>
        <v>26531</v>
      </c>
    </row>
    <row r="119" spans="2:10" ht="14.25">
      <c r="B119" s="6"/>
      <c r="C119" s="7" t="s">
        <v>2</v>
      </c>
      <c r="D119" s="53">
        <f>D118</f>
        <v>1531</v>
      </c>
      <c r="E119" s="53">
        <f>SUM(E116:E118)</f>
        <v>28000</v>
      </c>
      <c r="F119" s="53">
        <f>SUM(F116:F118)</f>
        <v>4125000</v>
      </c>
      <c r="G119" s="53">
        <f>SUM(G116:G118)</f>
        <v>0</v>
      </c>
      <c r="H119" s="53">
        <f>SUM(H116:H118)</f>
        <v>0</v>
      </c>
      <c r="I119" s="53">
        <f>SUM(I116:I118)</f>
        <v>4154531</v>
      </c>
      <c r="J119" s="18">
        <f>SUM(D119:F119)</f>
        <v>4154531</v>
      </c>
    </row>
    <row r="120" spans="2:9" ht="12.75">
      <c r="B120" s="89" t="s">
        <v>90</v>
      </c>
      <c r="C120" s="94" t="s">
        <v>203</v>
      </c>
      <c r="D120" s="46"/>
      <c r="E120" s="88"/>
      <c r="F120" s="88"/>
      <c r="G120" s="88"/>
      <c r="H120" s="88"/>
      <c r="I120" s="88" t="s">
        <v>2</v>
      </c>
    </row>
    <row r="121" spans="2:9" ht="12.75">
      <c r="B121" s="90"/>
      <c r="C121" s="95"/>
      <c r="D121" s="50"/>
      <c r="E121" s="88"/>
      <c r="F121" s="88"/>
      <c r="G121" s="88"/>
      <c r="H121" s="88"/>
      <c r="I121" s="88"/>
    </row>
    <row r="122" spans="2:9" ht="12.75">
      <c r="B122" s="3" t="s">
        <v>91</v>
      </c>
      <c r="C122" s="4" t="s">
        <v>129</v>
      </c>
      <c r="D122" s="49"/>
      <c r="E122" s="49">
        <v>0</v>
      </c>
      <c r="F122" s="51">
        <v>90000</v>
      </c>
      <c r="G122" s="49">
        <v>0</v>
      </c>
      <c r="H122" s="49">
        <v>0</v>
      </c>
      <c r="I122" s="49">
        <f>H122+G122+F122+E122</f>
        <v>90000</v>
      </c>
    </row>
    <row r="123" spans="2:9" ht="12.75">
      <c r="B123" s="3" t="s">
        <v>92</v>
      </c>
      <c r="C123" s="4" t="s">
        <v>133</v>
      </c>
      <c r="D123" s="49"/>
      <c r="E123" s="51">
        <v>2000</v>
      </c>
      <c r="F123" s="51">
        <v>26000</v>
      </c>
      <c r="G123" s="51">
        <v>0</v>
      </c>
      <c r="H123" s="49">
        <v>0</v>
      </c>
      <c r="I123" s="49">
        <f>H123+G123+F123+E123</f>
        <v>28000</v>
      </c>
    </row>
    <row r="124" spans="2:9" ht="12.75">
      <c r="B124" s="3" t="s">
        <v>93</v>
      </c>
      <c r="C124" s="15" t="s">
        <v>130</v>
      </c>
      <c r="D124" s="47"/>
      <c r="E124" s="51">
        <v>450000</v>
      </c>
      <c r="F124" s="51">
        <v>0</v>
      </c>
      <c r="G124" s="51">
        <v>0</v>
      </c>
      <c r="H124" s="49">
        <v>0</v>
      </c>
      <c r="I124" s="49">
        <f>H124+G124+F124+E124</f>
        <v>450000</v>
      </c>
    </row>
    <row r="125" spans="2:9" ht="12.75">
      <c r="B125" s="3" t="s">
        <v>135</v>
      </c>
      <c r="C125" s="5" t="s">
        <v>7</v>
      </c>
      <c r="D125" s="11"/>
      <c r="E125" s="49">
        <v>0</v>
      </c>
      <c r="F125" s="51">
        <v>500000</v>
      </c>
      <c r="G125" s="51">
        <v>2700000</v>
      </c>
      <c r="H125" s="51">
        <v>0</v>
      </c>
      <c r="I125" s="49">
        <f>H125+G125+F125+E125</f>
        <v>3200000</v>
      </c>
    </row>
    <row r="126" spans="2:9" ht="12.75">
      <c r="B126" s="3" t="s">
        <v>136</v>
      </c>
      <c r="C126" s="5" t="s">
        <v>9</v>
      </c>
      <c r="D126" s="11"/>
      <c r="E126" s="49">
        <v>1000</v>
      </c>
      <c r="F126" s="51">
        <v>16000</v>
      </c>
      <c r="G126" s="51">
        <v>16000</v>
      </c>
      <c r="H126" s="51">
        <v>0</v>
      </c>
      <c r="I126" s="49">
        <f>H126+G126+F126+E126</f>
        <v>33000</v>
      </c>
    </row>
    <row r="127" spans="2:10" ht="14.25">
      <c r="B127" s="6"/>
      <c r="C127" s="7" t="s">
        <v>2</v>
      </c>
      <c r="D127" s="54"/>
      <c r="E127" s="54">
        <f>SUM(E122:E126)</f>
        <v>453000</v>
      </c>
      <c r="F127" s="54">
        <f>SUM(F122:F126)</f>
        <v>632000</v>
      </c>
      <c r="G127" s="54">
        <f>SUM(G122:G126)</f>
        <v>2716000</v>
      </c>
      <c r="H127" s="54">
        <f>SUM(H122:H126)</f>
        <v>0</v>
      </c>
      <c r="I127" s="54">
        <f>SUM(I122:I126)</f>
        <v>3801000</v>
      </c>
      <c r="J127" s="62">
        <f>E127+F127+G127</f>
        <v>3801000</v>
      </c>
    </row>
    <row r="128" spans="2:9" ht="6.75" customHeight="1">
      <c r="B128" s="89" t="s">
        <v>94</v>
      </c>
      <c r="C128" s="94" t="s">
        <v>117</v>
      </c>
      <c r="D128" s="46"/>
      <c r="E128" s="88"/>
      <c r="F128" s="88"/>
      <c r="G128" s="88"/>
      <c r="H128" s="88"/>
      <c r="I128" s="88" t="s">
        <v>2</v>
      </c>
    </row>
    <row r="129" spans="2:9" ht="10.5" customHeight="1">
      <c r="B129" s="90"/>
      <c r="C129" s="95"/>
      <c r="D129" s="50"/>
      <c r="E129" s="88"/>
      <c r="F129" s="88"/>
      <c r="G129" s="88"/>
      <c r="H129" s="88"/>
      <c r="I129" s="88"/>
    </row>
    <row r="130" spans="2:9" ht="12.75">
      <c r="B130" s="3" t="s">
        <v>95</v>
      </c>
      <c r="C130" s="4" t="s">
        <v>129</v>
      </c>
      <c r="D130" s="49"/>
      <c r="E130" s="49">
        <v>0</v>
      </c>
      <c r="F130" s="51">
        <v>0</v>
      </c>
      <c r="G130" s="51">
        <v>90000</v>
      </c>
      <c r="H130" s="49">
        <v>0</v>
      </c>
      <c r="I130" s="49">
        <f>H130+G130+F130+E130</f>
        <v>90000</v>
      </c>
    </row>
    <row r="131" spans="2:9" ht="12.75">
      <c r="B131" s="3" t="s">
        <v>96</v>
      </c>
      <c r="C131" s="4" t="s">
        <v>133</v>
      </c>
      <c r="D131" s="49"/>
      <c r="E131" s="49">
        <v>0</v>
      </c>
      <c r="F131" s="49">
        <v>0</v>
      </c>
      <c r="G131" s="51">
        <v>30000</v>
      </c>
      <c r="H131" s="49">
        <v>0</v>
      </c>
      <c r="I131" s="49">
        <f>H131+G131+F131+E131</f>
        <v>30000</v>
      </c>
    </row>
    <row r="132" spans="2:9" ht="12.75">
      <c r="B132" s="3" t="s">
        <v>97</v>
      </c>
      <c r="C132" s="15" t="s">
        <v>130</v>
      </c>
      <c r="D132" s="47"/>
      <c r="E132" s="49">
        <v>0</v>
      </c>
      <c r="F132" s="51">
        <v>0</v>
      </c>
      <c r="G132" s="51">
        <v>20000</v>
      </c>
      <c r="H132" s="51">
        <v>250000</v>
      </c>
      <c r="I132" s="49">
        <f>H132+G132+F132+E132</f>
        <v>270000</v>
      </c>
    </row>
    <row r="133" spans="2:9" ht="12.75">
      <c r="B133" s="3" t="s">
        <v>137</v>
      </c>
      <c r="C133" s="5" t="s">
        <v>7</v>
      </c>
      <c r="D133" s="49"/>
      <c r="E133" s="49">
        <v>0</v>
      </c>
      <c r="F133" s="49">
        <v>0</v>
      </c>
      <c r="G133" s="49">
        <v>0</v>
      </c>
      <c r="H133" s="51">
        <v>3250000</v>
      </c>
      <c r="I133" s="49">
        <f>H133+G133+F133+E133</f>
        <v>3250000</v>
      </c>
    </row>
    <row r="134" spans="2:9" ht="12.75">
      <c r="B134" s="3" t="s">
        <v>138</v>
      </c>
      <c r="C134" s="5" t="s">
        <v>9</v>
      </c>
      <c r="D134" s="51">
        <v>1000</v>
      </c>
      <c r="E134" s="49">
        <v>0</v>
      </c>
      <c r="F134" s="51">
        <v>0</v>
      </c>
      <c r="G134" s="51">
        <v>10000</v>
      </c>
      <c r="H134" s="51">
        <v>20000</v>
      </c>
      <c r="I134" s="51">
        <f>H134+G134+F134+E134+D134</f>
        <v>31000</v>
      </c>
    </row>
    <row r="135" spans="2:10" ht="14.25">
      <c r="B135" s="6"/>
      <c r="C135" s="7" t="s">
        <v>2</v>
      </c>
      <c r="D135" s="53">
        <f>D134</f>
        <v>1000</v>
      </c>
      <c r="E135" s="54">
        <f>SUM(E130:E134)</f>
        <v>0</v>
      </c>
      <c r="F135" s="54">
        <f>SUM(F130:F134)</f>
        <v>0</v>
      </c>
      <c r="G135" s="54">
        <f>SUM(G130:G134)</f>
        <v>150000</v>
      </c>
      <c r="H135" s="54">
        <f>SUM(H130:H134)</f>
        <v>3520000</v>
      </c>
      <c r="I135" s="54">
        <f>SUM(I130:I134)</f>
        <v>3671000</v>
      </c>
      <c r="J135" s="18">
        <f>SUM(D135:H135)</f>
        <v>3671000</v>
      </c>
    </row>
    <row r="136" spans="2:9" ht="5.25" customHeight="1">
      <c r="B136" s="89" t="s">
        <v>102</v>
      </c>
      <c r="C136" s="94" t="s">
        <v>119</v>
      </c>
      <c r="D136" s="46"/>
      <c r="E136" s="88"/>
      <c r="F136" s="88"/>
      <c r="G136" s="88"/>
      <c r="H136" s="88"/>
      <c r="I136" s="88" t="s">
        <v>2</v>
      </c>
    </row>
    <row r="137" spans="2:9" ht="12.75">
      <c r="B137" s="90"/>
      <c r="C137" s="95"/>
      <c r="D137" s="50"/>
      <c r="E137" s="88"/>
      <c r="F137" s="88"/>
      <c r="G137" s="88"/>
      <c r="H137" s="88"/>
      <c r="I137" s="88"/>
    </row>
    <row r="138" spans="2:9" ht="12.75">
      <c r="B138" s="3" t="s">
        <v>103</v>
      </c>
      <c r="C138" s="4" t="s">
        <v>129</v>
      </c>
      <c r="D138" s="49"/>
      <c r="E138" s="49">
        <v>0</v>
      </c>
      <c r="F138" s="51">
        <v>0</v>
      </c>
      <c r="G138" s="51">
        <v>90000</v>
      </c>
      <c r="H138" s="49">
        <v>0</v>
      </c>
      <c r="I138" s="49">
        <f>H138+G138+F138+E138</f>
        <v>90000</v>
      </c>
    </row>
    <row r="139" spans="2:9" ht="12.75">
      <c r="B139" s="3" t="s">
        <v>104</v>
      </c>
      <c r="C139" s="4" t="s">
        <v>133</v>
      </c>
      <c r="D139" s="49"/>
      <c r="E139" s="49">
        <v>0</v>
      </c>
      <c r="F139" s="51">
        <v>20000</v>
      </c>
      <c r="G139" s="51">
        <v>45000</v>
      </c>
      <c r="H139" s="49">
        <v>0</v>
      </c>
      <c r="I139" s="49">
        <f>H139+G139+F139+E139</f>
        <v>65000</v>
      </c>
    </row>
    <row r="140" spans="2:9" ht="12.75">
      <c r="B140" s="3" t="s">
        <v>105</v>
      </c>
      <c r="C140" s="15" t="s">
        <v>130</v>
      </c>
      <c r="D140" s="47"/>
      <c r="E140" s="49">
        <v>0</v>
      </c>
      <c r="F140" s="51">
        <v>60000</v>
      </c>
      <c r="G140" s="51">
        <v>150000</v>
      </c>
      <c r="H140" s="49">
        <v>0</v>
      </c>
      <c r="I140" s="49">
        <f>H140+G140+F140+E140</f>
        <v>210000</v>
      </c>
    </row>
    <row r="141" spans="2:9" ht="12.75">
      <c r="B141" s="3" t="s">
        <v>141</v>
      </c>
      <c r="C141" s="5" t="s">
        <v>7</v>
      </c>
      <c r="D141" s="11"/>
      <c r="E141" s="49">
        <v>0</v>
      </c>
      <c r="F141" s="49">
        <v>0</v>
      </c>
      <c r="G141" s="51">
        <v>500000</v>
      </c>
      <c r="H141" s="51">
        <v>2700000</v>
      </c>
      <c r="I141" s="49">
        <f>H141+G141+F141+E141</f>
        <v>3200000</v>
      </c>
    </row>
    <row r="142" spans="2:9" ht="12.75">
      <c r="B142" s="3" t="s">
        <v>142</v>
      </c>
      <c r="C142" s="5" t="s">
        <v>9</v>
      </c>
      <c r="D142" s="11"/>
      <c r="E142" s="49">
        <v>0</v>
      </c>
      <c r="F142" s="51">
        <v>3500</v>
      </c>
      <c r="G142" s="51">
        <v>10000</v>
      </c>
      <c r="H142" s="51">
        <v>20000</v>
      </c>
      <c r="I142" s="49">
        <f>H142+G142+F142+E142</f>
        <v>33500</v>
      </c>
    </row>
    <row r="143" spans="2:10" ht="14.25">
      <c r="B143" s="6"/>
      <c r="C143" s="7" t="s">
        <v>2</v>
      </c>
      <c r="D143" s="54"/>
      <c r="E143" s="54">
        <f>SUM(E138:E142)</f>
        <v>0</v>
      </c>
      <c r="F143" s="54">
        <f>SUM(F138:F142)</f>
        <v>83500</v>
      </c>
      <c r="G143" s="54">
        <f>SUM(G138:G142)</f>
        <v>795000</v>
      </c>
      <c r="H143" s="54">
        <f>SUM(H138:H142)</f>
        <v>2720000</v>
      </c>
      <c r="I143" s="54">
        <f>SUM(I138:I142)</f>
        <v>3598500</v>
      </c>
      <c r="J143" s="62">
        <f>F143+G143+H143</f>
        <v>3598500</v>
      </c>
    </row>
    <row r="144" spans="2:9" ht="5.25" customHeight="1">
      <c r="B144" s="89" t="s">
        <v>106</v>
      </c>
      <c r="C144" s="94" t="s">
        <v>120</v>
      </c>
      <c r="D144" s="46"/>
      <c r="E144" s="88"/>
      <c r="F144" s="88"/>
      <c r="G144" s="88"/>
      <c r="H144" s="88"/>
      <c r="I144" s="88" t="s">
        <v>2</v>
      </c>
    </row>
    <row r="145" spans="2:9" ht="12.75">
      <c r="B145" s="90"/>
      <c r="C145" s="95"/>
      <c r="D145" s="50"/>
      <c r="E145" s="88"/>
      <c r="F145" s="88"/>
      <c r="G145" s="88"/>
      <c r="H145" s="88"/>
      <c r="I145" s="88"/>
    </row>
    <row r="146" spans="2:9" ht="10.5" customHeight="1">
      <c r="B146" s="3" t="s">
        <v>107</v>
      </c>
      <c r="C146" s="4" t="s">
        <v>129</v>
      </c>
      <c r="D146" s="49"/>
      <c r="E146" s="49">
        <v>0</v>
      </c>
      <c r="F146" s="51">
        <v>0</v>
      </c>
      <c r="G146" s="49">
        <v>0</v>
      </c>
      <c r="H146" s="49">
        <v>0</v>
      </c>
      <c r="I146" s="49">
        <f>H146+G146+F146+E146</f>
        <v>0</v>
      </c>
    </row>
    <row r="147" spans="2:9" ht="11.25" customHeight="1">
      <c r="B147" s="3" t="s">
        <v>108</v>
      </c>
      <c r="C147" s="4" t="s">
        <v>133</v>
      </c>
      <c r="D147" s="49"/>
      <c r="E147" s="49">
        <v>0</v>
      </c>
      <c r="F147" s="49">
        <v>0</v>
      </c>
      <c r="G147" s="51">
        <v>45000</v>
      </c>
      <c r="H147" s="49">
        <v>0</v>
      </c>
      <c r="I147" s="49">
        <f>H147+G147+F147+E147</f>
        <v>45000</v>
      </c>
    </row>
    <row r="148" spans="2:9" ht="10.5" customHeight="1">
      <c r="B148" s="3" t="s">
        <v>109</v>
      </c>
      <c r="C148" s="15" t="s">
        <v>130</v>
      </c>
      <c r="D148" s="47"/>
      <c r="E148" s="49">
        <v>0</v>
      </c>
      <c r="F148" s="51">
        <v>0</v>
      </c>
      <c r="G148" s="51">
        <v>250000</v>
      </c>
      <c r="H148" s="49">
        <v>0</v>
      </c>
      <c r="I148" s="49">
        <f>H148+G148+F148+E148</f>
        <v>250000</v>
      </c>
    </row>
    <row r="149" spans="2:9" ht="10.5" customHeight="1">
      <c r="B149" s="3" t="s">
        <v>143</v>
      </c>
      <c r="C149" s="5" t="s">
        <v>7</v>
      </c>
      <c r="D149" s="49"/>
      <c r="E149" s="49">
        <v>0</v>
      </c>
      <c r="F149" s="49">
        <v>0</v>
      </c>
      <c r="G149" s="49">
        <v>0</v>
      </c>
      <c r="H149" s="51">
        <v>3200000</v>
      </c>
      <c r="I149" s="49">
        <f>H149+G149+F149+E149</f>
        <v>3200000</v>
      </c>
    </row>
    <row r="150" spans="2:9" ht="12.75">
      <c r="B150" s="3" t="s">
        <v>144</v>
      </c>
      <c r="C150" s="5" t="s">
        <v>9</v>
      </c>
      <c r="D150" s="51">
        <v>3904</v>
      </c>
      <c r="E150" s="51">
        <v>0</v>
      </c>
      <c r="F150" s="51">
        <v>0</v>
      </c>
      <c r="G150" s="51">
        <v>5000</v>
      </c>
      <c r="H150" s="51">
        <v>38000</v>
      </c>
      <c r="I150" s="51">
        <f>H150+G150+F150+E150+D150</f>
        <v>46904</v>
      </c>
    </row>
    <row r="151" spans="2:10" ht="14.25">
      <c r="B151" s="6"/>
      <c r="C151" s="7" t="s">
        <v>2</v>
      </c>
      <c r="D151" s="53">
        <f>D150</f>
        <v>3904</v>
      </c>
      <c r="E151" s="54">
        <f>SUM(E146:E150)</f>
        <v>0</v>
      </c>
      <c r="F151" s="54">
        <f>SUM(F146:F150)</f>
        <v>0</v>
      </c>
      <c r="G151" s="54">
        <f>SUM(G146:G150)</f>
        <v>300000</v>
      </c>
      <c r="H151" s="54">
        <f>SUM(H146:H150)</f>
        <v>3238000</v>
      </c>
      <c r="I151" s="54">
        <f>SUM(I146:I150)</f>
        <v>3541904</v>
      </c>
      <c r="J151" s="18">
        <f>SUM(D151:H151)</f>
        <v>3541904</v>
      </c>
    </row>
    <row r="152" spans="2:9" ht="14.25">
      <c r="B152" s="6"/>
      <c r="C152" s="7"/>
      <c r="D152" s="59">
        <v>2005</v>
      </c>
      <c r="E152" s="60">
        <v>2006</v>
      </c>
      <c r="F152" s="60">
        <v>2007</v>
      </c>
      <c r="G152" s="60">
        <v>2008</v>
      </c>
      <c r="H152" s="60">
        <v>2009</v>
      </c>
      <c r="I152" s="58"/>
    </row>
    <row r="153" spans="2:9" ht="12.75">
      <c r="B153" s="6" t="s">
        <v>110</v>
      </c>
      <c r="C153" s="43" t="s">
        <v>210</v>
      </c>
      <c r="D153" s="1"/>
      <c r="E153" s="42"/>
      <c r="F153" s="42"/>
      <c r="G153" s="42"/>
      <c r="H153" s="42"/>
      <c r="I153" s="1"/>
    </row>
    <row r="154" spans="2:9" ht="25.5">
      <c r="B154" s="6" t="s">
        <v>111</v>
      </c>
      <c r="C154" s="31" t="s">
        <v>212</v>
      </c>
      <c r="D154" s="47"/>
      <c r="E154" s="49">
        <v>0</v>
      </c>
      <c r="F154" s="51">
        <v>600000</v>
      </c>
      <c r="G154" s="51">
        <v>2000000</v>
      </c>
      <c r="H154" s="49">
        <v>0</v>
      </c>
      <c r="I154" s="51">
        <f>H154+G154+F154+E154</f>
        <v>2600000</v>
      </c>
    </row>
    <row r="155" spans="2:9" ht="12.75">
      <c r="B155" s="6" t="s">
        <v>112</v>
      </c>
      <c r="C155" s="4" t="s">
        <v>133</v>
      </c>
      <c r="D155" s="51">
        <v>14054</v>
      </c>
      <c r="E155" s="51">
        <v>28000</v>
      </c>
      <c r="F155" s="51">
        <v>25000</v>
      </c>
      <c r="G155" s="49">
        <v>0</v>
      </c>
      <c r="H155" s="49">
        <v>0</v>
      </c>
      <c r="I155" s="51">
        <f>H155+G155+F155+E155+D155</f>
        <v>67054</v>
      </c>
    </row>
    <row r="156" spans="2:9" ht="12.75">
      <c r="B156" s="6" t="s">
        <v>113</v>
      </c>
      <c r="C156" s="15" t="s">
        <v>211</v>
      </c>
      <c r="D156" s="47"/>
      <c r="E156" s="49">
        <v>0</v>
      </c>
      <c r="F156" s="51">
        <v>100000</v>
      </c>
      <c r="G156" s="49">
        <v>0</v>
      </c>
      <c r="H156" s="49">
        <v>0</v>
      </c>
      <c r="I156" s="51">
        <f>H156+G156+F156+E156</f>
        <v>100000</v>
      </c>
    </row>
    <row r="157" spans="2:10" ht="14.25">
      <c r="B157" s="6"/>
      <c r="C157" s="73" t="s">
        <v>2</v>
      </c>
      <c r="D157" s="53">
        <f>D155</f>
        <v>14054</v>
      </c>
      <c r="E157" s="54">
        <f>SUM(E154:E156)</f>
        <v>28000</v>
      </c>
      <c r="F157" s="54">
        <f>SUM(F154:F156)</f>
        <v>725000</v>
      </c>
      <c r="G157" s="54">
        <f>SUM(G154:G156)</f>
        <v>2000000</v>
      </c>
      <c r="H157" s="54">
        <f>SUM(H154:H156)</f>
        <v>0</v>
      </c>
      <c r="I157" s="54">
        <f>SUM(I154:I156)</f>
        <v>2767054</v>
      </c>
      <c r="J157" s="18">
        <f>SUM(D157:G157)</f>
        <v>2767054</v>
      </c>
    </row>
    <row r="158" spans="2:10" ht="24">
      <c r="B158" s="6" t="s">
        <v>217</v>
      </c>
      <c r="C158" s="74" t="s">
        <v>218</v>
      </c>
      <c r="D158" s="53">
        <v>9882</v>
      </c>
      <c r="E158" s="54"/>
      <c r="F158" s="54"/>
      <c r="G158" s="54"/>
      <c r="H158" s="54"/>
      <c r="I158" s="53">
        <f>D158</f>
        <v>9882</v>
      </c>
      <c r="J158" s="18"/>
    </row>
    <row r="159" spans="2:10" ht="15">
      <c r="B159" s="5"/>
      <c r="C159" s="75" t="s">
        <v>125</v>
      </c>
      <c r="D159" s="52">
        <f>D157+D151+D143+D135+D127+D119+D113+D105+D97+D91+D84+D77+D70+D64+D58+D52+D46+D40+D34+D28+D22+D16+D158</f>
        <v>411955</v>
      </c>
      <c r="E159" s="52">
        <f>E157+E151+E143+E135+E127+E119+E113+E105+E97+E91+E84+E77+E70+E64+E58+E52+E46+E40+E34+E28+E22+E16</f>
        <v>1600000</v>
      </c>
      <c r="F159" s="52">
        <f>F157+F151+F143+F135+F127+F119+F113+F105+F97+F91+F84+F77+F70+F64+F58+F52+F46+F40+F34+F28+F22+F16</f>
        <v>32870400</v>
      </c>
      <c r="G159" s="52">
        <f>G157+G151+G143+G135+G127+G119+G113+G105+G97+G91+G84+G77+G70+G64+G58+G52+G46+G40+G34+G28+G22+G16</f>
        <v>24134400</v>
      </c>
      <c r="H159" s="52">
        <f>H157+H151+H143+H135+H127+H119+H113+H105+H97+H91+H84+H77+H70+H64+H58+H52+H46+H40+H34+H28+H22+H16</f>
        <v>24669500</v>
      </c>
      <c r="I159" s="52">
        <f>I157+I151+I143+I135+I127+I119+I113+I105+I97+I91+I84+I77+I70+I64+I58+I52+I46+I40+I34+I28+I22+I16+I158</f>
        <v>83686255</v>
      </c>
      <c r="J159" s="18">
        <f>D159+E159+F159+G159+H159</f>
        <v>83686255</v>
      </c>
    </row>
    <row r="160" spans="2:10" ht="15">
      <c r="B160" s="5"/>
      <c r="C160" s="75"/>
      <c r="D160" s="52"/>
      <c r="E160" s="52"/>
      <c r="F160" s="52"/>
      <c r="G160" s="52"/>
      <c r="H160" s="52"/>
      <c r="I160" s="52"/>
      <c r="J160" s="18"/>
    </row>
    <row r="161" spans="2:4" ht="12.75">
      <c r="B161" s="5"/>
      <c r="C161" t="s">
        <v>205</v>
      </c>
      <c r="D161" s="48"/>
    </row>
    <row r="162" spans="2:9" ht="12.75">
      <c r="B162" s="5"/>
      <c r="C162" s="76" t="s">
        <v>206</v>
      </c>
      <c r="D162" s="51"/>
      <c r="E162" s="4"/>
      <c r="F162" s="71">
        <f>F19+F25+F37+F49+300000+20000+200000+200000+200000</f>
        <v>1565000</v>
      </c>
      <c r="G162" s="4">
        <f>360000+150000+300000+30000+300000+120000+100000</f>
        <v>1360000</v>
      </c>
      <c r="H162" s="71">
        <v>1000000</v>
      </c>
      <c r="I162" s="72">
        <f>H162+G162+F162+E162</f>
        <v>3925000</v>
      </c>
    </row>
    <row r="163" spans="2:9" ht="12.75">
      <c r="B163" s="5"/>
      <c r="C163" s="76" t="s">
        <v>207</v>
      </c>
      <c r="D163" s="49"/>
      <c r="E163" s="4"/>
      <c r="F163" s="71">
        <v>4400000</v>
      </c>
      <c r="G163" s="71">
        <v>5200000</v>
      </c>
      <c r="H163" s="71">
        <v>3500000</v>
      </c>
      <c r="I163" s="72">
        <f>H163+G163+F163+E163</f>
        <v>13100000</v>
      </c>
    </row>
    <row r="164" spans="2:9" ht="12.75">
      <c r="B164" s="5"/>
      <c r="C164" s="76" t="s">
        <v>208</v>
      </c>
      <c r="D164" s="49">
        <v>411955</v>
      </c>
      <c r="E164" s="71">
        <f>E159</f>
        <v>1600000</v>
      </c>
      <c r="F164" s="71">
        <f>F159-F162-F163-F165</f>
        <v>18655400</v>
      </c>
      <c r="G164" s="71">
        <f>G159-G162-G163-G165</f>
        <v>9574400</v>
      </c>
      <c r="H164" s="71">
        <f>H159-H162-H163-H165</f>
        <v>12169500</v>
      </c>
      <c r="I164" s="72">
        <f>H164+G164+F164+E164+D164</f>
        <v>42411255</v>
      </c>
    </row>
    <row r="165" spans="2:9" ht="12.75">
      <c r="B165" s="5"/>
      <c r="C165" s="76" t="s">
        <v>216</v>
      </c>
      <c r="D165" s="49"/>
      <c r="E165" s="4"/>
      <c r="F165" s="71">
        <v>8250000</v>
      </c>
      <c r="G165" s="71">
        <v>8000000</v>
      </c>
      <c r="H165" s="71">
        <v>8000000</v>
      </c>
      <c r="I165" s="72">
        <f>H165+G165+F165+E165</f>
        <v>24250000</v>
      </c>
    </row>
    <row r="166" spans="2:9" ht="12.75">
      <c r="B166" s="5"/>
      <c r="C166" s="77" t="s">
        <v>209</v>
      </c>
      <c r="D166" s="61">
        <f>D159</f>
        <v>411955</v>
      </c>
      <c r="E166" s="35">
        <f>E162+E163+E164+E165</f>
        <v>1600000</v>
      </c>
      <c r="F166" s="35">
        <f>F162+F163+F164+F165</f>
        <v>32870400</v>
      </c>
      <c r="G166" s="35">
        <f>G162+G163+G164+G165</f>
        <v>24134400</v>
      </c>
      <c r="H166" s="35">
        <f>H162+H163+H164+H165</f>
        <v>24669500</v>
      </c>
      <c r="I166" s="35">
        <f>I162+I163+I164+I165</f>
        <v>83686255</v>
      </c>
    </row>
  </sheetData>
  <mergeCells count="134">
    <mergeCell ref="G144:G145"/>
    <mergeCell ref="H144:H145"/>
    <mergeCell ref="I144:I145"/>
    <mergeCell ref="B144:B145"/>
    <mergeCell ref="C144:C145"/>
    <mergeCell ref="E144:E145"/>
    <mergeCell ref="F144:F145"/>
    <mergeCell ref="I128:I129"/>
    <mergeCell ref="B136:B137"/>
    <mergeCell ref="C136:C137"/>
    <mergeCell ref="E136:E137"/>
    <mergeCell ref="F136:F137"/>
    <mergeCell ref="G136:G137"/>
    <mergeCell ref="H136:H137"/>
    <mergeCell ref="I136:I137"/>
    <mergeCell ref="E128:E129"/>
    <mergeCell ref="F128:F129"/>
    <mergeCell ref="G128:G129"/>
    <mergeCell ref="H128:H129"/>
    <mergeCell ref="B114:B115"/>
    <mergeCell ref="C114:C115"/>
    <mergeCell ref="B128:B129"/>
    <mergeCell ref="C128:C129"/>
    <mergeCell ref="G120:G121"/>
    <mergeCell ref="H120:H121"/>
    <mergeCell ref="G98:G99"/>
    <mergeCell ref="H98:H99"/>
    <mergeCell ref="I98:I99"/>
    <mergeCell ref="B106:B107"/>
    <mergeCell ref="C106:C107"/>
    <mergeCell ref="E106:E107"/>
    <mergeCell ref="F106:F107"/>
    <mergeCell ref="G106:G107"/>
    <mergeCell ref="H106:H107"/>
    <mergeCell ref="I106:I107"/>
    <mergeCell ref="B98:B99"/>
    <mergeCell ref="C98:C99"/>
    <mergeCell ref="E98:E99"/>
    <mergeCell ref="F98:F99"/>
    <mergeCell ref="G85:G86"/>
    <mergeCell ref="H85:H86"/>
    <mergeCell ref="I85:I86"/>
    <mergeCell ref="B92:B93"/>
    <mergeCell ref="C92:C93"/>
    <mergeCell ref="E92:E93"/>
    <mergeCell ref="F92:F93"/>
    <mergeCell ref="G92:G93"/>
    <mergeCell ref="H92:H93"/>
    <mergeCell ref="I92:I93"/>
    <mergeCell ref="B85:B86"/>
    <mergeCell ref="C85:C86"/>
    <mergeCell ref="E85:E86"/>
    <mergeCell ref="F85:F86"/>
    <mergeCell ref="G71:G72"/>
    <mergeCell ref="H71:H72"/>
    <mergeCell ref="I71:I72"/>
    <mergeCell ref="B78:B79"/>
    <mergeCell ref="C78:C79"/>
    <mergeCell ref="B71:B72"/>
    <mergeCell ref="C71:C72"/>
    <mergeCell ref="E71:E72"/>
    <mergeCell ref="F71:F72"/>
    <mergeCell ref="G59:G60"/>
    <mergeCell ref="H59:H60"/>
    <mergeCell ref="I59:I60"/>
    <mergeCell ref="B65:B66"/>
    <mergeCell ref="C65:C66"/>
    <mergeCell ref="E65:E66"/>
    <mergeCell ref="F65:F66"/>
    <mergeCell ref="G65:G66"/>
    <mergeCell ref="H65:H66"/>
    <mergeCell ref="I65:I66"/>
    <mergeCell ref="B59:B60"/>
    <mergeCell ref="C59:C60"/>
    <mergeCell ref="E59:E60"/>
    <mergeCell ref="F59:F60"/>
    <mergeCell ref="I47:I48"/>
    <mergeCell ref="B53:B54"/>
    <mergeCell ref="C53:C54"/>
    <mergeCell ref="E53:E54"/>
    <mergeCell ref="F53:F54"/>
    <mergeCell ref="D53:D54"/>
    <mergeCell ref="G53:G54"/>
    <mergeCell ref="H53:H54"/>
    <mergeCell ref="I53:I54"/>
    <mergeCell ref="E47:E48"/>
    <mergeCell ref="F47:F48"/>
    <mergeCell ref="G47:G48"/>
    <mergeCell ref="H47:H48"/>
    <mergeCell ref="B41:B42"/>
    <mergeCell ref="C41:C42"/>
    <mergeCell ref="B47:B48"/>
    <mergeCell ref="C47:C48"/>
    <mergeCell ref="G29:G30"/>
    <mergeCell ref="H29:H30"/>
    <mergeCell ref="I29:I30"/>
    <mergeCell ref="B35:B36"/>
    <mergeCell ref="C35:C36"/>
    <mergeCell ref="E35:E36"/>
    <mergeCell ref="F35:F36"/>
    <mergeCell ref="G35:G36"/>
    <mergeCell ref="H35:H36"/>
    <mergeCell ref="I35:I36"/>
    <mergeCell ref="B29:B30"/>
    <mergeCell ref="C29:C30"/>
    <mergeCell ref="E29:E30"/>
    <mergeCell ref="F29:F30"/>
    <mergeCell ref="D29:D30"/>
    <mergeCell ref="G17:G18"/>
    <mergeCell ref="H17:H18"/>
    <mergeCell ref="I17:I18"/>
    <mergeCell ref="B23:B24"/>
    <mergeCell ref="C23:C24"/>
    <mergeCell ref="E23:E24"/>
    <mergeCell ref="F23:F24"/>
    <mergeCell ref="G23:G24"/>
    <mergeCell ref="H23:H24"/>
    <mergeCell ref="I23:I24"/>
    <mergeCell ref="B17:B18"/>
    <mergeCell ref="C17:C18"/>
    <mergeCell ref="E17:E18"/>
    <mergeCell ref="F17:F18"/>
    <mergeCell ref="D17:D18"/>
    <mergeCell ref="B6:I9"/>
    <mergeCell ref="F10:H10"/>
    <mergeCell ref="E10:E11"/>
    <mergeCell ref="C10:C11"/>
    <mergeCell ref="B10:B11"/>
    <mergeCell ref="D10:D11"/>
    <mergeCell ref="I120:I121"/>
    <mergeCell ref="B120:B121"/>
    <mergeCell ref="C120:C121"/>
    <mergeCell ref="E120:E121"/>
    <mergeCell ref="F120:F1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2006-10-02T14:25:48Z</cp:lastPrinted>
  <dcterms:created xsi:type="dcterms:W3CDTF">2005-03-06T09:07:58Z</dcterms:created>
  <dcterms:modified xsi:type="dcterms:W3CDTF">2006-10-02T14:25:50Z</dcterms:modified>
  <cp:category/>
  <cp:version/>
  <cp:contentType/>
  <cp:contentStatus/>
</cp:coreProperties>
</file>