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55" activeTab="0"/>
  </bookViews>
  <sheets>
    <sheet name="szczegolowe" sheetId="1" r:id="rId1"/>
    <sheet name="Arkusz1" sheetId="2" r:id="rId2"/>
    <sheet name="ogolne" sheetId="3" r:id="rId3"/>
  </sheets>
  <definedNames/>
  <calcPr fullCalcOnLoad="1"/>
</workbook>
</file>

<file path=xl/sharedStrings.xml><?xml version="1.0" encoding="utf-8"?>
<sst xmlns="http://schemas.openxmlformats.org/spreadsheetml/2006/main" count="467" uniqueCount="245">
  <si>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</si>
  <si>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</si>
  <si>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</si>
  <si>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</si>
  <si>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</si>
  <si>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</si>
  <si>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</si>
  <si>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</si>
  <si>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</si>
  <si>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</si>
  <si>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</si>
  <si>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</si>
  <si>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</si>
  <si>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</si>
  <si>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</si>
  <si>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</si>
  <si>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</si>
  <si>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</si>
  <si>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</si>
  <si>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</si>
  <si>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</si>
  <si>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</si>
  <si>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</si>
  <si>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</si>
  <si>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</si>
  <si>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</si>
  <si>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</si>
  <si>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</si>
  <si>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</si>
  <si>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</si>
  <si>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</si>
  <si>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</si>
  <si>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</si>
  <si>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</si>
  <si>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</si>
  <si>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</si>
  <si>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</si>
  <si>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</si>
  <si>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</si>
  <si>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</si>
  <si>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</si>
  <si>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</si>
  <si>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</si>
  <si>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</si>
  <si>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</si>
  <si>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</si>
  <si>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</si>
  <si>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</si>
  <si>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</si>
  <si>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</si>
  <si>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</si>
  <si>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</si>
  <si>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</si>
  <si>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</si>
  <si>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</si>
  <si>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</si>
  <si>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</si>
  <si>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</si>
  <si>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</si>
  <si>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</si>
  <si>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</si>
  <si>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</si>
  <si>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</si>
  <si>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</si>
  <si>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</si>
  <si>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</si>
  <si>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</si>
  <si>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</si>
  <si>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</si>
  <si>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</si>
  <si>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</si>
  <si>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</si>
  <si>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</si>
  <si>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</si>
  <si>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</si>
  <si>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</si>
  <si>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</si>
  <si>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</si>
  <si>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</si>
  <si>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</si>
  <si>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</si>
  <si>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</si>
  <si>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</si>
  <si>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</si>
  <si>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</si>
  <si>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</si>
  <si>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</si>
  <si>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</si>
  <si>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</si>
  <si>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</si>
  <si>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</si>
  <si>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</si>
  <si>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</si>
  <si>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</si>
  <si>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</si>
  <si>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</si>
  <si>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</si>
  <si>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</si>
  <si>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</si>
  <si>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</si>
  <si>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</si>
  <si>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</si>
  <si>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</si>
  <si>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</si>
  <si>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</si>
  <si>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</si>
  <si>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</si>
  <si>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</si>
  <si>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</si>
  <si>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</si>
  <si>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</si>
  <si>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</si>
  <si>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</si>
  <si>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</si>
  <si>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</si>
  <si>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</si>
  <si>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</si>
  <si>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</si>
  <si>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</si>
  <si>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</si>
  <si>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</si>
  <si>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</si>
  <si>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</si>
  <si>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</si>
  <si>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</si>
  <si>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</si>
  <si>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</si>
  <si>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</si>
  <si>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</si>
  <si>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</si>
  <si>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</si>
  <si>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</si>
  <si>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</si>
  <si>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</si>
  <si>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</si>
  <si>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</si>
  <si>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</si>
  <si>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</si>
  <si>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</si>
  <si>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</si>
  <si>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</si>
  <si>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</si>
  <si>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</si>
  <si>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</si>
  <si>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</si>
  <si>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</si>
  <si>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</si>
  <si>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</si>
  <si>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</si>
  <si>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</si>
  <si>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</si>
  <si>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</si>
  <si>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</si>
  <si>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</si>
  <si>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</si>
  <si>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</si>
  <si>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</si>
  <si>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</si>
  <si>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</si>
  <si>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</si>
  <si>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</si>
  <si>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>Środki własne</t>
  </si>
  <si>
    <t>01010</t>
  </si>
  <si>
    <t xml:space="preserve">§ </t>
  </si>
  <si>
    <t>Razem dział 010</t>
  </si>
  <si>
    <t>Razem dział 600</t>
  </si>
  <si>
    <t>Razem dział 801</t>
  </si>
  <si>
    <t>Środki pomocowe 
i dotacje</t>
  </si>
  <si>
    <t>Razem dział 750</t>
  </si>
  <si>
    <t>Razem dział 700</t>
  </si>
  <si>
    <t>Budowa budynku socjalnego  Łazy</t>
  </si>
  <si>
    <t>Budowa budynku socjalnego Zamienie</t>
  </si>
  <si>
    <t>Projekt i budowa przedszkola w Mysiadle</t>
  </si>
  <si>
    <t>Program gospodarki wodno - ściekowej gminy Lesznowola</t>
  </si>
  <si>
    <t>RAZEM</t>
  </si>
  <si>
    <t>Kanalizacja ul. Plonawa Nowa Wola</t>
  </si>
  <si>
    <t>Wodociąg ul. Plonowa Nowa Wola</t>
  </si>
  <si>
    <t>Budowa zaplecza sportowego -boisko i parking przy szkole w Lesznowoli</t>
  </si>
  <si>
    <t>Pożyczki                            z  WFOŚiGW                 i  NFOŚiGW</t>
  </si>
  <si>
    <t>Kanalizacja Łazy II etap</t>
  </si>
  <si>
    <t>Rady Gminy Lesznowola</t>
  </si>
  <si>
    <t>Budowa wodociągu i kanalizacji ul. Okrężna Lesznowola II etap</t>
  </si>
  <si>
    <t>Modernizacja szkoły w Lesznowoli</t>
  </si>
  <si>
    <t xml:space="preserve">LIMITY WYDATKÓW  INWESTYCYJNYCH  NA OKRES  ROKU BUDŻETOWEGO - 2006 rok  </t>
  </si>
  <si>
    <t>Parking i drogi dojazdowe przy Urzędzie Gminy</t>
  </si>
  <si>
    <t xml:space="preserve">WYSOKOŚĆ NAKŁADÓW </t>
  </si>
  <si>
    <t>Zakup komputerów i drukarek</t>
  </si>
  <si>
    <t>Projekt i budowa ciągu pieszo-rowerowego wzdłuż ul Słonecznej oraz skrzyżowania ul Wojska Polskiego w Lesznowoli</t>
  </si>
  <si>
    <t>Przebudowa bud świetlicy w Łazach</t>
  </si>
  <si>
    <r>
      <t xml:space="preserve">320 000 </t>
    </r>
    <r>
      <rPr>
        <vertAlign val="superscript"/>
        <sz val="8"/>
        <rFont val="Arial CE"/>
        <family val="2"/>
      </rPr>
      <t>1)</t>
    </r>
  </si>
  <si>
    <t>Razem dział 754</t>
  </si>
  <si>
    <t>Modernizacja zbiorników przec-poż</t>
  </si>
  <si>
    <t>Budowa ciągu pieszo-rowerowego wzdłuż ul Lipowej i Ks. Słojewskiegi w Magdalence</t>
  </si>
  <si>
    <t>Razem dział 852</t>
  </si>
  <si>
    <t>Zakupy inwestycyjne - zakup komputerów i drukarek</t>
  </si>
  <si>
    <t>Razem dział 900</t>
  </si>
  <si>
    <t>Budowa oświetlenia ulic w rejonie ul. Przyleśnej Wilcza Góra</t>
  </si>
  <si>
    <t>Budowa oświetlenia Wojska Polskiego Wilcza Góra</t>
  </si>
  <si>
    <t>Budowa oświetlenia ul Żytniej w Kosowie</t>
  </si>
  <si>
    <t>Budowa oświetlenia ul. Granicznej i Leśnej w Stefanowie</t>
  </si>
  <si>
    <t xml:space="preserve">Budowa oświetlenia ul. Brzozowej w Nowej Iwicznej </t>
  </si>
  <si>
    <t>Budowa oświetlenia ul. Ułanów w Stefanowie</t>
  </si>
  <si>
    <t>Modernizacja ul. Łączności w Łazach</t>
  </si>
  <si>
    <r>
      <t xml:space="preserve">300 000 </t>
    </r>
    <r>
      <rPr>
        <vertAlign val="superscript"/>
        <sz val="8"/>
        <rFont val="Arial CE"/>
        <family val="2"/>
      </rPr>
      <t>2)</t>
    </r>
  </si>
  <si>
    <t>Zakup komputerów, sprzętu nagłaśniającego , szafy chłodniczej i maszyny czyszczącej</t>
  </si>
  <si>
    <t>Zakup komputerów</t>
  </si>
  <si>
    <t>Razem wydatki majątkowe</t>
  </si>
  <si>
    <t>Projekt i budowa ronda przy ul. Ks. Słojewskiego Łazy-Magdalenka z chodnikami</t>
  </si>
  <si>
    <t>Budowa chodnika ul. Szkolnej w Mrokowie</t>
  </si>
  <si>
    <t>Budowa chodnika ul.  Geodetów w Mysiadle</t>
  </si>
  <si>
    <t>Budowa ul. Wiśniowej i Syna Pułku w S. Iwicznej</t>
  </si>
  <si>
    <t>Budowa ul. Błędnej w Zamieniu</t>
  </si>
  <si>
    <t xml:space="preserve">Budowa ul. Ogrodowej w Mysiadle </t>
  </si>
  <si>
    <t>Budowa boiska szkolnego w Nowej Iwicznej</t>
  </si>
  <si>
    <t>Projekt wodo i  kanaliz Magdalenka  (Dział VI)</t>
  </si>
  <si>
    <t>Kanaliz W. Mrokowska, Warszawianka  I etap</t>
  </si>
  <si>
    <t xml:space="preserve"> Modernizacja ul. Krasickiego w Nowej Iwicznej z chodnikami i odwodnienie</t>
  </si>
  <si>
    <t>Budowa  ul. Wojska Polskiego w Lesznowoli</t>
  </si>
  <si>
    <t>Zakup kserokopiarki</t>
  </si>
  <si>
    <t>Planowane nakłady ogółem (7+8+9)</t>
  </si>
  <si>
    <t>Projekt budynku strażnicy w Zamieniu</t>
  </si>
  <si>
    <t>Projekt i budowa chodnika wzdłuż ul. Krasickiego i Postępu w Nowej Woli</t>
  </si>
  <si>
    <t>Projekt i budowa chodnika wzdłuż ul. Jedności w Janczewicach</t>
  </si>
  <si>
    <t>Projekt i budowa chodnika wzdłuż ul. Rejonowej w Mrokowie iWoli Mrokowskiej</t>
  </si>
  <si>
    <t>Projekt i budowa chodnika wzdłuż ul. Świątkiewicz w Jabłonowie i Mrokowie</t>
  </si>
  <si>
    <t>Projekt i budowa chodnika ul. Leśnej w Jazgarzewszczyźnie</t>
  </si>
  <si>
    <t>Projekt i budowa chodnika przy ul. Ułanów w Stefanowie</t>
  </si>
  <si>
    <t>Załącznik Nr 5</t>
  </si>
  <si>
    <t>Budowa ul.Rolnej Łazy z chodnikami</t>
  </si>
  <si>
    <t>Budowa oświetlenia ul. Różana w Muysiadle</t>
  </si>
  <si>
    <t>Wodociąg osiedle Łazy</t>
  </si>
  <si>
    <t>Modernizacja spinki wodociągowej Mysiadło ul. Kwiatowa                               i Przebiśniegów</t>
  </si>
  <si>
    <t>Wykonanie zatok, przystanków autobusowych i sygnalizacji świetlnej skrzyżowań</t>
  </si>
  <si>
    <t xml:space="preserve">Projekt  budowy szkoły w Mysiadlę </t>
  </si>
  <si>
    <t xml:space="preserve"> Projekt i budowa ul. Głównej w Zamieniu</t>
  </si>
  <si>
    <t xml:space="preserve"> Projekt i budowa ul.Zachodniej w Zamieniu</t>
  </si>
  <si>
    <r>
      <t xml:space="preserve">800 000 </t>
    </r>
    <r>
      <rPr>
        <vertAlign val="superscript"/>
        <sz val="8"/>
        <rFont val="Arial CE"/>
        <family val="2"/>
      </rPr>
      <t>3)</t>
    </r>
  </si>
  <si>
    <t>Projekt i budowa chodnika wzdłuż ul. Postępu w Zgorzale</t>
  </si>
  <si>
    <t>do Uchwały Nr 289/XXXVII/2005</t>
  </si>
  <si>
    <t>z dnia 15 grudnia 2005r.</t>
  </si>
  <si>
    <t>2)</t>
  </si>
  <si>
    <t>Środki  z Funduszu Rozwoju Kultury Fizycznej - 300.000,-zł</t>
  </si>
  <si>
    <t>Środki  z Ministerstwa Kultury - 320.000,-zł</t>
  </si>
  <si>
    <t>3)</t>
  </si>
  <si>
    <t>Środki z Ministerstwa Edukacji Narodowej - 800.000,-zł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</si>
</sst>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5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b/>
      <u val="single"/>
      <sz val="12"/>
      <name val="Arial CE"/>
      <family val="2"/>
    </font>
    <font>
      <vertAlign val="superscript"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2" fillId="0" borderId="22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3" fontId="2" fillId="3" borderId="4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3" fontId="2" fillId="3" borderId="42" xfId="0" applyNumberFormat="1" applyFont="1" applyFill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3" borderId="4" xfId="0" applyFill="1" applyBorder="1" applyAlignment="1">
      <alignment vertical="center"/>
    </xf>
    <xf numFmtId="0" fontId="10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0" fontId="2" fillId="3" borderId="4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3" fontId="10" fillId="0" borderId="50" xfId="0" applyNumberFormat="1" applyFont="1" applyFill="1" applyBorder="1" applyAlignment="1">
      <alignment vertical="center"/>
    </xf>
    <xf numFmtId="3" fontId="10" fillId="4" borderId="50" xfId="0" applyNumberFormat="1" applyFont="1" applyFill="1" applyBorder="1" applyAlignment="1">
      <alignment vertical="center"/>
    </xf>
    <xf numFmtId="0" fontId="10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vertical="center" wrapText="1"/>
    </xf>
    <xf numFmtId="0" fontId="10" fillId="0" borderId="51" xfId="0" applyFont="1" applyBorder="1" applyAlignment="1">
      <alignment horizontal="center" vertical="center"/>
    </xf>
    <xf numFmtId="0" fontId="2" fillId="0" borderId="51" xfId="0" applyFont="1" applyBorder="1" applyAlignment="1">
      <alignment vertical="center" wrapText="1"/>
    </xf>
    <xf numFmtId="0" fontId="10" fillId="0" borderId="52" xfId="0" applyFont="1" applyBorder="1" applyAlignment="1">
      <alignment horizontal="center" vertical="center"/>
    </xf>
    <xf numFmtId="0" fontId="2" fillId="0" borderId="52" xfId="0" applyFont="1" applyBorder="1" applyAlignment="1">
      <alignment vertical="center" wrapText="1"/>
    </xf>
    <xf numFmtId="3" fontId="11" fillId="0" borderId="50" xfId="0" applyNumberFormat="1" applyFont="1" applyFill="1" applyBorder="1" applyAlignment="1">
      <alignment vertical="center"/>
    </xf>
    <xf numFmtId="3" fontId="10" fillId="4" borderId="52" xfId="0" applyNumberFormat="1" applyFont="1" applyFill="1" applyBorder="1" applyAlignment="1">
      <alignment vertical="center"/>
    </xf>
    <xf numFmtId="3" fontId="10" fillId="4" borderId="51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vertical="center"/>
    </xf>
    <xf numFmtId="3" fontId="10" fillId="0" borderId="53" xfId="0" applyNumberFormat="1" applyFont="1" applyFill="1" applyBorder="1" applyAlignment="1">
      <alignment vertical="center"/>
    </xf>
    <xf numFmtId="0" fontId="10" fillId="0" borderId="51" xfId="0" applyFont="1" applyBorder="1" applyAlignment="1" quotePrefix="1">
      <alignment horizontal="center" vertical="center"/>
    </xf>
    <xf numFmtId="3" fontId="10" fillId="0" borderId="52" xfId="0" applyNumberFormat="1" applyFont="1" applyFill="1" applyBorder="1" applyAlignment="1">
      <alignment vertical="center"/>
    </xf>
    <xf numFmtId="3" fontId="10" fillId="4" borderId="53" xfId="0" applyNumberFormat="1" applyFont="1" applyFill="1" applyBorder="1" applyAlignment="1">
      <alignment vertical="center"/>
    </xf>
    <xf numFmtId="3" fontId="10" fillId="0" borderId="54" xfId="0" applyNumberFormat="1" applyFont="1" applyFill="1" applyBorder="1" applyAlignment="1">
      <alignment vertical="center"/>
    </xf>
    <xf numFmtId="0" fontId="10" fillId="0" borderId="53" xfId="0" applyFont="1" applyBorder="1" applyAlignment="1">
      <alignment horizontal="center" vertical="center"/>
    </xf>
    <xf numFmtId="0" fontId="2" fillId="0" borderId="53" xfId="0" applyFont="1" applyBorder="1" applyAlignment="1">
      <alignment vertical="center" wrapText="1"/>
    </xf>
    <xf numFmtId="3" fontId="11" fillId="0" borderId="53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horizontal="center" vertical="center"/>
    </xf>
    <xf numFmtId="3" fontId="10" fillId="0" borderId="53" xfId="0" applyNumberFormat="1" applyFont="1" applyBorder="1" applyAlignment="1">
      <alignment vertical="center"/>
    </xf>
    <xf numFmtId="3" fontId="10" fillId="0" borderId="50" xfId="0" applyNumberFormat="1" applyFont="1" applyBorder="1" applyAlignment="1">
      <alignment vertical="center"/>
    </xf>
    <xf numFmtId="3" fontId="10" fillId="2" borderId="50" xfId="0" applyNumberFormat="1" applyFont="1" applyFill="1" applyBorder="1" applyAlignment="1">
      <alignment vertical="center"/>
    </xf>
    <xf numFmtId="3" fontId="10" fillId="0" borderId="51" xfId="0" applyNumberFormat="1" applyFont="1" applyBorder="1" applyAlignment="1">
      <alignment vertical="center"/>
    </xf>
    <xf numFmtId="3" fontId="10" fillId="2" borderId="53" xfId="0" applyNumberFormat="1" applyFont="1" applyFill="1" applyBorder="1" applyAlignment="1">
      <alignment vertical="center"/>
    </xf>
    <xf numFmtId="3" fontId="10" fillId="0" borderId="52" xfId="0" applyNumberFormat="1" applyFont="1" applyBorder="1" applyAlignment="1">
      <alignment vertical="center"/>
    </xf>
    <xf numFmtId="3" fontId="10" fillId="2" borderId="52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0" fontId="10" fillId="0" borderId="55" xfId="0" applyFont="1" applyBorder="1" applyAlignment="1">
      <alignment horizontal="center" vertical="center"/>
    </xf>
    <xf numFmtId="3" fontId="10" fillId="4" borderId="0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2" fillId="4" borderId="0" xfId="0" applyFont="1" applyFill="1" applyBorder="1" applyAlignment="1">
      <alignment vertical="center"/>
    </xf>
    <xf numFmtId="3" fontId="11" fillId="3" borderId="4" xfId="0" applyNumberFormat="1" applyFont="1" applyFill="1" applyBorder="1" applyAlignment="1">
      <alignment vertical="center"/>
    </xf>
    <xf numFmtId="0" fontId="6" fillId="3" borderId="4" xfId="0" applyFont="1" applyFill="1" applyBorder="1" applyAlignment="1" quotePrefix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3" fontId="11" fillId="3" borderId="4" xfId="0" applyNumberFormat="1" applyFont="1" applyFill="1" applyBorder="1" applyAlignment="1">
      <alignment horizontal="right" vertical="center"/>
    </xf>
    <xf numFmtId="3" fontId="10" fillId="0" borderId="53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10" fillId="0" borderId="5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3" fontId="10" fillId="0" borderId="5" xfId="0" applyNumberFormat="1" applyFont="1" applyBorder="1" applyAlignment="1">
      <alignment vertical="center"/>
    </xf>
    <xf numFmtId="3" fontId="10" fillId="4" borderId="5" xfId="0" applyNumberFormat="1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6" fillId="4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3" fontId="10" fillId="2" borderId="51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3" fontId="11" fillId="4" borderId="0" xfId="0" applyNumberFormat="1" applyFont="1" applyFill="1" applyBorder="1" applyAlignment="1">
      <alignment vertical="center"/>
    </xf>
    <xf numFmtId="3" fontId="10" fillId="4" borderId="0" xfId="0" applyNumberFormat="1" applyFont="1" applyFill="1" applyBorder="1" applyAlignment="1">
      <alignment horizontal="right" vertical="center"/>
    </xf>
    <xf numFmtId="3" fontId="3" fillId="4" borderId="0" xfId="0" applyNumberFormat="1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3" fontId="10" fillId="0" borderId="51" xfId="0" applyNumberFormat="1" applyFont="1" applyFill="1" applyBorder="1" applyAlignment="1">
      <alignment horizontal="right" vertical="center"/>
    </xf>
    <xf numFmtId="0" fontId="10" fillId="0" borderId="57" xfId="0" applyFont="1" applyBorder="1" applyAlignment="1">
      <alignment horizontal="center" vertical="center"/>
    </xf>
    <xf numFmtId="3" fontId="11" fillId="0" borderId="51" xfId="0" applyNumberFormat="1" applyFont="1" applyFill="1" applyBorder="1" applyAlignment="1">
      <alignment vertical="center"/>
    </xf>
    <xf numFmtId="3" fontId="11" fillId="0" borderId="52" xfId="0" applyNumberFormat="1" applyFont="1" applyFill="1" applyBorder="1" applyAlignment="1">
      <alignment vertical="center"/>
    </xf>
    <xf numFmtId="3" fontId="10" fillId="0" borderId="52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3" fontId="11" fillId="3" borderId="5" xfId="0" applyNumberFormat="1" applyFont="1" applyFill="1" applyBorder="1" applyAlignment="1">
      <alignment vertical="center"/>
    </xf>
    <xf numFmtId="0" fontId="1" fillId="4" borderId="58" xfId="0" applyFont="1" applyFill="1" applyBorder="1" applyAlignment="1">
      <alignment horizontal="center" vertical="center"/>
    </xf>
    <xf numFmtId="3" fontId="10" fillId="0" borderId="50" xfId="0" applyNumberFormat="1" applyFont="1" applyFill="1" applyBorder="1" applyAlignment="1">
      <alignment horizontal="right" vertical="center"/>
    </xf>
    <xf numFmtId="0" fontId="10" fillId="0" borderId="49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3" borderId="52" xfId="0" applyFill="1" applyBorder="1" applyAlignment="1">
      <alignment vertical="center"/>
    </xf>
    <xf numFmtId="0" fontId="6" fillId="3" borderId="52" xfId="0" applyFont="1" applyFill="1" applyBorder="1" applyAlignment="1">
      <alignment vertical="center"/>
    </xf>
    <xf numFmtId="3" fontId="11" fillId="3" borderId="52" xfId="0" applyNumberFormat="1" applyFont="1" applyFill="1" applyBorder="1" applyAlignment="1">
      <alignment vertical="center"/>
    </xf>
    <xf numFmtId="0" fontId="10" fillId="0" borderId="50" xfId="0" applyFont="1" applyBorder="1" applyAlignment="1" quotePrefix="1">
      <alignment horizontal="center" vertical="center"/>
    </xf>
    <xf numFmtId="3" fontId="10" fillId="0" borderId="51" xfId="0" applyNumberFormat="1" applyFont="1" applyBorder="1" applyAlignment="1">
      <alignment horizontal="right" vertical="center" wrapText="1"/>
    </xf>
    <xf numFmtId="0" fontId="10" fillId="0" borderId="52" xfId="0" applyFont="1" applyBorder="1" applyAlignment="1" quotePrefix="1">
      <alignment horizontal="center" vertical="center"/>
    </xf>
    <xf numFmtId="3" fontId="11" fillId="3" borderId="59" xfId="0" applyNumberFormat="1" applyFont="1" applyFill="1" applyBorder="1" applyAlignment="1">
      <alignment vertical="center"/>
    </xf>
    <xf numFmtId="3" fontId="10" fillId="0" borderId="60" xfId="0" applyNumberFormat="1" applyFont="1" applyFill="1" applyBorder="1" applyAlignment="1">
      <alignment vertical="center"/>
    </xf>
    <xf numFmtId="3" fontId="10" fillId="0" borderId="61" xfId="0" applyNumberFormat="1" applyFont="1" applyFill="1" applyBorder="1" applyAlignment="1">
      <alignment vertical="center"/>
    </xf>
    <xf numFmtId="3" fontId="10" fillId="0" borderId="62" xfId="0" applyNumberFormat="1" applyFont="1" applyFill="1" applyBorder="1" applyAlignment="1">
      <alignment vertical="center"/>
    </xf>
    <xf numFmtId="3" fontId="10" fillId="0" borderId="59" xfId="0" applyNumberFormat="1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3" fontId="11" fillId="4" borderId="9" xfId="0" applyNumberFormat="1" applyFont="1" applyFill="1" applyBorder="1" applyAlignment="1">
      <alignment vertical="center"/>
    </xf>
    <xf numFmtId="3" fontId="10" fillId="4" borderId="9" xfId="0" applyNumberFormat="1" applyFont="1" applyFill="1" applyBorder="1" applyAlignment="1">
      <alignment vertical="center"/>
    </xf>
    <xf numFmtId="0" fontId="10" fillId="4" borderId="9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3" fontId="10" fillId="2" borderId="54" xfId="0" applyNumberFormat="1" applyFont="1" applyFill="1" applyBorder="1" applyAlignment="1">
      <alignment vertical="center"/>
    </xf>
    <xf numFmtId="3" fontId="10" fillId="0" borderId="63" xfId="0" applyNumberFormat="1" applyFont="1" applyFill="1" applyBorder="1" applyAlignment="1">
      <alignment vertical="center"/>
    </xf>
    <xf numFmtId="3" fontId="10" fillId="4" borderId="54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10" fillId="0" borderId="6" xfId="0" applyFont="1" applyBorder="1" applyAlignment="1" quotePrefix="1">
      <alignment horizontal="center" vertical="center"/>
    </xf>
    <xf numFmtId="3" fontId="10" fillId="0" borderId="54" xfId="0" applyNumberFormat="1" applyFont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2" fillId="4" borderId="9" xfId="0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vertical="center"/>
    </xf>
    <xf numFmtId="3" fontId="10" fillId="2" borderId="16" xfId="0" applyNumberFormat="1" applyFont="1" applyFill="1" applyBorder="1" applyAlignment="1">
      <alignment vertical="center"/>
    </xf>
    <xf numFmtId="3" fontId="10" fillId="4" borderId="16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0" fontId="10" fillId="0" borderId="54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3" borderId="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3" borderId="64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3" fontId="6" fillId="4" borderId="0" xfId="0" applyNumberFormat="1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67" xfId="0" applyFont="1" applyFill="1" applyBorder="1" applyAlignment="1">
      <alignment horizontal="center" vertical="center" wrapText="1"/>
    </xf>
    <xf numFmtId="0" fontId="2" fillId="3" borderId="6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69" xfId="0" applyFill="1" applyBorder="1" applyAlignment="1">
      <alignment vertical="center"/>
    </xf>
    <xf numFmtId="0" fontId="0" fillId="3" borderId="70" xfId="0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71" xfId="0" applyNumberFormat="1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2" fillId="3" borderId="69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75" xfId="0" applyFont="1" applyFill="1" applyBorder="1" applyAlignment="1">
      <alignment horizontal="center" vertical="center" wrapText="1"/>
    </xf>
    <xf numFmtId="0" fontId="2" fillId="3" borderId="76" xfId="0" applyFont="1" applyFill="1" applyBorder="1" applyAlignment="1">
      <alignment horizontal="center" vertical="center" wrapText="1"/>
    </xf>
    <xf numFmtId="0" fontId="2" fillId="3" borderId="77" xfId="0" applyFont="1" applyFill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3" fontId="2" fillId="3" borderId="85" xfId="0" applyNumberFormat="1" applyFont="1" applyFill="1" applyBorder="1" applyAlignment="1">
      <alignment vertical="center"/>
    </xf>
    <xf numFmtId="0" fontId="0" fillId="3" borderId="86" xfId="0" applyFill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3" fillId="3" borderId="87" xfId="0" applyNumberFormat="1" applyFont="1" applyFill="1" applyBorder="1" applyAlignment="1">
      <alignment vertical="center"/>
    </xf>
    <xf numFmtId="3" fontId="3" fillId="3" borderId="88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3" fillId="3" borderId="89" xfId="0" applyNumberFormat="1" applyFont="1" applyFill="1" applyBorder="1" applyAlignment="1">
      <alignment vertical="center"/>
    </xf>
    <xf numFmtId="3" fontId="3" fillId="3" borderId="86" xfId="0" applyNumberFormat="1" applyFont="1" applyFill="1" applyBorder="1" applyAlignment="1">
      <alignment vertical="center"/>
    </xf>
    <xf numFmtId="0" fontId="2" fillId="0" borderId="7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showZeros="0" tabSelected="1" workbookViewId="0" topLeftCell="A1">
      <selection activeCell="F98" sqref="F98"/>
    </sheetView>
  </sheetViews>
  <sheetFormatPr defaultColWidth="9.00390625" defaultRowHeight="12.75"/>
  <cols>
    <col min="1" max="1" width="4.25390625" style="1" customWidth="1"/>
    <col min="2" max="2" width="6.375" style="1" customWidth="1"/>
    <col min="3" max="3" width="5.25390625" style="1" customWidth="1"/>
    <col min="4" max="4" width="37.25390625" style="1" customWidth="1"/>
    <col min="5" max="5" width="19.00390625" style="1" customWidth="1"/>
    <col min="6" max="6" width="16.125" style="1" customWidth="1"/>
    <col min="7" max="10" width="13.75390625" style="1" customWidth="1"/>
    <col min="11" max="11" width="10.125" style="1" bestFit="1" customWidth="1"/>
    <col min="12" max="16384" width="9.125" style="1" customWidth="1"/>
  </cols>
  <sheetData>
    <row r="1" spans="8:10" ht="15" customHeight="1">
      <c r="H1" s="307" t="s">
        <v>227</v>
      </c>
      <c r="I1" s="308"/>
      <c r="J1" s="212"/>
    </row>
    <row r="2" spans="8:10" ht="8.25" customHeight="1">
      <c r="H2" s="142"/>
      <c r="I2" s="142"/>
      <c r="J2" s="142"/>
    </row>
    <row r="3" spans="8:10" ht="11.25" customHeight="1">
      <c r="H3" s="309" t="s">
        <v>238</v>
      </c>
      <c r="I3" s="309"/>
      <c r="J3" s="142"/>
    </row>
    <row r="4" spans="6:10" ht="12.75">
      <c r="F4" s="152"/>
      <c r="H4" s="309" t="s">
        <v>180</v>
      </c>
      <c r="I4" s="309"/>
      <c r="J4" s="142"/>
    </row>
    <row r="5" spans="8:10" ht="12.75" customHeight="1">
      <c r="H5" s="309" t="s">
        <v>239</v>
      </c>
      <c r="I5" s="309"/>
      <c r="J5" s="142"/>
    </row>
    <row r="6" spans="1:10" ht="15" customHeight="1">
      <c r="A6" s="292" t="s">
        <v>183</v>
      </c>
      <c r="B6" s="292"/>
      <c r="C6" s="293"/>
      <c r="D6" s="293"/>
      <c r="E6" s="293"/>
      <c r="F6" s="293"/>
      <c r="G6" s="293"/>
      <c r="H6" s="293"/>
      <c r="I6" s="293"/>
      <c r="J6" s="121"/>
    </row>
    <row r="7" spans="3:10" ht="3.75" customHeight="1" hidden="1">
      <c r="C7" s="149"/>
      <c r="F7" s="149"/>
      <c r="G7" s="149"/>
      <c r="H7" s="149"/>
      <c r="I7" s="149"/>
      <c r="J7" s="36"/>
    </row>
    <row r="8" spans="1:11" s="2" customFormat="1" ht="12.75" customHeight="1" thickBot="1">
      <c r="A8" s="294" t="s">
        <v>1</v>
      </c>
      <c r="B8" s="295" t="s">
        <v>158</v>
      </c>
      <c r="C8" s="302" t="s">
        <v>163</v>
      </c>
      <c r="D8" s="295" t="s">
        <v>159</v>
      </c>
      <c r="E8" s="295" t="s">
        <v>160</v>
      </c>
      <c r="F8" s="305" t="s">
        <v>185</v>
      </c>
      <c r="G8" s="305"/>
      <c r="H8" s="305"/>
      <c r="I8" s="306"/>
      <c r="J8" s="214"/>
      <c r="K8" s="15"/>
    </row>
    <row r="9" spans="1:10" s="2" customFormat="1" ht="10.5" customHeight="1">
      <c r="A9" s="294"/>
      <c r="B9" s="295"/>
      <c r="C9" s="303"/>
      <c r="D9" s="295"/>
      <c r="E9" s="295"/>
      <c r="F9" s="312">
        <v>2006</v>
      </c>
      <c r="G9" s="313"/>
      <c r="H9" s="313"/>
      <c r="I9" s="278"/>
      <c r="J9" s="214"/>
    </row>
    <row r="10" spans="1:10" s="2" customFormat="1" ht="9.75" customHeight="1">
      <c r="A10" s="294"/>
      <c r="B10" s="295"/>
      <c r="C10" s="303"/>
      <c r="D10" s="295"/>
      <c r="E10" s="295"/>
      <c r="F10" s="304" t="s">
        <v>219</v>
      </c>
      <c r="G10" s="310" t="s">
        <v>161</v>
      </c>
      <c r="H10" s="311" t="s">
        <v>178</v>
      </c>
      <c r="I10" s="311" t="s">
        <v>167</v>
      </c>
      <c r="J10" s="214"/>
    </row>
    <row r="11" spans="1:10" s="2" customFormat="1" ht="17.25" customHeight="1">
      <c r="A11" s="294"/>
      <c r="B11" s="295"/>
      <c r="C11" s="303"/>
      <c r="D11" s="295"/>
      <c r="E11" s="295"/>
      <c r="F11" s="304"/>
      <c r="G11" s="310"/>
      <c r="H11" s="311"/>
      <c r="I11" s="311"/>
      <c r="J11" s="214"/>
    </row>
    <row r="12" spans="1:10" s="3" customFormat="1" ht="6" customHeight="1">
      <c r="A12" s="179">
        <v>1</v>
      </c>
      <c r="B12" s="179">
        <v>2</v>
      </c>
      <c r="C12" s="179">
        <v>3</v>
      </c>
      <c r="D12" s="179">
        <v>4</v>
      </c>
      <c r="E12" s="179">
        <v>5</v>
      </c>
      <c r="F12" s="220">
        <v>6</v>
      </c>
      <c r="G12" s="180">
        <v>7</v>
      </c>
      <c r="H12" s="181">
        <v>8</v>
      </c>
      <c r="I12" s="181">
        <v>9</v>
      </c>
      <c r="J12" s="215"/>
    </row>
    <row r="13" spans="1:11" s="3" customFormat="1" ht="17.25" customHeight="1">
      <c r="A13" s="182"/>
      <c r="B13" s="197"/>
      <c r="C13" s="150"/>
      <c r="D13" s="198" t="s">
        <v>164</v>
      </c>
      <c r="E13" s="201">
        <f>SUM(E14:E24)</f>
        <v>92167123</v>
      </c>
      <c r="F13" s="196">
        <f>SUM(F14:F24)</f>
        <v>25358940</v>
      </c>
      <c r="G13" s="196">
        <f>SUM(G14:G24)</f>
        <v>4483939</v>
      </c>
      <c r="H13" s="196">
        <f>SUM(H14:H24)</f>
        <v>11669058</v>
      </c>
      <c r="I13" s="196">
        <f>SUM(I14:I24)</f>
        <v>9205943</v>
      </c>
      <c r="J13" s="216">
        <f>I13+H13+G13</f>
        <v>25358940</v>
      </c>
      <c r="K13" s="153">
        <f>I13+H13+G13</f>
        <v>25358940</v>
      </c>
    </row>
    <row r="14" spans="1:11" ht="15" customHeight="1">
      <c r="A14" s="161">
        <v>1</v>
      </c>
      <c r="B14" s="236" t="s">
        <v>162</v>
      </c>
      <c r="C14" s="236">
        <v>6050</v>
      </c>
      <c r="D14" s="162" t="s">
        <v>181</v>
      </c>
      <c r="E14" s="185">
        <v>240000</v>
      </c>
      <c r="F14" s="186">
        <f>I14+H14+G14</f>
        <v>240000</v>
      </c>
      <c r="G14" s="160">
        <v>240000</v>
      </c>
      <c r="H14" s="191"/>
      <c r="I14" s="191"/>
      <c r="J14" s="193"/>
      <c r="K14" s="194"/>
    </row>
    <row r="15" spans="1:11" ht="15" customHeight="1">
      <c r="A15" s="263">
        <v>2</v>
      </c>
      <c r="B15" s="253" t="s">
        <v>162</v>
      </c>
      <c r="C15" s="253">
        <v>6050</v>
      </c>
      <c r="D15" s="252" t="s">
        <v>230</v>
      </c>
      <c r="E15" s="254">
        <v>57179</v>
      </c>
      <c r="F15" s="249">
        <f>G15</f>
        <v>57084</v>
      </c>
      <c r="G15" s="251">
        <v>57084</v>
      </c>
      <c r="H15" s="255"/>
      <c r="I15" s="255"/>
      <c r="J15" s="193"/>
      <c r="K15" s="194"/>
    </row>
    <row r="16" spans="1:11" ht="12.75" customHeight="1">
      <c r="A16" s="163">
        <v>3</v>
      </c>
      <c r="B16" s="172" t="s">
        <v>162</v>
      </c>
      <c r="C16" s="163">
        <v>6050</v>
      </c>
      <c r="D16" s="164" t="s">
        <v>176</v>
      </c>
      <c r="E16" s="187">
        <v>130000</v>
      </c>
      <c r="F16" s="213">
        <f aca="true" t="shared" si="0" ref="F16:F24">I16+H16+G16</f>
        <v>129296</v>
      </c>
      <c r="G16" s="169">
        <v>129296</v>
      </c>
      <c r="H16" s="170"/>
      <c r="I16" s="170"/>
      <c r="J16" s="193"/>
      <c r="K16" s="152">
        <f>G14+G16+G17+G18+H19+G20+G21</f>
        <v>3354956</v>
      </c>
    </row>
    <row r="17" spans="1:10" ht="12" customHeight="1">
      <c r="A17" s="163">
        <v>4</v>
      </c>
      <c r="B17" s="172" t="s">
        <v>162</v>
      </c>
      <c r="C17" s="163">
        <v>6050</v>
      </c>
      <c r="D17" s="164" t="s">
        <v>175</v>
      </c>
      <c r="E17" s="187">
        <v>225000</v>
      </c>
      <c r="F17" s="213">
        <f t="shared" si="0"/>
        <v>173000</v>
      </c>
      <c r="G17" s="169">
        <v>173000</v>
      </c>
      <c r="H17" s="170"/>
      <c r="I17" s="170"/>
      <c r="J17" s="193"/>
    </row>
    <row r="18" spans="1:10" ht="12.75" customHeight="1">
      <c r="A18" s="163">
        <v>5</v>
      </c>
      <c r="B18" s="172" t="s">
        <v>162</v>
      </c>
      <c r="C18" s="163">
        <v>6050</v>
      </c>
      <c r="D18" s="164" t="s">
        <v>179</v>
      </c>
      <c r="E18" s="187">
        <v>2500000</v>
      </c>
      <c r="F18" s="213">
        <f t="shared" si="0"/>
        <v>2485000</v>
      </c>
      <c r="G18" s="169">
        <v>485000</v>
      </c>
      <c r="H18" s="171">
        <v>2000000</v>
      </c>
      <c r="I18" s="202"/>
      <c r="J18" s="217"/>
    </row>
    <row r="19" spans="1:10" ht="12" customHeight="1">
      <c r="A19" s="163">
        <v>6</v>
      </c>
      <c r="B19" s="172" t="s">
        <v>162</v>
      </c>
      <c r="C19" s="163">
        <v>6050</v>
      </c>
      <c r="D19" s="164" t="s">
        <v>30</v>
      </c>
      <c r="E19" s="187">
        <v>2300000</v>
      </c>
      <c r="F19" s="213">
        <f t="shared" si="0"/>
        <v>2298000</v>
      </c>
      <c r="G19" s="169">
        <v>498000</v>
      </c>
      <c r="H19" s="170">
        <v>1800000</v>
      </c>
      <c r="I19" s="221"/>
      <c r="J19" s="217"/>
    </row>
    <row r="20" spans="1:10" ht="12" customHeight="1">
      <c r="A20" s="163">
        <v>7</v>
      </c>
      <c r="B20" s="172" t="s">
        <v>162</v>
      </c>
      <c r="C20" s="163">
        <v>6050</v>
      </c>
      <c r="D20" s="164" t="s">
        <v>215</v>
      </c>
      <c r="E20" s="187">
        <v>2698939</v>
      </c>
      <c r="F20" s="213">
        <f t="shared" si="0"/>
        <v>2573000</v>
      </c>
      <c r="G20" s="169">
        <v>473000</v>
      </c>
      <c r="H20" s="175">
        <v>2100000</v>
      </c>
      <c r="I20" s="175"/>
      <c r="J20" s="193"/>
    </row>
    <row r="21" spans="1:10" ht="12.75" customHeight="1">
      <c r="A21" s="163">
        <v>8</v>
      </c>
      <c r="B21" s="172" t="s">
        <v>162</v>
      </c>
      <c r="C21" s="163">
        <v>6050</v>
      </c>
      <c r="D21" s="164" t="s">
        <v>214</v>
      </c>
      <c r="E21" s="187">
        <v>64660</v>
      </c>
      <c r="F21" s="213">
        <f>G21</f>
        <v>54660</v>
      </c>
      <c r="G21" s="169">
        <v>54660</v>
      </c>
      <c r="H21" s="170"/>
      <c r="I21" s="175"/>
      <c r="J21" s="193"/>
    </row>
    <row r="22" spans="1:10" ht="15" customHeight="1">
      <c r="A22" s="163">
        <v>9</v>
      </c>
      <c r="B22" s="172" t="s">
        <v>162</v>
      </c>
      <c r="C22" s="163">
        <v>6050</v>
      </c>
      <c r="D22" s="164" t="s">
        <v>231</v>
      </c>
      <c r="E22" s="187">
        <v>200000</v>
      </c>
      <c r="F22" s="213">
        <f>G22</f>
        <v>200000</v>
      </c>
      <c r="G22" s="169">
        <v>200000</v>
      </c>
      <c r="H22" s="170"/>
      <c r="I22" s="175"/>
      <c r="J22" s="193"/>
    </row>
    <row r="23" spans="1:10" ht="16.5" customHeight="1">
      <c r="A23" s="163">
        <v>10</v>
      </c>
      <c r="B23" s="172" t="s">
        <v>162</v>
      </c>
      <c r="C23" s="163">
        <v>6058</v>
      </c>
      <c r="D23" s="164" t="s">
        <v>173</v>
      </c>
      <c r="E23" s="187">
        <v>49227265</v>
      </c>
      <c r="F23" s="213">
        <f t="shared" si="0"/>
        <v>9205943</v>
      </c>
      <c r="G23" s="169"/>
      <c r="H23" s="170"/>
      <c r="I23" s="221">
        <v>9205943</v>
      </c>
      <c r="J23" s="217"/>
    </row>
    <row r="24" spans="1:10" ht="16.5" customHeight="1">
      <c r="A24" s="165">
        <v>11</v>
      </c>
      <c r="B24" s="172" t="s">
        <v>162</v>
      </c>
      <c r="C24" s="163">
        <v>6059</v>
      </c>
      <c r="D24" s="164" t="s">
        <v>173</v>
      </c>
      <c r="E24" s="189">
        <v>34524080</v>
      </c>
      <c r="F24" s="190">
        <f t="shared" si="0"/>
        <v>7942957</v>
      </c>
      <c r="G24" s="168">
        <v>2173899</v>
      </c>
      <c r="H24" s="170">
        <v>5769058</v>
      </c>
      <c r="I24" s="221"/>
      <c r="J24" s="217"/>
    </row>
    <row r="25" spans="1:11" s="3" customFormat="1" ht="13.5" customHeight="1">
      <c r="A25" s="183"/>
      <c r="B25" s="199"/>
      <c r="C25" s="72"/>
      <c r="D25" s="200" t="s">
        <v>165</v>
      </c>
      <c r="E25" s="196">
        <f>SUM(E26:E38)</f>
        <v>4798918</v>
      </c>
      <c r="F25" s="196">
        <f>SUM(F26:F38)</f>
        <v>3999998</v>
      </c>
      <c r="G25" s="196">
        <f>SUM(G26:G38)</f>
        <v>3999998</v>
      </c>
      <c r="H25" s="196">
        <f>SUM(H26:H30)</f>
        <v>0</v>
      </c>
      <c r="I25" s="196">
        <f>SUM(I26:I30)</f>
        <v>0</v>
      </c>
      <c r="J25" s="218"/>
      <c r="K25" s="194" t="e">
        <f>#REF!+#REF!</f>
        <v>#REF!</v>
      </c>
    </row>
    <row r="26" spans="1:10" ht="20.25" customHeight="1">
      <c r="A26" s="222">
        <v>12</v>
      </c>
      <c r="B26" s="163">
        <v>60016</v>
      </c>
      <c r="C26" s="163">
        <v>6050</v>
      </c>
      <c r="D26" s="164" t="s">
        <v>207</v>
      </c>
      <c r="E26" s="187">
        <v>290000</v>
      </c>
      <c r="F26" s="213">
        <f aca="true" t="shared" si="1" ref="F26:F38">G26</f>
        <v>290000</v>
      </c>
      <c r="G26" s="169">
        <v>290000</v>
      </c>
      <c r="H26" s="170"/>
      <c r="I26" s="170"/>
      <c r="J26" s="193"/>
    </row>
    <row r="27" spans="1:10" ht="12" customHeight="1">
      <c r="A27" s="222">
        <v>13</v>
      </c>
      <c r="B27" s="163">
        <v>60016</v>
      </c>
      <c r="C27" s="163">
        <v>6050</v>
      </c>
      <c r="D27" s="164" t="s">
        <v>228</v>
      </c>
      <c r="E27" s="187">
        <v>600000</v>
      </c>
      <c r="F27" s="213">
        <f t="shared" si="1"/>
        <v>600000</v>
      </c>
      <c r="G27" s="169">
        <v>600000</v>
      </c>
      <c r="H27" s="170"/>
      <c r="I27" s="170"/>
      <c r="J27" s="193"/>
    </row>
    <row r="28" spans="1:10" ht="27" customHeight="1">
      <c r="A28" s="222">
        <v>14</v>
      </c>
      <c r="B28" s="163">
        <v>60016</v>
      </c>
      <c r="C28" s="163">
        <v>6050</v>
      </c>
      <c r="D28" s="164" t="s">
        <v>187</v>
      </c>
      <c r="E28" s="187">
        <v>555000</v>
      </c>
      <c r="F28" s="213">
        <f t="shared" si="1"/>
        <v>555000</v>
      </c>
      <c r="G28" s="169">
        <v>555000</v>
      </c>
      <c r="H28" s="170"/>
      <c r="I28" s="170"/>
      <c r="J28" s="193"/>
    </row>
    <row r="29" spans="1:10" ht="19.5" customHeight="1">
      <c r="A29" s="222">
        <v>15</v>
      </c>
      <c r="B29" s="163">
        <v>60016</v>
      </c>
      <c r="C29" s="163">
        <v>6050</v>
      </c>
      <c r="D29" s="164" t="s">
        <v>192</v>
      </c>
      <c r="E29" s="187">
        <f aca="true" t="shared" si="2" ref="E29:E37">F29</f>
        <v>250000</v>
      </c>
      <c r="F29" s="213">
        <f t="shared" si="1"/>
        <v>250000</v>
      </c>
      <c r="G29" s="169">
        <v>250000</v>
      </c>
      <c r="H29" s="170"/>
      <c r="I29" s="170"/>
      <c r="J29" s="193"/>
    </row>
    <row r="30" spans="1:10" ht="13.5" customHeight="1">
      <c r="A30" s="222">
        <v>16</v>
      </c>
      <c r="B30" s="163">
        <v>60016</v>
      </c>
      <c r="C30" s="163">
        <v>6050</v>
      </c>
      <c r="D30" s="164" t="s">
        <v>202</v>
      </c>
      <c r="E30" s="187">
        <f t="shared" si="2"/>
        <v>230000</v>
      </c>
      <c r="F30" s="213">
        <f t="shared" si="1"/>
        <v>230000</v>
      </c>
      <c r="G30" s="169">
        <v>230000</v>
      </c>
      <c r="H30" s="170"/>
      <c r="I30" s="170"/>
      <c r="J30" s="193"/>
    </row>
    <row r="31" spans="1:10" ht="13.5" customHeight="1">
      <c r="A31" s="222">
        <v>17</v>
      </c>
      <c r="B31" s="163">
        <v>60016</v>
      </c>
      <c r="C31" s="163">
        <v>6050</v>
      </c>
      <c r="D31" s="164" t="s">
        <v>208</v>
      </c>
      <c r="E31" s="187">
        <f t="shared" si="2"/>
        <v>150000</v>
      </c>
      <c r="F31" s="213">
        <f t="shared" si="1"/>
        <v>150000</v>
      </c>
      <c r="G31" s="169">
        <v>150000</v>
      </c>
      <c r="H31" s="170"/>
      <c r="I31" s="170"/>
      <c r="J31" s="193"/>
    </row>
    <row r="32" spans="1:10" ht="13.5" customHeight="1">
      <c r="A32" s="222">
        <v>18</v>
      </c>
      <c r="B32" s="163">
        <v>60016</v>
      </c>
      <c r="C32" s="163">
        <v>6050</v>
      </c>
      <c r="D32" s="164" t="s">
        <v>209</v>
      </c>
      <c r="E32" s="187">
        <f t="shared" si="2"/>
        <v>50000</v>
      </c>
      <c r="F32" s="213">
        <f t="shared" si="1"/>
        <v>50000</v>
      </c>
      <c r="G32" s="169">
        <v>50000</v>
      </c>
      <c r="H32" s="170"/>
      <c r="I32" s="170"/>
      <c r="J32" s="193"/>
    </row>
    <row r="33" spans="1:10" ht="14.25" customHeight="1">
      <c r="A33" s="222">
        <v>19</v>
      </c>
      <c r="B33" s="163">
        <v>60016</v>
      </c>
      <c r="C33" s="163">
        <v>6050</v>
      </c>
      <c r="D33" s="164" t="s">
        <v>210</v>
      </c>
      <c r="E33" s="187">
        <f t="shared" si="2"/>
        <v>500000</v>
      </c>
      <c r="F33" s="213">
        <f t="shared" si="1"/>
        <v>500000</v>
      </c>
      <c r="G33" s="169">
        <v>500000</v>
      </c>
      <c r="H33" s="170"/>
      <c r="I33" s="170"/>
      <c r="J33" s="193"/>
    </row>
    <row r="34" spans="1:10" ht="15.75" customHeight="1">
      <c r="A34" s="222">
        <v>20</v>
      </c>
      <c r="B34" s="163">
        <v>60016</v>
      </c>
      <c r="C34" s="163">
        <v>6050</v>
      </c>
      <c r="D34" s="164" t="s">
        <v>211</v>
      </c>
      <c r="E34" s="187">
        <f t="shared" si="2"/>
        <v>600000</v>
      </c>
      <c r="F34" s="213">
        <f t="shared" si="1"/>
        <v>600000</v>
      </c>
      <c r="G34" s="169">
        <v>600000</v>
      </c>
      <c r="H34" s="170"/>
      <c r="I34" s="170"/>
      <c r="J34" s="193"/>
    </row>
    <row r="35" spans="1:10" ht="14.25" customHeight="1">
      <c r="A35" s="222">
        <v>21</v>
      </c>
      <c r="B35" s="163">
        <v>60016</v>
      </c>
      <c r="C35" s="163">
        <v>6050</v>
      </c>
      <c r="D35" s="164" t="s">
        <v>234</v>
      </c>
      <c r="E35" s="187">
        <v>225186</v>
      </c>
      <c r="F35" s="213">
        <f t="shared" si="1"/>
        <v>150000</v>
      </c>
      <c r="G35" s="169">
        <v>150000</v>
      </c>
      <c r="H35" s="170"/>
      <c r="I35" s="170"/>
      <c r="J35" s="193"/>
    </row>
    <row r="36" spans="1:10" ht="14.25" customHeight="1">
      <c r="A36" s="222">
        <v>22</v>
      </c>
      <c r="B36" s="163">
        <v>60016</v>
      </c>
      <c r="C36" s="163">
        <v>6050</v>
      </c>
      <c r="D36" s="164" t="s">
        <v>235</v>
      </c>
      <c r="E36" s="187">
        <v>191070</v>
      </c>
      <c r="F36" s="213">
        <f t="shared" si="1"/>
        <v>185000</v>
      </c>
      <c r="G36" s="169">
        <v>185000</v>
      </c>
      <c r="H36" s="170"/>
      <c r="I36" s="170"/>
      <c r="J36" s="193"/>
    </row>
    <row r="37" spans="1:10" ht="14.25" customHeight="1">
      <c r="A37" s="222">
        <v>23</v>
      </c>
      <c r="B37" s="163">
        <v>60016</v>
      </c>
      <c r="C37" s="163">
        <v>6050</v>
      </c>
      <c r="D37" s="164" t="s">
        <v>212</v>
      </c>
      <c r="E37" s="187">
        <f t="shared" si="2"/>
        <v>200000</v>
      </c>
      <c r="F37" s="213">
        <f t="shared" si="1"/>
        <v>200000</v>
      </c>
      <c r="G37" s="169">
        <v>200000</v>
      </c>
      <c r="H37" s="170"/>
      <c r="I37" s="170"/>
      <c r="J37" s="193"/>
    </row>
    <row r="38" spans="1:10" ht="18" customHeight="1">
      <c r="A38" s="165">
        <v>24</v>
      </c>
      <c r="B38" s="165">
        <v>60016</v>
      </c>
      <c r="C38" s="165">
        <v>6050</v>
      </c>
      <c r="D38" s="166" t="s">
        <v>232</v>
      </c>
      <c r="E38" s="189">
        <v>957662</v>
      </c>
      <c r="F38" s="190">
        <f t="shared" si="1"/>
        <v>239998</v>
      </c>
      <c r="G38" s="168">
        <v>239998</v>
      </c>
      <c r="H38" s="173"/>
      <c r="I38" s="173"/>
      <c r="J38" s="193"/>
    </row>
    <row r="39" spans="1:10" ht="9.75" customHeight="1">
      <c r="A39" s="258"/>
      <c r="B39" s="258"/>
      <c r="C39" s="258"/>
      <c r="D39" s="257"/>
      <c r="E39" s="259"/>
      <c r="F39" s="260"/>
      <c r="G39" s="261"/>
      <c r="H39" s="262"/>
      <c r="I39" s="262"/>
      <c r="J39" s="193"/>
    </row>
    <row r="40" spans="1:10" ht="10.5" customHeight="1" thickBot="1">
      <c r="A40" s="294" t="s">
        <v>1</v>
      </c>
      <c r="B40" s="295" t="s">
        <v>158</v>
      </c>
      <c r="C40" s="302" t="s">
        <v>163</v>
      </c>
      <c r="D40" s="295"/>
      <c r="E40" s="295" t="s">
        <v>160</v>
      </c>
      <c r="F40" s="305" t="s">
        <v>185</v>
      </c>
      <c r="G40" s="305"/>
      <c r="H40" s="305"/>
      <c r="I40" s="306"/>
      <c r="J40" s="193"/>
    </row>
    <row r="41" spans="1:10" ht="13.5" customHeight="1">
      <c r="A41" s="294"/>
      <c r="B41" s="295"/>
      <c r="C41" s="303"/>
      <c r="D41" s="295"/>
      <c r="E41" s="295"/>
      <c r="F41" s="312">
        <v>2006</v>
      </c>
      <c r="G41" s="313"/>
      <c r="H41" s="313"/>
      <c r="I41" s="278"/>
      <c r="J41" s="193"/>
    </row>
    <row r="42" spans="1:10" ht="12" customHeight="1">
      <c r="A42" s="294"/>
      <c r="B42" s="295"/>
      <c r="C42" s="303"/>
      <c r="D42" s="295"/>
      <c r="E42" s="295"/>
      <c r="F42" s="304" t="s">
        <v>219</v>
      </c>
      <c r="G42" s="310" t="s">
        <v>161</v>
      </c>
      <c r="H42" s="311" t="s">
        <v>178</v>
      </c>
      <c r="I42" s="311" t="s">
        <v>167</v>
      </c>
      <c r="J42" s="193"/>
    </row>
    <row r="43" spans="1:10" ht="15.75" customHeight="1">
      <c r="A43" s="294"/>
      <c r="B43" s="295"/>
      <c r="C43" s="285"/>
      <c r="D43" s="295"/>
      <c r="E43" s="295"/>
      <c r="F43" s="286"/>
      <c r="G43" s="283"/>
      <c r="H43" s="284"/>
      <c r="I43" s="284"/>
      <c r="J43" s="193"/>
    </row>
    <row r="44" spans="1:10" ht="17.25" customHeight="1">
      <c r="A44" s="136"/>
      <c r="B44" s="199"/>
      <c r="C44" s="150"/>
      <c r="D44" s="198" t="s">
        <v>169</v>
      </c>
      <c r="E44" s="196">
        <f>SUM(E45:E47)</f>
        <v>6314296</v>
      </c>
      <c r="F44" s="196">
        <f>SUM(F45:F47)</f>
        <v>5889459</v>
      </c>
      <c r="G44" s="196">
        <f>SUM(G45:G47)</f>
        <v>5569459</v>
      </c>
      <c r="H44" s="196">
        <f>SUM(H45:H46)</f>
        <v>0</v>
      </c>
      <c r="I44" s="196">
        <v>320000</v>
      </c>
      <c r="J44" s="216"/>
    </row>
    <row r="45" spans="1:10" ht="12" customHeight="1">
      <c r="A45" s="161">
        <v>25</v>
      </c>
      <c r="B45" s="161">
        <v>70005</v>
      </c>
      <c r="C45" s="161">
        <v>6050</v>
      </c>
      <c r="D45" s="162" t="s">
        <v>170</v>
      </c>
      <c r="E45" s="185">
        <v>2685043</v>
      </c>
      <c r="F45" s="186">
        <f>G45+I45</f>
        <v>2468000</v>
      </c>
      <c r="G45" s="160">
        <v>2468000</v>
      </c>
      <c r="H45" s="167"/>
      <c r="I45" s="159"/>
      <c r="J45" s="193"/>
    </row>
    <row r="46" spans="1:10" ht="14.25" customHeight="1">
      <c r="A46" s="163">
        <v>26</v>
      </c>
      <c r="B46" s="163">
        <v>70005</v>
      </c>
      <c r="C46" s="163">
        <v>6050</v>
      </c>
      <c r="D46" s="164" t="s">
        <v>171</v>
      </c>
      <c r="E46" s="187">
        <v>3199253</v>
      </c>
      <c r="F46" s="213">
        <f>G46+I46</f>
        <v>2991459</v>
      </c>
      <c r="G46" s="169">
        <v>2991459</v>
      </c>
      <c r="H46" s="223"/>
      <c r="I46" s="221"/>
      <c r="J46" s="217"/>
    </row>
    <row r="47" spans="1:10" ht="14.25" customHeight="1">
      <c r="A47" s="165">
        <v>27</v>
      </c>
      <c r="B47" s="165">
        <v>70005</v>
      </c>
      <c r="C47" s="165">
        <v>6050</v>
      </c>
      <c r="D47" s="166" t="s">
        <v>188</v>
      </c>
      <c r="E47" s="189">
        <v>430000</v>
      </c>
      <c r="F47" s="190">
        <v>430000</v>
      </c>
      <c r="G47" s="168">
        <v>110000</v>
      </c>
      <c r="H47" s="224"/>
      <c r="I47" s="225" t="s">
        <v>189</v>
      </c>
      <c r="J47" s="217"/>
    </row>
    <row r="48" spans="1:10" ht="16.5" customHeight="1">
      <c r="A48" s="155"/>
      <c r="B48" s="156"/>
      <c r="C48" s="157"/>
      <c r="D48" s="227" t="s">
        <v>168</v>
      </c>
      <c r="E48" s="228">
        <f>SUM(E49:E50)</f>
        <v>789098</v>
      </c>
      <c r="F48" s="228">
        <f>SUM(F49:F50)</f>
        <v>444623</v>
      </c>
      <c r="G48" s="228">
        <f>SUM(G49:G50)</f>
        <v>444623</v>
      </c>
      <c r="H48" s="228">
        <f>SUM(H49:H50)</f>
        <v>0</v>
      </c>
      <c r="I48" s="228">
        <f>SUM(I49:I50)</f>
        <v>0</v>
      </c>
      <c r="J48" s="216"/>
    </row>
    <row r="49" spans="1:10" ht="14.25" customHeight="1">
      <c r="A49" s="205">
        <v>28</v>
      </c>
      <c r="B49" s="161">
        <v>75023</v>
      </c>
      <c r="C49" s="161">
        <v>6050</v>
      </c>
      <c r="D49" s="162" t="s">
        <v>184</v>
      </c>
      <c r="E49" s="185">
        <v>714978</v>
      </c>
      <c r="F49" s="186">
        <f>G49</f>
        <v>370503</v>
      </c>
      <c r="G49" s="160">
        <v>370503</v>
      </c>
      <c r="H49" s="159"/>
      <c r="I49" s="159"/>
      <c r="J49" s="193"/>
    </row>
    <row r="50" spans="1:10" ht="14.25" customHeight="1">
      <c r="A50" s="206">
        <v>29</v>
      </c>
      <c r="B50" s="207">
        <v>75023</v>
      </c>
      <c r="C50" s="207">
        <v>6060</v>
      </c>
      <c r="D50" s="204" t="s">
        <v>186</v>
      </c>
      <c r="E50" s="208">
        <v>74120</v>
      </c>
      <c r="F50" s="190">
        <f>G50</f>
        <v>74120</v>
      </c>
      <c r="G50" s="209">
        <v>74120</v>
      </c>
      <c r="H50" s="210"/>
      <c r="I50" s="210"/>
      <c r="J50" s="193"/>
    </row>
    <row r="51" spans="1:10" ht="15.75" customHeight="1">
      <c r="A51" s="155"/>
      <c r="B51" s="156"/>
      <c r="C51" s="157"/>
      <c r="D51" s="158" t="s">
        <v>190</v>
      </c>
      <c r="E51" s="154">
        <f>SUM(E52:E53)</f>
        <v>165000</v>
      </c>
      <c r="F51" s="154">
        <f>SUM(F52:F53)</f>
        <v>165000</v>
      </c>
      <c r="G51" s="154">
        <f>SUM(G52:G53)</f>
        <v>165000</v>
      </c>
      <c r="H51" s="154">
        <f>SUM(H52:H52)</f>
        <v>0</v>
      </c>
      <c r="I51" s="154">
        <f>SUM(I52:I52)</f>
        <v>0</v>
      </c>
      <c r="J51" s="193"/>
    </row>
    <row r="52" spans="1:10" ht="14.25" customHeight="1">
      <c r="A52" s="205">
        <v>30</v>
      </c>
      <c r="B52" s="161">
        <v>75412</v>
      </c>
      <c r="C52" s="161">
        <v>6050</v>
      </c>
      <c r="D52" s="162" t="s">
        <v>191</v>
      </c>
      <c r="E52" s="185">
        <v>150000</v>
      </c>
      <c r="F52" s="186">
        <f>G52</f>
        <v>150000</v>
      </c>
      <c r="G52" s="160">
        <v>150000</v>
      </c>
      <c r="H52" s="159"/>
      <c r="I52" s="159"/>
      <c r="J52" s="193"/>
    </row>
    <row r="53" spans="1:10" ht="14.25" customHeight="1">
      <c r="A53" s="192">
        <v>31</v>
      </c>
      <c r="B53" s="165">
        <v>75412</v>
      </c>
      <c r="C53" s="165">
        <v>6050</v>
      </c>
      <c r="D53" s="166" t="s">
        <v>220</v>
      </c>
      <c r="E53" s="189">
        <v>15000</v>
      </c>
      <c r="F53" s="190">
        <f>G53</f>
        <v>15000</v>
      </c>
      <c r="G53" s="168">
        <v>15000</v>
      </c>
      <c r="H53" s="173"/>
      <c r="I53" s="173"/>
      <c r="J53" s="193"/>
    </row>
    <row r="54" spans="1:10" ht="21" customHeight="1">
      <c r="A54" s="203"/>
      <c r="B54" s="203"/>
      <c r="C54" s="203"/>
      <c r="D54" s="158" t="s">
        <v>166</v>
      </c>
      <c r="E54" s="154">
        <f>SUM(E55:E62)</f>
        <v>11083886</v>
      </c>
      <c r="F54" s="154">
        <f>SUM(F55:F62)</f>
        <v>4445000</v>
      </c>
      <c r="G54" s="154">
        <f>SUM(G55:G62)</f>
        <v>3345000</v>
      </c>
      <c r="H54" s="154">
        <f>SUM(H55:H60)</f>
        <v>0</v>
      </c>
      <c r="I54" s="154">
        <v>1100000</v>
      </c>
      <c r="J54" s="216">
        <f>I54+G54</f>
        <v>4445000</v>
      </c>
    </row>
    <row r="55" spans="1:10" ht="18" customHeight="1">
      <c r="A55" s="161">
        <v>32</v>
      </c>
      <c r="B55" s="161">
        <v>80101</v>
      </c>
      <c r="C55" s="161">
        <v>6050</v>
      </c>
      <c r="D55" s="162" t="s">
        <v>177</v>
      </c>
      <c r="E55" s="185">
        <v>2897659</v>
      </c>
      <c r="F55" s="186">
        <v>2587000</v>
      </c>
      <c r="G55" s="160">
        <v>2287000</v>
      </c>
      <c r="H55" s="167"/>
      <c r="I55" s="230" t="s">
        <v>203</v>
      </c>
      <c r="J55" s="217"/>
    </row>
    <row r="56" spans="1:10" ht="14.25" customHeight="1">
      <c r="A56" s="163">
        <v>33</v>
      </c>
      <c r="B56" s="163">
        <v>80101</v>
      </c>
      <c r="C56" s="163">
        <v>6050</v>
      </c>
      <c r="D56" s="164" t="s">
        <v>182</v>
      </c>
      <c r="E56" s="187">
        <v>1020000</v>
      </c>
      <c r="F56" s="213">
        <v>1000000</v>
      </c>
      <c r="G56" s="169">
        <v>200000</v>
      </c>
      <c r="H56" s="223"/>
      <c r="I56" s="221" t="s">
        <v>236</v>
      </c>
      <c r="J56" s="193"/>
    </row>
    <row r="57" spans="1:10" ht="14.25" customHeight="1">
      <c r="A57" s="163">
        <v>34</v>
      </c>
      <c r="B57" s="163">
        <v>80101</v>
      </c>
      <c r="C57" s="163">
        <v>6050</v>
      </c>
      <c r="D57" s="164" t="s">
        <v>233</v>
      </c>
      <c r="E57" s="187">
        <v>300000</v>
      </c>
      <c r="F57" s="213">
        <f>I57+H57+G57</f>
        <v>300000</v>
      </c>
      <c r="G57" s="169">
        <v>300000</v>
      </c>
      <c r="H57" s="223"/>
      <c r="I57" s="170"/>
      <c r="J57" s="193"/>
    </row>
    <row r="58" spans="1:10" ht="14.25" customHeight="1">
      <c r="A58" s="163">
        <v>35</v>
      </c>
      <c r="B58" s="163">
        <v>80101</v>
      </c>
      <c r="C58" s="163">
        <v>6050</v>
      </c>
      <c r="D58" s="164" t="s">
        <v>213</v>
      </c>
      <c r="E58" s="187">
        <v>1200000</v>
      </c>
      <c r="F58" s="213">
        <f>G58</f>
        <v>400000</v>
      </c>
      <c r="G58" s="169">
        <v>400000</v>
      </c>
      <c r="H58" s="223"/>
      <c r="I58" s="170"/>
      <c r="J58" s="193"/>
    </row>
    <row r="59" spans="1:10" ht="18" customHeight="1">
      <c r="A59" s="163">
        <v>36</v>
      </c>
      <c r="B59" s="163">
        <v>80101</v>
      </c>
      <c r="C59" s="163">
        <v>6060</v>
      </c>
      <c r="D59" s="164" t="s">
        <v>204</v>
      </c>
      <c r="E59" s="187">
        <f>F59</f>
        <v>45000</v>
      </c>
      <c r="F59" s="213">
        <f>I59+H59+G59</f>
        <v>45000</v>
      </c>
      <c r="G59" s="169">
        <v>45000</v>
      </c>
      <c r="H59" s="223"/>
      <c r="I59" s="170"/>
      <c r="J59" s="193"/>
    </row>
    <row r="60" spans="1:10" ht="15" customHeight="1">
      <c r="A60" s="163">
        <v>37</v>
      </c>
      <c r="B60" s="163">
        <v>80104</v>
      </c>
      <c r="C60" s="163">
        <v>6050</v>
      </c>
      <c r="D60" s="164" t="s">
        <v>172</v>
      </c>
      <c r="E60" s="187">
        <v>5608227</v>
      </c>
      <c r="F60" s="213">
        <f>I60+H60+G60</f>
        <v>100000</v>
      </c>
      <c r="G60" s="169">
        <v>100000</v>
      </c>
      <c r="H60" s="223"/>
      <c r="I60" s="170"/>
      <c r="J60" s="193"/>
    </row>
    <row r="61" spans="1:10" ht="15" customHeight="1">
      <c r="A61" s="163">
        <v>38</v>
      </c>
      <c r="B61" s="163">
        <v>80104</v>
      </c>
      <c r="C61" s="163">
        <v>6060</v>
      </c>
      <c r="D61" s="164" t="s">
        <v>218</v>
      </c>
      <c r="E61" s="187">
        <f>F61</f>
        <v>5000</v>
      </c>
      <c r="F61" s="213">
        <f>I61+H61+G61</f>
        <v>5000</v>
      </c>
      <c r="G61" s="169">
        <v>5000</v>
      </c>
      <c r="H61" s="223"/>
      <c r="I61" s="170"/>
      <c r="J61" s="193"/>
    </row>
    <row r="62" spans="1:10" ht="15" customHeight="1">
      <c r="A62" s="165">
        <v>39</v>
      </c>
      <c r="B62" s="165">
        <v>80114</v>
      </c>
      <c r="C62" s="165">
        <v>6060</v>
      </c>
      <c r="D62" s="166" t="s">
        <v>205</v>
      </c>
      <c r="E62" s="189">
        <f>F62</f>
        <v>8000</v>
      </c>
      <c r="F62" s="190">
        <f>I62+H62+G62</f>
        <v>8000</v>
      </c>
      <c r="G62" s="168">
        <v>8000</v>
      </c>
      <c r="H62" s="224"/>
      <c r="I62" s="173"/>
      <c r="J62" s="193"/>
    </row>
    <row r="63" spans="1:10" ht="15" customHeight="1">
      <c r="A63" s="203"/>
      <c r="B63" s="203"/>
      <c r="C63" s="203"/>
      <c r="D63" s="158" t="s">
        <v>193</v>
      </c>
      <c r="E63" s="154">
        <f>SUM(E64:E64)</f>
        <v>12000</v>
      </c>
      <c r="F63" s="154">
        <f>SUM(F64:F64)</f>
        <v>12000</v>
      </c>
      <c r="G63" s="154">
        <f>SUM(G64:G64)</f>
        <v>12000</v>
      </c>
      <c r="H63" s="154"/>
      <c r="I63" s="154"/>
      <c r="J63" s="193"/>
    </row>
    <row r="64" spans="1:10" ht="15" customHeight="1">
      <c r="A64" s="176">
        <v>40</v>
      </c>
      <c r="B64" s="176">
        <v>85201</v>
      </c>
      <c r="C64" s="176">
        <v>6060</v>
      </c>
      <c r="D64" s="177" t="s">
        <v>194</v>
      </c>
      <c r="E64" s="184">
        <v>12000</v>
      </c>
      <c r="F64" s="188">
        <f>I64+H64+G64</f>
        <v>12000</v>
      </c>
      <c r="G64" s="174">
        <v>12000</v>
      </c>
      <c r="H64" s="178"/>
      <c r="I64" s="202"/>
      <c r="J64" s="193"/>
    </row>
    <row r="65" spans="1:10" ht="15" customHeight="1">
      <c r="A65" s="203"/>
      <c r="B65" s="203"/>
      <c r="C65" s="203"/>
      <c r="D65" s="158" t="s">
        <v>195</v>
      </c>
      <c r="E65" s="154">
        <f>SUM(E66:E72)</f>
        <v>880000</v>
      </c>
      <c r="F65" s="154">
        <f>SUM(F66:F72)</f>
        <v>880000</v>
      </c>
      <c r="G65" s="154">
        <f>SUM(G66:G72)</f>
        <v>880000</v>
      </c>
      <c r="H65" s="154">
        <f>SUM(H66:H69)</f>
        <v>0</v>
      </c>
      <c r="I65" s="154">
        <f>SUM(I66:I69)</f>
        <v>0</v>
      </c>
      <c r="J65" s="193"/>
    </row>
    <row r="66" spans="1:10" ht="15" customHeight="1">
      <c r="A66" s="176">
        <v>41</v>
      </c>
      <c r="B66" s="176">
        <v>90015</v>
      </c>
      <c r="C66" s="176">
        <v>6050</v>
      </c>
      <c r="D66" s="177" t="s">
        <v>196</v>
      </c>
      <c r="E66" s="185">
        <f>F66</f>
        <v>200000</v>
      </c>
      <c r="F66" s="186">
        <f aca="true" t="shared" si="3" ref="F66:F72">I66+H66+G66</f>
        <v>200000</v>
      </c>
      <c r="G66" s="160">
        <v>200000</v>
      </c>
      <c r="H66" s="167"/>
      <c r="I66" s="230"/>
      <c r="J66" s="193"/>
    </row>
    <row r="67" spans="1:10" ht="15" customHeight="1">
      <c r="A67" s="176">
        <v>42</v>
      </c>
      <c r="B67" s="176">
        <v>90015</v>
      </c>
      <c r="C67" s="176">
        <v>6050</v>
      </c>
      <c r="D67" s="177" t="s">
        <v>197</v>
      </c>
      <c r="E67" s="187">
        <f aca="true" t="shared" si="4" ref="E67:E72">F67</f>
        <v>140000</v>
      </c>
      <c r="F67" s="213">
        <f t="shared" si="3"/>
        <v>140000</v>
      </c>
      <c r="G67" s="169">
        <v>140000</v>
      </c>
      <c r="H67" s="223"/>
      <c r="I67" s="170"/>
      <c r="J67" s="193"/>
    </row>
    <row r="68" spans="1:10" ht="15" customHeight="1">
      <c r="A68" s="176">
        <v>43</v>
      </c>
      <c r="B68" s="176">
        <v>90015</v>
      </c>
      <c r="C68" s="176">
        <v>6050</v>
      </c>
      <c r="D68" s="177" t="s">
        <v>198</v>
      </c>
      <c r="E68" s="187">
        <f t="shared" si="4"/>
        <v>90000</v>
      </c>
      <c r="F68" s="213">
        <f t="shared" si="3"/>
        <v>90000</v>
      </c>
      <c r="G68" s="169">
        <v>90000</v>
      </c>
      <c r="H68" s="223"/>
      <c r="I68" s="170"/>
      <c r="J68" s="193"/>
    </row>
    <row r="69" spans="1:10" ht="15" customHeight="1">
      <c r="A69" s="176">
        <v>44</v>
      </c>
      <c r="B69" s="176">
        <v>90015</v>
      </c>
      <c r="C69" s="163">
        <v>6050</v>
      </c>
      <c r="D69" s="177" t="s">
        <v>199</v>
      </c>
      <c r="E69" s="187">
        <f t="shared" si="4"/>
        <v>170000</v>
      </c>
      <c r="F69" s="213">
        <f t="shared" si="3"/>
        <v>170000</v>
      </c>
      <c r="G69" s="169">
        <v>170000</v>
      </c>
      <c r="H69" s="223"/>
      <c r="I69" s="170"/>
      <c r="J69" s="193"/>
    </row>
    <row r="70" spans="1:10" ht="15" customHeight="1">
      <c r="A70" s="176">
        <v>45</v>
      </c>
      <c r="B70" s="176">
        <v>90015</v>
      </c>
      <c r="C70" s="163">
        <v>6050</v>
      </c>
      <c r="D70" s="177" t="s">
        <v>200</v>
      </c>
      <c r="E70" s="187">
        <f t="shared" si="4"/>
        <v>80000</v>
      </c>
      <c r="F70" s="213">
        <f t="shared" si="3"/>
        <v>80000</v>
      </c>
      <c r="G70" s="169">
        <v>80000</v>
      </c>
      <c r="H70" s="223"/>
      <c r="I70" s="170"/>
      <c r="J70" s="193"/>
    </row>
    <row r="71" spans="1:10" ht="15" customHeight="1">
      <c r="A71" s="176">
        <v>46</v>
      </c>
      <c r="B71" s="176">
        <v>90015</v>
      </c>
      <c r="C71" s="163">
        <v>6050</v>
      </c>
      <c r="D71" s="177" t="s">
        <v>229</v>
      </c>
      <c r="E71" s="187">
        <f t="shared" si="4"/>
        <v>60000</v>
      </c>
      <c r="F71" s="213">
        <f t="shared" si="3"/>
        <v>60000</v>
      </c>
      <c r="G71" s="169">
        <v>60000</v>
      </c>
      <c r="H71" s="223"/>
      <c r="I71" s="170"/>
      <c r="J71" s="193"/>
    </row>
    <row r="72" spans="1:10" ht="15" customHeight="1">
      <c r="A72" s="176">
        <v>47</v>
      </c>
      <c r="B72" s="176">
        <v>90015</v>
      </c>
      <c r="C72" s="163">
        <v>6050</v>
      </c>
      <c r="D72" s="177" t="s">
        <v>201</v>
      </c>
      <c r="E72" s="189">
        <f t="shared" si="4"/>
        <v>140000</v>
      </c>
      <c r="F72" s="190">
        <f t="shared" si="3"/>
        <v>140000</v>
      </c>
      <c r="G72" s="168">
        <v>140000</v>
      </c>
      <c r="H72" s="224"/>
      <c r="I72" s="173"/>
      <c r="J72" s="193"/>
    </row>
    <row r="73" spans="1:14" ht="8.25" customHeight="1">
      <c r="A73" s="296" t="s">
        <v>174</v>
      </c>
      <c r="B73" s="297"/>
      <c r="C73" s="297"/>
      <c r="D73" s="298"/>
      <c r="E73" s="290">
        <f>E54+E48+E44+E25+E13+E51+E63+E65</f>
        <v>116210321</v>
      </c>
      <c r="F73" s="290">
        <f>F54+F48+F44+F25+F13+F51+F63+F65</f>
        <v>41195020</v>
      </c>
      <c r="G73" s="290">
        <f>G54+G48+G44+G25+G13+G51+G63+G65</f>
        <v>18900019</v>
      </c>
      <c r="H73" s="290">
        <f>H54+H48+H44+H25+H13+H51+H63+H65</f>
        <v>11669058</v>
      </c>
      <c r="I73" s="290">
        <f>I54+I48+I44+I25+I13+I51+I63+I65</f>
        <v>10625943</v>
      </c>
      <c r="J73" s="211"/>
      <c r="K73" s="289">
        <f>I73+H73+G73</f>
        <v>41195020</v>
      </c>
      <c r="L73" s="289"/>
      <c r="M73" s="289"/>
      <c r="N73" s="195"/>
    </row>
    <row r="74" spans="1:14" ht="8.25" customHeight="1">
      <c r="A74" s="299"/>
      <c r="B74" s="300"/>
      <c r="C74" s="300"/>
      <c r="D74" s="301"/>
      <c r="E74" s="291"/>
      <c r="F74" s="291"/>
      <c r="G74" s="291"/>
      <c r="H74" s="291"/>
      <c r="I74" s="291"/>
      <c r="J74" s="211"/>
      <c r="K74" s="289"/>
      <c r="L74" s="289"/>
      <c r="M74" s="289"/>
      <c r="N74" s="195"/>
    </row>
    <row r="75" spans="1:12" s="16" customFormat="1" ht="8.25" customHeight="1">
      <c r="A75" s="1"/>
      <c r="B75" s="151"/>
      <c r="C75" s="1"/>
      <c r="D75" s="1"/>
      <c r="E75" s="1"/>
      <c r="F75" s="1"/>
      <c r="G75" s="1"/>
      <c r="H75" s="1"/>
      <c r="I75" s="1"/>
      <c r="J75" s="219"/>
      <c r="K75" s="279"/>
      <c r="L75" s="280"/>
    </row>
    <row r="76" spans="1:11" s="16" customFormat="1" ht="12" customHeight="1" thickBot="1">
      <c r="A76" s="294" t="s">
        <v>1</v>
      </c>
      <c r="B76" s="295" t="s">
        <v>158</v>
      </c>
      <c r="C76" s="302" t="s">
        <v>163</v>
      </c>
      <c r="D76" s="295" t="s">
        <v>159</v>
      </c>
      <c r="E76" s="295" t="s">
        <v>160</v>
      </c>
      <c r="F76" s="305" t="s">
        <v>185</v>
      </c>
      <c r="G76" s="305"/>
      <c r="H76" s="305"/>
      <c r="I76" s="306"/>
      <c r="J76" s="244"/>
      <c r="K76" s="232"/>
    </row>
    <row r="77" spans="1:11" s="16" customFormat="1" ht="12.75" customHeight="1">
      <c r="A77" s="294"/>
      <c r="B77" s="295"/>
      <c r="C77" s="303"/>
      <c r="D77" s="295"/>
      <c r="E77" s="295"/>
      <c r="F77" s="312">
        <v>2006</v>
      </c>
      <c r="G77" s="313"/>
      <c r="H77" s="313"/>
      <c r="I77" s="278"/>
      <c r="J77" s="244"/>
      <c r="K77" s="232"/>
    </row>
    <row r="78" spans="1:11" s="16" customFormat="1" ht="8.25" customHeight="1">
      <c r="A78" s="294"/>
      <c r="B78" s="295"/>
      <c r="C78" s="303"/>
      <c r="D78" s="295"/>
      <c r="E78" s="295"/>
      <c r="F78" s="304" t="s">
        <v>219</v>
      </c>
      <c r="G78" s="310" t="s">
        <v>161</v>
      </c>
      <c r="H78" s="311" t="s">
        <v>178</v>
      </c>
      <c r="I78" s="311" t="s">
        <v>167</v>
      </c>
      <c r="J78" s="244"/>
      <c r="K78" s="232"/>
    </row>
    <row r="79" spans="1:11" s="16" customFormat="1" ht="21" customHeight="1">
      <c r="A79" s="294"/>
      <c r="B79" s="295"/>
      <c r="C79" s="285"/>
      <c r="D79" s="295"/>
      <c r="E79" s="295"/>
      <c r="F79" s="286"/>
      <c r="G79" s="283"/>
      <c r="H79" s="284"/>
      <c r="I79" s="284"/>
      <c r="J79" s="244"/>
      <c r="K79" s="232"/>
    </row>
    <row r="80" spans="1:11" s="16" customFormat="1" ht="8.25" customHeight="1" thickBot="1">
      <c r="A80" s="231">
        <v>1</v>
      </c>
      <c r="B80" s="226">
        <v>2</v>
      </c>
      <c r="C80" s="226">
        <v>3</v>
      </c>
      <c r="D80" s="48">
        <v>4</v>
      </c>
      <c r="E80" s="48">
        <v>5</v>
      </c>
      <c r="F80" s="91">
        <v>6</v>
      </c>
      <c r="G80" s="229">
        <v>7</v>
      </c>
      <c r="H80" s="100">
        <v>8</v>
      </c>
      <c r="I80" s="100">
        <v>9</v>
      </c>
      <c r="J80" s="244"/>
      <c r="K80" s="232"/>
    </row>
    <row r="81" spans="1:11" s="16" customFormat="1" ht="21" customHeight="1" thickTop="1">
      <c r="A81" s="155"/>
      <c r="B81" s="156"/>
      <c r="C81" s="233"/>
      <c r="D81" s="234" t="s">
        <v>206</v>
      </c>
      <c r="E81" s="235">
        <f>SUM(E82:E90)</f>
        <v>1340000</v>
      </c>
      <c r="F81" s="235">
        <f>SUM(F82:F90)</f>
        <v>1340000</v>
      </c>
      <c r="G81" s="235">
        <f>SUM(G82:G90)</f>
        <v>1340000</v>
      </c>
      <c r="H81" s="235"/>
      <c r="I81" s="235"/>
      <c r="J81" s="245">
        <f>SUM(J82:J85)</f>
        <v>0</v>
      </c>
      <c r="K81" s="239">
        <f>SUM(K82:K85)</f>
        <v>0</v>
      </c>
    </row>
    <row r="82" spans="1:11" s="16" customFormat="1" ht="20.25" customHeight="1">
      <c r="A82" s="161">
        <v>48</v>
      </c>
      <c r="B82" s="236">
        <v>60014</v>
      </c>
      <c r="C82" s="161">
        <v>6300</v>
      </c>
      <c r="D82" s="162" t="s">
        <v>216</v>
      </c>
      <c r="E82" s="185">
        <f aca="true" t="shared" si="5" ref="E82:F84">F82</f>
        <v>400000</v>
      </c>
      <c r="F82" s="185">
        <f t="shared" si="5"/>
        <v>400000</v>
      </c>
      <c r="G82" s="185">
        <v>400000</v>
      </c>
      <c r="H82" s="186"/>
      <c r="I82" s="160"/>
      <c r="J82" s="246"/>
      <c r="K82" s="240"/>
    </row>
    <row r="83" spans="1:11" s="16" customFormat="1" ht="14.25" customHeight="1">
      <c r="A83" s="163">
        <v>49</v>
      </c>
      <c r="B83" s="172">
        <v>60014</v>
      </c>
      <c r="C83" s="163">
        <v>6300</v>
      </c>
      <c r="D83" s="164" t="s">
        <v>221</v>
      </c>
      <c r="E83" s="187">
        <f t="shared" si="5"/>
        <v>170000</v>
      </c>
      <c r="F83" s="187">
        <f t="shared" si="5"/>
        <v>170000</v>
      </c>
      <c r="G83" s="237">
        <v>170000</v>
      </c>
      <c r="H83" s="249"/>
      <c r="I83" s="251"/>
      <c r="J83" s="246"/>
      <c r="K83" s="250"/>
    </row>
    <row r="84" spans="1:11" s="16" customFormat="1" ht="14.25" customHeight="1">
      <c r="A84" s="163">
        <v>50</v>
      </c>
      <c r="B84" s="172">
        <v>60014</v>
      </c>
      <c r="C84" s="163">
        <v>6300</v>
      </c>
      <c r="D84" s="164" t="s">
        <v>222</v>
      </c>
      <c r="E84" s="187">
        <f t="shared" si="5"/>
        <v>160000</v>
      </c>
      <c r="F84" s="187">
        <f t="shared" si="5"/>
        <v>160000</v>
      </c>
      <c r="G84" s="187">
        <v>160000</v>
      </c>
      <c r="H84" s="249"/>
      <c r="I84" s="251"/>
      <c r="J84" s="246"/>
      <c r="K84" s="250"/>
    </row>
    <row r="85" spans="1:11" ht="19.5">
      <c r="A85" s="163">
        <v>51</v>
      </c>
      <c r="B85" s="172">
        <v>60014</v>
      </c>
      <c r="C85" s="163">
        <v>6300</v>
      </c>
      <c r="D85" s="164" t="s">
        <v>223</v>
      </c>
      <c r="E85" s="187">
        <f aca="true" t="shared" si="6" ref="E85:E90">F85</f>
        <v>150000</v>
      </c>
      <c r="F85" s="187">
        <f aca="true" t="shared" si="7" ref="F85:F90">G85</f>
        <v>150000</v>
      </c>
      <c r="G85" s="187">
        <v>150000</v>
      </c>
      <c r="H85" s="213"/>
      <c r="I85" s="169"/>
      <c r="J85" s="246"/>
      <c r="K85" s="241"/>
    </row>
    <row r="86" spans="1:11" ht="19.5" customHeight="1">
      <c r="A86" s="163">
        <v>52</v>
      </c>
      <c r="B86" s="163">
        <v>60014</v>
      </c>
      <c r="C86" s="163">
        <v>6300</v>
      </c>
      <c r="D86" s="164" t="s">
        <v>224</v>
      </c>
      <c r="E86" s="187">
        <f t="shared" si="6"/>
        <v>150000</v>
      </c>
      <c r="F86" s="187">
        <f t="shared" si="7"/>
        <v>150000</v>
      </c>
      <c r="G86" s="187">
        <v>150000</v>
      </c>
      <c r="H86" s="213"/>
      <c r="I86" s="169"/>
      <c r="J86" s="246"/>
      <c r="K86" s="241"/>
    </row>
    <row r="87" spans="1:11" ht="19.5" customHeight="1">
      <c r="A87" s="163">
        <v>53</v>
      </c>
      <c r="B87" s="163">
        <v>60014</v>
      </c>
      <c r="C87" s="163">
        <v>6300</v>
      </c>
      <c r="D87" s="164" t="s">
        <v>217</v>
      </c>
      <c r="E87" s="187">
        <f t="shared" si="6"/>
        <v>150000</v>
      </c>
      <c r="F87" s="187">
        <f t="shared" si="7"/>
        <v>150000</v>
      </c>
      <c r="G87" s="184">
        <v>150000</v>
      </c>
      <c r="H87" s="188"/>
      <c r="I87" s="174"/>
      <c r="J87" s="246"/>
      <c r="K87" s="242"/>
    </row>
    <row r="88" spans="1:11" ht="15" customHeight="1">
      <c r="A88" s="163">
        <v>54</v>
      </c>
      <c r="B88" s="176">
        <v>60014</v>
      </c>
      <c r="C88" s="176">
        <v>6300</v>
      </c>
      <c r="D88" s="177" t="s">
        <v>225</v>
      </c>
      <c r="E88" s="187">
        <f t="shared" si="6"/>
        <v>60000</v>
      </c>
      <c r="F88" s="187">
        <f t="shared" si="7"/>
        <v>60000</v>
      </c>
      <c r="G88" s="184">
        <v>60000</v>
      </c>
      <c r="H88" s="188"/>
      <c r="I88" s="174"/>
      <c r="J88" s="246"/>
      <c r="K88" s="242"/>
    </row>
    <row r="89" spans="1:11" ht="15" customHeight="1">
      <c r="A89" s="163">
        <v>55</v>
      </c>
      <c r="B89" s="176">
        <v>60014</v>
      </c>
      <c r="C89" s="176">
        <v>6300</v>
      </c>
      <c r="D89" s="177" t="s">
        <v>226</v>
      </c>
      <c r="E89" s="187">
        <f t="shared" si="6"/>
        <v>50000</v>
      </c>
      <c r="F89" s="187">
        <f t="shared" si="7"/>
        <v>50000</v>
      </c>
      <c r="G89" s="184">
        <v>50000</v>
      </c>
      <c r="H89" s="188"/>
      <c r="I89" s="174"/>
      <c r="J89" s="246"/>
      <c r="K89" s="242"/>
    </row>
    <row r="90" spans="1:11" ht="19.5" customHeight="1">
      <c r="A90" s="163">
        <v>56</v>
      </c>
      <c r="B90" s="238">
        <v>60014</v>
      </c>
      <c r="C90" s="165">
        <v>6300</v>
      </c>
      <c r="D90" s="166" t="s">
        <v>237</v>
      </c>
      <c r="E90" s="189">
        <f t="shared" si="6"/>
        <v>50000</v>
      </c>
      <c r="F90" s="189">
        <f t="shared" si="7"/>
        <v>50000</v>
      </c>
      <c r="G90" s="189">
        <v>50000</v>
      </c>
      <c r="H90" s="190"/>
      <c r="I90" s="168"/>
      <c r="J90" s="246"/>
      <c r="K90" s="243"/>
    </row>
    <row r="91" spans="1:10" ht="4.5" customHeight="1">
      <c r="A91" s="36"/>
      <c r="B91" s="36"/>
      <c r="C91" s="281"/>
      <c r="D91" s="281"/>
      <c r="E91" s="281"/>
      <c r="F91" s="281"/>
      <c r="G91" s="281"/>
      <c r="H91" s="281"/>
      <c r="I91" s="282"/>
      <c r="J91" s="247"/>
    </row>
    <row r="92" spans="1:10" ht="9.75" customHeight="1">
      <c r="A92" s="296" t="s">
        <v>25</v>
      </c>
      <c r="B92" s="297"/>
      <c r="C92" s="297"/>
      <c r="D92" s="298"/>
      <c r="E92" s="290">
        <f>E73+E81</f>
        <v>117550321</v>
      </c>
      <c r="F92" s="290">
        <f>F73+F81</f>
        <v>42535020</v>
      </c>
      <c r="G92" s="290">
        <f>G73+G81</f>
        <v>20240019</v>
      </c>
      <c r="H92" s="290">
        <f>H73+H81</f>
        <v>11669058</v>
      </c>
      <c r="I92" s="290">
        <f>I73+I81</f>
        <v>10625943</v>
      </c>
      <c r="J92" s="244"/>
    </row>
    <row r="93" spans="1:10" ht="9.75" customHeight="1">
      <c r="A93" s="299"/>
      <c r="B93" s="300"/>
      <c r="C93" s="300"/>
      <c r="D93" s="301"/>
      <c r="E93" s="291"/>
      <c r="F93" s="291"/>
      <c r="G93" s="291"/>
      <c r="H93" s="291"/>
      <c r="I93" s="291"/>
      <c r="J93" s="256">
        <f>I92+H92+G92</f>
        <v>42535020</v>
      </c>
    </row>
    <row r="94" spans="9:10" ht="9.75">
      <c r="I94" s="248"/>
      <c r="J94" s="195"/>
    </row>
    <row r="95" spans="1:2" ht="15.75" customHeight="1">
      <c r="A95" s="287" t="s">
        <v>121</v>
      </c>
      <c r="B95" s="1" t="s">
        <v>242</v>
      </c>
    </row>
    <row r="96" spans="1:4" ht="15" customHeight="1">
      <c r="A96" s="287" t="s">
        <v>240</v>
      </c>
      <c r="B96" s="288" t="s">
        <v>241</v>
      </c>
      <c r="C96" s="288"/>
      <c r="D96" s="288"/>
    </row>
    <row r="97" spans="1:4" ht="15" customHeight="1">
      <c r="A97" s="287" t="s">
        <v>243</v>
      </c>
      <c r="B97" s="288" t="s">
        <v>244</v>
      </c>
      <c r="C97" s="288"/>
      <c r="D97" s="288"/>
    </row>
    <row r="98" ht="15.75" customHeight="1"/>
  </sheetData>
  <mergeCells count="57">
    <mergeCell ref="F42:F43"/>
    <mergeCell ref="G42:G43"/>
    <mergeCell ref="H42:H43"/>
    <mergeCell ref="I42:I43"/>
    <mergeCell ref="F76:I76"/>
    <mergeCell ref="F77:I77"/>
    <mergeCell ref="F78:F79"/>
    <mergeCell ref="A40:A43"/>
    <mergeCell ref="B40:B43"/>
    <mergeCell ref="C40:C43"/>
    <mergeCell ref="D40:D43"/>
    <mergeCell ref="E40:E43"/>
    <mergeCell ref="F40:I40"/>
    <mergeCell ref="F41:I41"/>
    <mergeCell ref="B76:B79"/>
    <mergeCell ref="C76:C79"/>
    <mergeCell ref="D76:D79"/>
    <mergeCell ref="E76:E79"/>
    <mergeCell ref="G78:G79"/>
    <mergeCell ref="H78:H79"/>
    <mergeCell ref="I78:I79"/>
    <mergeCell ref="A92:D93"/>
    <mergeCell ref="E92:E93"/>
    <mergeCell ref="F92:F93"/>
    <mergeCell ref="G92:G93"/>
    <mergeCell ref="H92:H93"/>
    <mergeCell ref="I92:I93"/>
    <mergeCell ref="A76:A79"/>
    <mergeCell ref="G10:G11"/>
    <mergeCell ref="H10:H11"/>
    <mergeCell ref="I10:I11"/>
    <mergeCell ref="D8:D11"/>
    <mergeCell ref="F9:I9"/>
    <mergeCell ref="H1:I1"/>
    <mergeCell ref="H3:I3"/>
    <mergeCell ref="H4:I4"/>
    <mergeCell ref="H5:I5"/>
    <mergeCell ref="A6:I6"/>
    <mergeCell ref="A8:A11"/>
    <mergeCell ref="B8:B11"/>
    <mergeCell ref="K73:K74"/>
    <mergeCell ref="A73:D74"/>
    <mergeCell ref="E73:E74"/>
    <mergeCell ref="C8:C11"/>
    <mergeCell ref="F10:F11"/>
    <mergeCell ref="F8:I8"/>
    <mergeCell ref="E8:E11"/>
    <mergeCell ref="B96:D96"/>
    <mergeCell ref="B97:D97"/>
    <mergeCell ref="L73:L74"/>
    <mergeCell ref="M73:M74"/>
    <mergeCell ref="F73:F74"/>
    <mergeCell ref="G73:G74"/>
    <mergeCell ref="H73:H74"/>
    <mergeCell ref="I73:I74"/>
    <mergeCell ref="K75:L75"/>
    <mergeCell ref="C91:I91"/>
  </mergeCells>
  <printOptions horizontalCentered="1"/>
  <pageMargins left="0.36" right="0.45" top="0.59" bottom="0.61" header="0.32" footer="0.2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workbookViewId="0" topLeftCell="A125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292" t="s">
        <v>93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294" t="s">
        <v>1</v>
      </c>
      <c r="B10" s="295" t="s">
        <v>0</v>
      </c>
      <c r="C10" s="295" t="s">
        <v>7</v>
      </c>
      <c r="D10" s="295" t="s">
        <v>8</v>
      </c>
      <c r="E10" s="356" t="s">
        <v>9</v>
      </c>
      <c r="F10" s="381" t="s">
        <v>96</v>
      </c>
      <c r="G10" s="399" t="s">
        <v>98</v>
      </c>
      <c r="H10" s="403" t="s">
        <v>86</v>
      </c>
      <c r="I10" s="399"/>
      <c r="J10" s="399"/>
      <c r="K10" s="399"/>
      <c r="L10" s="399"/>
      <c r="M10" s="399"/>
      <c r="N10" s="399"/>
      <c r="O10" s="399"/>
      <c r="P10" s="377"/>
    </row>
    <row r="11" spans="1:16" s="2" customFormat="1" ht="12.75" customHeight="1" thickBot="1">
      <c r="A11" s="294"/>
      <c r="B11" s="295"/>
      <c r="C11" s="295"/>
      <c r="D11" s="295"/>
      <c r="E11" s="356"/>
      <c r="F11" s="311"/>
      <c r="G11" s="363"/>
      <c r="H11" s="366">
        <v>2003</v>
      </c>
      <c r="I11" s="367"/>
      <c r="J11" s="367"/>
      <c r="K11" s="367"/>
      <c r="L11" s="367"/>
      <c r="M11" s="368"/>
      <c r="N11" s="397">
        <v>2004</v>
      </c>
      <c r="O11" s="370"/>
      <c r="P11" s="5">
        <v>2005</v>
      </c>
    </row>
    <row r="12" spans="1:16" s="2" customFormat="1" ht="9.75" customHeight="1" thickTop="1">
      <c r="A12" s="294"/>
      <c r="B12" s="295"/>
      <c r="C12" s="295"/>
      <c r="D12" s="295"/>
      <c r="E12" s="356"/>
      <c r="F12" s="311"/>
      <c r="G12" s="363"/>
      <c r="H12" s="371" t="s">
        <v>95</v>
      </c>
      <c r="I12" s="362" t="s">
        <v>13</v>
      </c>
      <c r="J12" s="364"/>
      <c r="K12" s="364"/>
      <c r="L12" s="364"/>
      <c r="M12" s="398"/>
      <c r="N12" s="399" t="s">
        <v>16</v>
      </c>
      <c r="O12" s="400"/>
      <c r="P12" s="295" t="s">
        <v>16</v>
      </c>
    </row>
    <row r="13" spans="1:16" s="2" customFormat="1" ht="9.75" customHeight="1">
      <c r="A13" s="294"/>
      <c r="B13" s="295"/>
      <c r="C13" s="295"/>
      <c r="D13" s="295"/>
      <c r="E13" s="356"/>
      <c r="F13" s="311"/>
      <c r="G13" s="363"/>
      <c r="H13" s="372"/>
      <c r="I13" s="355" t="s">
        <v>14</v>
      </c>
      <c r="J13" s="356" t="s">
        <v>12</v>
      </c>
      <c r="K13" s="357"/>
      <c r="L13" s="357"/>
      <c r="M13" s="358"/>
      <c r="N13" s="363"/>
      <c r="O13" s="401"/>
      <c r="P13" s="295"/>
    </row>
    <row r="14" spans="1:16" s="2" customFormat="1" ht="29.25">
      <c r="A14" s="294"/>
      <c r="B14" s="295"/>
      <c r="C14" s="295"/>
      <c r="D14" s="295"/>
      <c r="E14" s="356"/>
      <c r="F14" s="284"/>
      <c r="G14" s="364"/>
      <c r="H14" s="372"/>
      <c r="I14" s="286"/>
      <c r="J14" s="34" t="s">
        <v>10</v>
      </c>
      <c r="K14" s="34" t="s">
        <v>11</v>
      </c>
      <c r="L14" s="356" t="s">
        <v>15</v>
      </c>
      <c r="M14" s="358"/>
      <c r="N14" s="364"/>
      <c r="O14" s="402"/>
      <c r="P14" s="295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359">
        <v>12</v>
      </c>
      <c r="M15" s="360"/>
      <c r="N15" s="353">
        <v>13</v>
      </c>
      <c r="O15" s="354"/>
      <c r="P15" s="48">
        <v>14</v>
      </c>
    </row>
    <row r="16" spans="1:16" ht="10.5" hidden="1" thickTop="1">
      <c r="A16" s="273">
        <v>1</v>
      </c>
      <c r="B16" s="273" t="s">
        <v>26</v>
      </c>
      <c r="C16" s="264" t="s">
        <v>27</v>
      </c>
      <c r="D16" s="273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274"/>
      <c r="B17" s="274"/>
      <c r="C17" s="265"/>
      <c r="D17" s="274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348">
        <v>2</v>
      </c>
      <c r="B18" s="348" t="s">
        <v>6</v>
      </c>
      <c r="C18" s="382" t="s">
        <v>105</v>
      </c>
      <c r="D18" s="348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274"/>
      <c r="B19" s="274"/>
      <c r="C19" s="265"/>
      <c r="D19" s="274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348">
        <v>3</v>
      </c>
      <c r="B20" s="348" t="s">
        <v>81</v>
      </c>
      <c r="C20" s="382" t="s">
        <v>107</v>
      </c>
      <c r="D20" s="348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274"/>
      <c r="B21" s="274"/>
      <c r="C21" s="265"/>
      <c r="D21" s="274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348">
        <v>4</v>
      </c>
      <c r="B22" s="348" t="s">
        <v>26</v>
      </c>
      <c r="C22" s="382" t="s">
        <v>28</v>
      </c>
      <c r="D22" s="348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274"/>
      <c r="B23" s="274"/>
      <c r="C23" s="265"/>
      <c r="D23" s="274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348">
        <v>5</v>
      </c>
      <c r="B24" s="273" t="s">
        <v>26</v>
      </c>
      <c r="C24" s="264" t="s">
        <v>104</v>
      </c>
      <c r="D24" s="273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274"/>
      <c r="B25" s="274"/>
      <c r="C25" s="265"/>
      <c r="D25" s="274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348">
        <v>6</v>
      </c>
      <c r="B26" s="273" t="s">
        <v>26</v>
      </c>
      <c r="C26" s="264" t="s">
        <v>29</v>
      </c>
      <c r="D26" s="273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274"/>
      <c r="B27" s="274"/>
      <c r="C27" s="265"/>
      <c r="D27" s="274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348">
        <v>7</v>
      </c>
      <c r="B28" s="273" t="s">
        <v>6</v>
      </c>
      <c r="C28" s="264" t="s">
        <v>130</v>
      </c>
      <c r="D28" s="273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274"/>
      <c r="B29" s="274"/>
      <c r="C29" s="265"/>
      <c r="D29" s="274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348">
        <v>8</v>
      </c>
      <c r="B30" s="273" t="s">
        <v>26</v>
      </c>
      <c r="C30" s="264" t="s">
        <v>31</v>
      </c>
      <c r="D30" s="273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273"/>
      <c r="B31" s="273"/>
      <c r="C31" s="264"/>
      <c r="D31" s="273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274"/>
      <c r="B32" s="274"/>
      <c r="C32" s="265"/>
      <c r="D32" s="274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348">
        <v>9</v>
      </c>
      <c r="B33" s="348" t="s">
        <v>6</v>
      </c>
      <c r="C33" s="382" t="s">
        <v>30</v>
      </c>
      <c r="D33" s="348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274"/>
      <c r="B34" s="393"/>
      <c r="C34" s="393"/>
      <c r="D34" s="393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348">
        <v>10</v>
      </c>
      <c r="B35" s="273" t="s">
        <v>26</v>
      </c>
      <c r="C35" s="264" t="s">
        <v>33</v>
      </c>
      <c r="D35" s="273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274"/>
      <c r="B36" s="274"/>
      <c r="C36" s="265"/>
      <c r="D36" s="274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348">
        <v>11</v>
      </c>
      <c r="B37" s="273" t="s">
        <v>26</v>
      </c>
      <c r="C37" s="264" t="s">
        <v>88</v>
      </c>
      <c r="D37" s="273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274"/>
      <c r="B38" s="274"/>
      <c r="C38" s="265"/>
      <c r="D38" s="274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348">
        <v>12</v>
      </c>
      <c r="B39" s="273" t="s">
        <v>26</v>
      </c>
      <c r="C39" s="264" t="s">
        <v>3</v>
      </c>
      <c r="D39" s="273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274"/>
      <c r="B40" s="274"/>
      <c r="C40" s="265"/>
      <c r="D40" s="274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348">
        <v>13</v>
      </c>
      <c r="B41" s="273" t="s">
        <v>26</v>
      </c>
      <c r="C41" s="264" t="s">
        <v>34</v>
      </c>
      <c r="D41" s="273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274"/>
      <c r="B42" s="274"/>
      <c r="C42" s="265"/>
      <c r="D42" s="274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348">
        <v>14</v>
      </c>
      <c r="B43" s="273" t="s">
        <v>26</v>
      </c>
      <c r="C43" s="264" t="s">
        <v>62</v>
      </c>
      <c r="D43" s="273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274"/>
      <c r="B44" s="274"/>
      <c r="C44" s="265"/>
      <c r="D44" s="274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348">
        <v>15</v>
      </c>
      <c r="B45" s="273" t="s">
        <v>26</v>
      </c>
      <c r="C45" s="264" t="s">
        <v>35</v>
      </c>
      <c r="D45" s="273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274"/>
      <c r="B46" s="274"/>
      <c r="C46" s="265"/>
      <c r="D46" s="274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348">
        <v>16</v>
      </c>
      <c r="B47" s="273" t="s">
        <v>26</v>
      </c>
      <c r="C47" s="264" t="s">
        <v>4</v>
      </c>
      <c r="D47" s="273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273"/>
      <c r="B48" s="273"/>
      <c r="C48" s="264"/>
      <c r="D48" s="273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273" t="s">
        <v>1</v>
      </c>
      <c r="B52" s="311" t="s">
        <v>0</v>
      </c>
      <c r="C52" s="311" t="s">
        <v>7</v>
      </c>
      <c r="D52" s="311" t="s">
        <v>8</v>
      </c>
      <c r="E52" s="361" t="s">
        <v>9</v>
      </c>
      <c r="F52" s="311" t="s">
        <v>96</v>
      </c>
      <c r="G52" s="363" t="s">
        <v>98</v>
      </c>
      <c r="H52" s="361" t="s">
        <v>86</v>
      </c>
      <c r="I52" s="363"/>
      <c r="J52" s="363"/>
      <c r="K52" s="363"/>
      <c r="L52" s="363"/>
      <c r="M52" s="363"/>
      <c r="N52" s="363"/>
      <c r="O52" s="363"/>
      <c r="P52" s="365"/>
    </row>
    <row r="53" spans="1:16" s="2" customFormat="1" ht="12.75" customHeight="1" hidden="1" thickBot="1">
      <c r="A53" s="273"/>
      <c r="B53" s="311"/>
      <c r="C53" s="311"/>
      <c r="D53" s="311"/>
      <c r="E53" s="361"/>
      <c r="F53" s="311"/>
      <c r="G53" s="363"/>
      <c r="H53" s="366">
        <v>2003</v>
      </c>
      <c r="I53" s="367"/>
      <c r="J53" s="367"/>
      <c r="K53" s="367"/>
      <c r="L53" s="367"/>
      <c r="M53" s="368"/>
      <c r="N53" s="369">
        <v>2004</v>
      </c>
      <c r="O53" s="370"/>
      <c r="P53" s="5">
        <v>2005</v>
      </c>
    </row>
    <row r="54" spans="1:16" s="2" customFormat="1" ht="9.75" customHeight="1" hidden="1" thickTop="1">
      <c r="A54" s="273"/>
      <c r="B54" s="311"/>
      <c r="C54" s="311"/>
      <c r="D54" s="311"/>
      <c r="E54" s="361"/>
      <c r="F54" s="311"/>
      <c r="G54" s="363"/>
      <c r="H54" s="371" t="s">
        <v>95</v>
      </c>
      <c r="I54" s="373" t="s">
        <v>13</v>
      </c>
      <c r="J54" s="374"/>
      <c r="K54" s="374"/>
      <c r="L54" s="374"/>
      <c r="M54" s="375"/>
      <c r="N54" s="376" t="s">
        <v>16</v>
      </c>
      <c r="O54" s="377"/>
      <c r="P54" s="381" t="s">
        <v>16</v>
      </c>
    </row>
    <row r="55" spans="1:16" s="2" customFormat="1" ht="9.75" customHeight="1" hidden="1">
      <c r="A55" s="273"/>
      <c r="B55" s="311"/>
      <c r="C55" s="311"/>
      <c r="D55" s="311"/>
      <c r="E55" s="361"/>
      <c r="F55" s="311"/>
      <c r="G55" s="363"/>
      <c r="H55" s="372"/>
      <c r="I55" s="355" t="s">
        <v>14</v>
      </c>
      <c r="J55" s="356" t="s">
        <v>12</v>
      </c>
      <c r="K55" s="357"/>
      <c r="L55" s="357"/>
      <c r="M55" s="358"/>
      <c r="N55" s="378"/>
      <c r="O55" s="365"/>
      <c r="P55" s="311"/>
    </row>
    <row r="56" spans="1:16" s="2" customFormat="1" ht="29.25" hidden="1">
      <c r="A56" s="274"/>
      <c r="B56" s="284"/>
      <c r="C56" s="284"/>
      <c r="D56" s="284"/>
      <c r="E56" s="362"/>
      <c r="F56" s="284"/>
      <c r="G56" s="364"/>
      <c r="H56" s="372"/>
      <c r="I56" s="286"/>
      <c r="J56" s="34" t="s">
        <v>10</v>
      </c>
      <c r="K56" s="34" t="s">
        <v>11</v>
      </c>
      <c r="L56" s="356" t="s">
        <v>15</v>
      </c>
      <c r="M56" s="358"/>
      <c r="N56" s="379"/>
      <c r="O56" s="380"/>
      <c r="P56" s="284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359">
        <v>12</v>
      </c>
      <c r="M57" s="360"/>
      <c r="N57" s="353">
        <v>13</v>
      </c>
      <c r="O57" s="354"/>
      <c r="P57" s="48">
        <v>14</v>
      </c>
    </row>
    <row r="58" spans="1:16" ht="10.5" hidden="1" thickTop="1">
      <c r="A58" s="273">
        <v>17</v>
      </c>
      <c r="B58" s="273" t="s">
        <v>26</v>
      </c>
      <c r="C58" s="264" t="s">
        <v>5</v>
      </c>
      <c r="D58" s="273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274"/>
      <c r="B59" s="274"/>
      <c r="C59" s="265"/>
      <c r="D59" s="274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348">
        <v>18</v>
      </c>
      <c r="B60" s="348" t="s">
        <v>6</v>
      </c>
      <c r="C60" s="382" t="s">
        <v>36</v>
      </c>
      <c r="D60" s="348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274"/>
      <c r="B61" s="274"/>
      <c r="C61" s="265"/>
      <c r="D61" s="274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273">
        <v>19</v>
      </c>
      <c r="B62" s="273" t="s">
        <v>6</v>
      </c>
      <c r="C62" s="264" t="s">
        <v>91</v>
      </c>
      <c r="D62" s="273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273"/>
      <c r="B63" s="273"/>
      <c r="C63" s="264"/>
      <c r="D63" s="273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316" t="s">
        <v>131</v>
      </c>
      <c r="B64" s="317"/>
      <c r="C64" s="275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318"/>
      <c r="B65" s="319"/>
      <c r="C65" s="277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320" t="s">
        <v>133</v>
      </c>
      <c r="B66" s="321"/>
      <c r="C66" s="324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343">
        <f t="shared" si="0"/>
        <v>1699278</v>
      </c>
      <c r="M66" s="344"/>
      <c r="N66" s="394">
        <f>SUM(N16,N18,N20,N22,N24,N26,N28,N30,N33,N35,N37,N39,N41,N43,N45,N47,N58,N60,N62)</f>
        <v>4004000</v>
      </c>
      <c r="O66" s="389"/>
      <c r="P66" s="148">
        <f>SUM(P16,P18,P20,P22,P24,P26,P28,P30,P33,P35,P37,P39,P41,P43,P45,P47,P58,P60,P62)</f>
        <v>300000</v>
      </c>
    </row>
    <row r="67" spans="1:16" ht="9.75" customHeight="1" thickBot="1">
      <c r="A67" s="322"/>
      <c r="B67" s="323"/>
      <c r="C67" s="315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395">
        <f>SUM(N17,N19,N21,N23,N25,N27,N29,N31,N32,N34,N36,N38,N40,N42,N44,N46,N48,N59,N61,N63)</f>
        <v>10620000</v>
      </c>
      <c r="O67" s="396"/>
      <c r="P67" s="87">
        <f>SUM(P17,P19,P21,P23,P25,P27,P29,P31,P32,P34,P36,P38,P40,P42,P44,P46,P48,P59,P61,P63)</f>
        <v>1400000</v>
      </c>
    </row>
    <row r="68" spans="1:16" ht="9.75" hidden="1">
      <c r="A68" s="348">
        <v>20</v>
      </c>
      <c r="B68" s="348" t="s">
        <v>2</v>
      </c>
      <c r="C68" s="382" t="s">
        <v>37</v>
      </c>
      <c r="D68" s="348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274"/>
      <c r="B69" s="274"/>
      <c r="C69" s="265"/>
      <c r="D69" s="274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348">
        <v>21</v>
      </c>
      <c r="B70" s="348" t="s">
        <v>2</v>
      </c>
      <c r="C70" s="382" t="s">
        <v>38</v>
      </c>
      <c r="D70" s="348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274"/>
      <c r="B71" s="274"/>
      <c r="C71" s="265"/>
      <c r="D71" s="274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348">
        <v>22</v>
      </c>
      <c r="B72" s="273" t="s">
        <v>2</v>
      </c>
      <c r="C72" s="382" t="s">
        <v>39</v>
      </c>
      <c r="D72" s="348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274"/>
      <c r="B73" s="274"/>
      <c r="C73" s="265"/>
      <c r="D73" s="274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348">
        <v>23</v>
      </c>
      <c r="B74" s="273" t="s">
        <v>2</v>
      </c>
      <c r="C74" s="382" t="s">
        <v>19</v>
      </c>
      <c r="D74" s="348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274"/>
      <c r="B75" s="274"/>
      <c r="C75" s="265"/>
      <c r="D75" s="274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348">
        <v>24</v>
      </c>
      <c r="B76" s="273" t="s">
        <v>2</v>
      </c>
      <c r="C76" s="382" t="s">
        <v>40</v>
      </c>
      <c r="D76" s="348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274"/>
      <c r="B77" s="274"/>
      <c r="C77" s="265"/>
      <c r="D77" s="274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348">
        <v>25</v>
      </c>
      <c r="B78" s="273" t="s">
        <v>2</v>
      </c>
      <c r="C78" s="382" t="s">
        <v>63</v>
      </c>
      <c r="D78" s="348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274"/>
      <c r="B79" s="274"/>
      <c r="C79" s="265"/>
      <c r="D79" s="274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348">
        <v>26</v>
      </c>
      <c r="B80" s="273" t="s">
        <v>6</v>
      </c>
      <c r="C80" s="264" t="s">
        <v>41</v>
      </c>
      <c r="D80" s="273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274"/>
      <c r="B81" s="274"/>
      <c r="C81" s="265"/>
      <c r="D81" s="274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348">
        <v>27</v>
      </c>
      <c r="B82" s="273" t="s">
        <v>6</v>
      </c>
      <c r="C82" s="264" t="s">
        <v>42</v>
      </c>
      <c r="D82" s="273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274"/>
      <c r="B83" s="274"/>
      <c r="C83" s="265"/>
      <c r="D83" s="274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348">
        <v>28</v>
      </c>
      <c r="B84" s="273" t="s">
        <v>6</v>
      </c>
      <c r="C84" s="264" t="s">
        <v>43</v>
      </c>
      <c r="D84" s="273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274"/>
      <c r="B85" s="274"/>
      <c r="C85" s="265"/>
      <c r="D85" s="274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348">
        <v>29</v>
      </c>
      <c r="B86" s="273" t="s">
        <v>6</v>
      </c>
      <c r="C86" s="264" t="s">
        <v>109</v>
      </c>
      <c r="D86" s="273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274"/>
      <c r="B87" s="274"/>
      <c r="C87" s="265"/>
      <c r="D87" s="274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348">
        <v>30</v>
      </c>
      <c r="B88" s="348" t="s">
        <v>6</v>
      </c>
      <c r="C88" s="382" t="s">
        <v>44</v>
      </c>
      <c r="D88" s="348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274"/>
      <c r="B89" s="274"/>
      <c r="C89" s="265"/>
      <c r="D89" s="274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348">
        <v>31</v>
      </c>
      <c r="B90" s="348" t="s">
        <v>6</v>
      </c>
      <c r="C90" s="382" t="s">
        <v>46</v>
      </c>
      <c r="D90" s="348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274"/>
      <c r="B91" s="274"/>
      <c r="C91" s="265"/>
      <c r="D91" s="274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348">
        <v>32</v>
      </c>
      <c r="B92" s="348" t="s">
        <v>6</v>
      </c>
      <c r="C92" s="382" t="s">
        <v>64</v>
      </c>
      <c r="D92" s="348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274"/>
      <c r="B93" s="274"/>
      <c r="C93" s="265"/>
      <c r="D93" s="274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348">
        <v>33</v>
      </c>
      <c r="B94" s="348" t="s">
        <v>6</v>
      </c>
      <c r="C94" s="382" t="s">
        <v>65</v>
      </c>
      <c r="D94" s="348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274"/>
      <c r="B95" s="274"/>
      <c r="C95" s="265"/>
      <c r="D95" s="274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348">
        <v>34</v>
      </c>
      <c r="B96" s="273" t="s">
        <v>6</v>
      </c>
      <c r="C96" s="382" t="s">
        <v>49</v>
      </c>
      <c r="D96" s="348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274"/>
      <c r="B97" s="274"/>
      <c r="C97" s="393"/>
      <c r="D97" s="393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348">
        <v>35</v>
      </c>
      <c r="B98" s="273" t="s">
        <v>6</v>
      </c>
      <c r="C98" s="382" t="s">
        <v>51</v>
      </c>
      <c r="D98" s="348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274"/>
      <c r="B99" s="274"/>
      <c r="C99" s="393"/>
      <c r="D99" s="393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348">
        <v>36</v>
      </c>
      <c r="B100" s="348" t="s">
        <v>6</v>
      </c>
      <c r="C100" s="382" t="s">
        <v>66</v>
      </c>
      <c r="D100" s="348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273"/>
      <c r="B101" s="273"/>
      <c r="C101" s="264"/>
      <c r="D101" s="273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273" t="s">
        <v>1</v>
      </c>
      <c r="B105" s="311" t="s">
        <v>0</v>
      </c>
      <c r="C105" s="311" t="s">
        <v>7</v>
      </c>
      <c r="D105" s="311" t="s">
        <v>8</v>
      </c>
      <c r="E105" s="361" t="s">
        <v>9</v>
      </c>
      <c r="F105" s="311" t="s">
        <v>96</v>
      </c>
      <c r="G105" s="363" t="s">
        <v>98</v>
      </c>
      <c r="H105" s="361" t="s">
        <v>86</v>
      </c>
      <c r="I105" s="363"/>
      <c r="J105" s="363"/>
      <c r="K105" s="363"/>
      <c r="L105" s="363"/>
      <c r="M105" s="363"/>
      <c r="N105" s="363"/>
      <c r="O105" s="363"/>
      <c r="P105" s="365"/>
    </row>
    <row r="106" spans="1:16" s="2" customFormat="1" ht="12.75" customHeight="1" hidden="1" thickBot="1">
      <c r="A106" s="273"/>
      <c r="B106" s="311"/>
      <c r="C106" s="311"/>
      <c r="D106" s="311"/>
      <c r="E106" s="361"/>
      <c r="F106" s="311"/>
      <c r="G106" s="363"/>
      <c r="H106" s="366">
        <v>2003</v>
      </c>
      <c r="I106" s="367"/>
      <c r="J106" s="367"/>
      <c r="K106" s="367"/>
      <c r="L106" s="367"/>
      <c r="M106" s="368"/>
      <c r="N106" s="369">
        <v>2004</v>
      </c>
      <c r="O106" s="370"/>
      <c r="P106" s="5">
        <v>2005</v>
      </c>
    </row>
    <row r="107" spans="1:16" s="2" customFormat="1" ht="9.75" customHeight="1" hidden="1" thickTop="1">
      <c r="A107" s="273"/>
      <c r="B107" s="311"/>
      <c r="C107" s="311"/>
      <c r="D107" s="311"/>
      <c r="E107" s="361"/>
      <c r="F107" s="311"/>
      <c r="G107" s="363"/>
      <c r="H107" s="371" t="s">
        <v>95</v>
      </c>
      <c r="I107" s="373" t="s">
        <v>13</v>
      </c>
      <c r="J107" s="374"/>
      <c r="K107" s="374"/>
      <c r="L107" s="374"/>
      <c r="M107" s="375"/>
      <c r="N107" s="376" t="s">
        <v>16</v>
      </c>
      <c r="O107" s="377"/>
      <c r="P107" s="381" t="s">
        <v>16</v>
      </c>
    </row>
    <row r="108" spans="1:16" s="2" customFormat="1" ht="9.75" customHeight="1" hidden="1">
      <c r="A108" s="273"/>
      <c r="B108" s="311"/>
      <c r="C108" s="311"/>
      <c r="D108" s="311"/>
      <c r="E108" s="361"/>
      <c r="F108" s="311"/>
      <c r="G108" s="363"/>
      <c r="H108" s="372"/>
      <c r="I108" s="355" t="s">
        <v>14</v>
      </c>
      <c r="J108" s="356" t="s">
        <v>12</v>
      </c>
      <c r="K108" s="357"/>
      <c r="L108" s="357"/>
      <c r="M108" s="358"/>
      <c r="N108" s="378"/>
      <c r="O108" s="365"/>
      <c r="P108" s="311"/>
    </row>
    <row r="109" spans="1:16" s="2" customFormat="1" ht="29.25" hidden="1">
      <c r="A109" s="274"/>
      <c r="B109" s="284"/>
      <c r="C109" s="284"/>
      <c r="D109" s="284"/>
      <c r="E109" s="362"/>
      <c r="F109" s="284"/>
      <c r="G109" s="364"/>
      <c r="H109" s="372"/>
      <c r="I109" s="286"/>
      <c r="J109" s="34" t="s">
        <v>10</v>
      </c>
      <c r="K109" s="34" t="s">
        <v>11</v>
      </c>
      <c r="L109" s="356" t="s">
        <v>15</v>
      </c>
      <c r="M109" s="358"/>
      <c r="N109" s="379"/>
      <c r="O109" s="380"/>
      <c r="P109" s="284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359">
        <v>12</v>
      </c>
      <c r="M110" s="360"/>
      <c r="N110" s="353">
        <v>13</v>
      </c>
      <c r="O110" s="354"/>
      <c r="P110" s="48">
        <v>14</v>
      </c>
    </row>
    <row r="111" spans="1:16" ht="9.75" customHeight="1" hidden="1" thickTop="1">
      <c r="A111" s="273">
        <v>37</v>
      </c>
      <c r="B111" s="273" t="s">
        <v>6</v>
      </c>
      <c r="C111" s="264" t="s">
        <v>47</v>
      </c>
      <c r="D111" s="273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274"/>
      <c r="B112" s="274"/>
      <c r="C112" s="265"/>
      <c r="D112" s="274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348">
        <v>38</v>
      </c>
      <c r="B113" s="348" t="s">
        <v>6</v>
      </c>
      <c r="C113" s="382" t="s">
        <v>48</v>
      </c>
      <c r="D113" s="348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274"/>
      <c r="B114" s="274"/>
      <c r="C114" s="265"/>
      <c r="D114" s="274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348">
        <v>39</v>
      </c>
      <c r="B115" s="273" t="s">
        <v>6</v>
      </c>
      <c r="C115" s="382" t="s">
        <v>50</v>
      </c>
      <c r="D115" s="348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274"/>
      <c r="B116" s="274"/>
      <c r="C116" s="393"/>
      <c r="D116" s="393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348">
        <v>40</v>
      </c>
      <c r="B117" s="273" t="s">
        <v>6</v>
      </c>
      <c r="C117" s="264" t="s">
        <v>68</v>
      </c>
      <c r="D117" s="273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274"/>
      <c r="B118" s="273"/>
      <c r="C118" s="264"/>
      <c r="D118" s="273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348">
        <v>41</v>
      </c>
      <c r="B119" s="348" t="s">
        <v>81</v>
      </c>
      <c r="C119" s="382" t="s">
        <v>82</v>
      </c>
      <c r="D119" s="348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274"/>
      <c r="B120" s="274"/>
      <c r="C120" s="265"/>
      <c r="D120" s="274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348">
        <v>42</v>
      </c>
      <c r="B121" s="273" t="s">
        <v>6</v>
      </c>
      <c r="C121" s="264" t="s">
        <v>67</v>
      </c>
      <c r="D121" s="273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274"/>
      <c r="B122" s="274"/>
      <c r="C122" s="265"/>
      <c r="D122" s="273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275" t="s">
        <v>135</v>
      </c>
      <c r="B123" s="276"/>
      <c r="C123" s="385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277"/>
      <c r="B124" s="270"/>
      <c r="C124" s="386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266" t="s">
        <v>136</v>
      </c>
      <c r="B125" s="267"/>
      <c r="C125" s="391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343">
        <f t="shared" si="1"/>
        <v>0</v>
      </c>
      <c r="M125" s="344"/>
      <c r="N125" s="389">
        <f>SUM(N68,N70,N72,N74,N76,N78,N80,N82,N84,N86,N88,N90,N92,N94,N96,N98,N100,N111,N113,N115,N117,N119,N121)</f>
        <v>4399000</v>
      </c>
      <c r="O125" s="390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268"/>
      <c r="B126" s="269"/>
      <c r="C126" s="392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383">
        <f>SUM(N69,N71,N73,N75,N77,N79,N81,N83,N85,N87,N89,N91,N93,N95,N97,N99,N101,N112,N114,N116,N118,N120,N122)</f>
        <v>0</v>
      </c>
      <c r="O126" s="384"/>
      <c r="P126" s="119">
        <f>SUM(P69,P71,P73,P75,P77,P79,P81,P83,P85,P87,P89,P91,P93,P95,P97,P99,P101,P112,P114,P116,P118,P120,P122)</f>
        <v>0</v>
      </c>
    </row>
    <row r="127" spans="1:16" ht="9.75" hidden="1">
      <c r="A127" s="273">
        <v>43</v>
      </c>
      <c r="B127" s="273" t="s">
        <v>2</v>
      </c>
      <c r="C127" s="264" t="s">
        <v>89</v>
      </c>
      <c r="D127" s="273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274"/>
      <c r="B128" s="274"/>
      <c r="C128" s="265"/>
      <c r="D128" s="274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273">
        <v>44</v>
      </c>
      <c r="B129" s="273" t="s">
        <v>6</v>
      </c>
      <c r="C129" s="264" t="s">
        <v>75</v>
      </c>
      <c r="D129" s="273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274"/>
      <c r="B130" s="274"/>
      <c r="C130" s="265"/>
      <c r="D130" s="273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275" t="s">
        <v>139</v>
      </c>
      <c r="B131" s="276"/>
      <c r="C131" s="271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277"/>
      <c r="B132" s="270"/>
      <c r="C132" s="272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266" t="s">
        <v>141</v>
      </c>
      <c r="B133" s="267"/>
      <c r="C133" s="314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387">
        <f t="shared" si="2"/>
        <v>0</v>
      </c>
      <c r="M133" s="388"/>
      <c r="N133" s="389">
        <f>SUM(N127,N129)</f>
        <v>429000</v>
      </c>
      <c r="O133" s="390"/>
      <c r="P133" s="148">
        <f>SUM(P127,P129)</f>
        <v>5700000</v>
      </c>
    </row>
    <row r="134" spans="1:16" ht="9.75" customHeight="1" thickBot="1">
      <c r="A134" s="268"/>
      <c r="B134" s="269"/>
      <c r="C134" s="315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352">
        <f>SUM(N128,N130)</f>
        <v>0</v>
      </c>
      <c r="O134" s="351"/>
      <c r="P134" s="87">
        <f>SUM(P128,P130)</f>
        <v>0</v>
      </c>
    </row>
    <row r="135" spans="1:16" ht="9.75" hidden="1">
      <c r="A135" s="273">
        <v>45</v>
      </c>
      <c r="B135" s="273" t="s">
        <v>6</v>
      </c>
      <c r="C135" s="264" t="s">
        <v>99</v>
      </c>
      <c r="D135" s="273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274"/>
      <c r="B136" s="274"/>
      <c r="C136" s="265"/>
      <c r="D136" s="274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273">
        <v>46</v>
      </c>
      <c r="B137" s="273" t="s">
        <v>6</v>
      </c>
      <c r="C137" s="264" t="s">
        <v>77</v>
      </c>
      <c r="D137" s="273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274"/>
      <c r="B138" s="274"/>
      <c r="C138" s="265"/>
      <c r="D138" s="274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275" t="s">
        <v>143</v>
      </c>
      <c r="B139" s="276"/>
      <c r="C139" s="271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277"/>
      <c r="B140" s="270"/>
      <c r="C140" s="272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266" t="s">
        <v>145</v>
      </c>
      <c r="B141" s="267"/>
      <c r="C141" s="314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343">
        <f t="shared" si="3"/>
        <v>0</v>
      </c>
      <c r="M141" s="344"/>
      <c r="N141" s="345">
        <f>SUM(N135,N137)</f>
        <v>100000</v>
      </c>
      <c r="O141" s="346"/>
      <c r="P141" s="78">
        <f>SUM(P135,P137)</f>
        <v>0</v>
      </c>
    </row>
    <row r="142" spans="1:16" ht="9.75" customHeight="1" thickBot="1">
      <c r="A142" s="268"/>
      <c r="B142" s="269"/>
      <c r="C142" s="315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352">
        <f>SUM(N136,N138)</f>
        <v>0</v>
      </c>
      <c r="O142" s="351"/>
      <c r="P142" s="87">
        <f>SUM(P136,P138)</f>
        <v>0</v>
      </c>
    </row>
    <row r="143" spans="1:16" ht="9.75" hidden="1">
      <c r="A143" s="273">
        <v>47</v>
      </c>
      <c r="B143" s="273" t="s">
        <v>6</v>
      </c>
      <c r="C143" s="264" t="s">
        <v>92</v>
      </c>
      <c r="D143" s="273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274"/>
      <c r="B144" s="274"/>
      <c r="C144" s="265"/>
      <c r="D144" s="274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273">
        <v>48</v>
      </c>
      <c r="B145" s="273" t="s">
        <v>6</v>
      </c>
      <c r="C145" s="264" t="s">
        <v>100</v>
      </c>
      <c r="D145" s="273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274"/>
      <c r="B146" s="274"/>
      <c r="C146" s="265"/>
      <c r="D146" s="274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275" t="s">
        <v>147</v>
      </c>
      <c r="B147" s="276"/>
      <c r="C147" s="271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277"/>
      <c r="B148" s="270"/>
      <c r="C148" s="272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266" t="s">
        <v>148</v>
      </c>
      <c r="B149" s="267"/>
      <c r="C149" s="314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343">
        <f t="shared" si="4"/>
        <v>0</v>
      </c>
      <c r="M149" s="344"/>
      <c r="N149" s="345">
        <f>SUM(N143,N145)</f>
        <v>0</v>
      </c>
      <c r="O149" s="346"/>
      <c r="P149" s="78">
        <f>SUM(P143,P145)</f>
        <v>0</v>
      </c>
    </row>
    <row r="150" spans="1:16" ht="9.75" customHeight="1" thickBot="1">
      <c r="A150" s="268"/>
      <c r="B150" s="269"/>
      <c r="C150" s="315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352">
        <f>SUM(N144,N146)</f>
        <v>0</v>
      </c>
      <c r="O150" s="351"/>
      <c r="P150" s="87">
        <f>SUM(P144,P146)</f>
        <v>0</v>
      </c>
    </row>
    <row r="151" spans="1:16" ht="9.75" hidden="1">
      <c r="A151" s="348">
        <v>49</v>
      </c>
      <c r="B151" s="348" t="s">
        <v>6</v>
      </c>
      <c r="C151" s="382" t="s">
        <v>69</v>
      </c>
      <c r="D151" s="348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274"/>
      <c r="B152" s="274"/>
      <c r="C152" s="265"/>
      <c r="D152" s="274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348">
        <v>50</v>
      </c>
      <c r="B153" s="348" t="s">
        <v>2</v>
      </c>
      <c r="C153" s="382" t="s">
        <v>20</v>
      </c>
      <c r="D153" s="348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274"/>
      <c r="B154" s="274"/>
      <c r="C154" s="265"/>
      <c r="D154" s="274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348">
        <v>51</v>
      </c>
      <c r="B155" s="273" t="s">
        <v>2</v>
      </c>
      <c r="C155" s="264" t="s">
        <v>53</v>
      </c>
      <c r="D155" s="273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274"/>
      <c r="B156" s="274"/>
      <c r="C156" s="265"/>
      <c r="D156" s="274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348">
        <v>52</v>
      </c>
      <c r="B157" s="273" t="s">
        <v>2</v>
      </c>
      <c r="C157" s="264" t="s">
        <v>21</v>
      </c>
      <c r="D157" s="273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274"/>
      <c r="B158" s="274"/>
      <c r="C158" s="265"/>
      <c r="D158" s="274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348">
        <v>53</v>
      </c>
      <c r="B159" s="348" t="s">
        <v>2</v>
      </c>
      <c r="C159" s="382" t="s">
        <v>70</v>
      </c>
      <c r="D159" s="348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274"/>
      <c r="B160" s="274"/>
      <c r="C160" s="265"/>
      <c r="D160" s="274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273" t="s">
        <v>1</v>
      </c>
      <c r="B164" s="311" t="s">
        <v>0</v>
      </c>
      <c r="C164" s="311" t="s">
        <v>7</v>
      </c>
      <c r="D164" s="311" t="s">
        <v>8</v>
      </c>
      <c r="E164" s="361" t="s">
        <v>9</v>
      </c>
      <c r="F164" s="311" t="s">
        <v>96</v>
      </c>
      <c r="G164" s="363" t="s">
        <v>98</v>
      </c>
      <c r="H164" s="361" t="s">
        <v>86</v>
      </c>
      <c r="I164" s="363"/>
      <c r="J164" s="363"/>
      <c r="K164" s="363"/>
      <c r="L164" s="363"/>
      <c r="M164" s="363"/>
      <c r="N164" s="363"/>
      <c r="O164" s="363"/>
      <c r="P164" s="365"/>
    </row>
    <row r="165" spans="1:16" s="2" customFormat="1" ht="12.75" customHeight="1" hidden="1" thickBot="1">
      <c r="A165" s="273"/>
      <c r="B165" s="311"/>
      <c r="C165" s="311"/>
      <c r="D165" s="311"/>
      <c r="E165" s="361"/>
      <c r="F165" s="311"/>
      <c r="G165" s="363"/>
      <c r="H165" s="366">
        <v>2003</v>
      </c>
      <c r="I165" s="367"/>
      <c r="J165" s="367"/>
      <c r="K165" s="367"/>
      <c r="L165" s="367"/>
      <c r="M165" s="368"/>
      <c r="N165" s="369">
        <v>2004</v>
      </c>
      <c r="O165" s="370"/>
      <c r="P165" s="5">
        <v>2005</v>
      </c>
    </row>
    <row r="166" spans="1:16" s="2" customFormat="1" ht="9.75" customHeight="1" hidden="1" thickTop="1">
      <c r="A166" s="273"/>
      <c r="B166" s="311"/>
      <c r="C166" s="311"/>
      <c r="D166" s="311"/>
      <c r="E166" s="361"/>
      <c r="F166" s="311"/>
      <c r="G166" s="363"/>
      <c r="H166" s="371" t="s">
        <v>95</v>
      </c>
      <c r="I166" s="373" t="s">
        <v>13</v>
      </c>
      <c r="J166" s="374"/>
      <c r="K166" s="374"/>
      <c r="L166" s="374"/>
      <c r="M166" s="375"/>
      <c r="N166" s="376" t="s">
        <v>16</v>
      </c>
      <c r="O166" s="377"/>
      <c r="P166" s="381" t="s">
        <v>16</v>
      </c>
    </row>
    <row r="167" spans="1:16" s="2" customFormat="1" ht="9.75" customHeight="1" hidden="1">
      <c r="A167" s="273"/>
      <c r="B167" s="311"/>
      <c r="C167" s="311"/>
      <c r="D167" s="311"/>
      <c r="E167" s="361"/>
      <c r="F167" s="311"/>
      <c r="G167" s="363"/>
      <c r="H167" s="372"/>
      <c r="I167" s="355" t="s">
        <v>14</v>
      </c>
      <c r="J167" s="356" t="s">
        <v>12</v>
      </c>
      <c r="K167" s="357"/>
      <c r="L167" s="357"/>
      <c r="M167" s="358"/>
      <c r="N167" s="378"/>
      <c r="O167" s="365"/>
      <c r="P167" s="311"/>
    </row>
    <row r="168" spans="1:16" s="2" customFormat="1" ht="29.25" hidden="1">
      <c r="A168" s="274"/>
      <c r="B168" s="284"/>
      <c r="C168" s="284"/>
      <c r="D168" s="284"/>
      <c r="E168" s="362"/>
      <c r="F168" s="284"/>
      <c r="G168" s="364"/>
      <c r="H168" s="372"/>
      <c r="I168" s="286"/>
      <c r="J168" s="34" t="s">
        <v>10</v>
      </c>
      <c r="K168" s="34" t="s">
        <v>11</v>
      </c>
      <c r="L168" s="356" t="s">
        <v>15</v>
      </c>
      <c r="M168" s="358"/>
      <c r="N168" s="379"/>
      <c r="O168" s="380"/>
      <c r="P168" s="284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359">
        <v>12</v>
      </c>
      <c r="M169" s="360"/>
      <c r="N169" s="353">
        <v>13</v>
      </c>
      <c r="O169" s="354"/>
      <c r="P169" s="48">
        <v>14</v>
      </c>
    </row>
    <row r="170" spans="1:16" ht="10.5" hidden="1" thickTop="1">
      <c r="A170" s="273">
        <v>54</v>
      </c>
      <c r="B170" s="273" t="s">
        <v>2</v>
      </c>
      <c r="C170" s="264" t="s">
        <v>83</v>
      </c>
      <c r="D170" s="273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274"/>
      <c r="B171" s="274"/>
      <c r="C171" s="265"/>
      <c r="D171" s="274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275" t="s">
        <v>150</v>
      </c>
      <c r="B172" s="276"/>
      <c r="C172" s="271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277"/>
      <c r="B173" s="270"/>
      <c r="C173" s="272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266" t="s">
        <v>152</v>
      </c>
      <c r="B174" s="267"/>
      <c r="C174" s="314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343">
        <f t="shared" si="5"/>
        <v>200000</v>
      </c>
      <c r="M174" s="344"/>
      <c r="N174" s="345">
        <f>SUM(N151,N153,N155,N157,N159,N170)</f>
        <v>7000000</v>
      </c>
      <c r="O174" s="346"/>
      <c r="P174" s="78">
        <f>SUM(P151,P153,P155,P157,P159,P170)</f>
        <v>1200000</v>
      </c>
    </row>
    <row r="175" spans="1:16" ht="9.75" customHeight="1" thickBot="1">
      <c r="A175" s="268"/>
      <c r="B175" s="269"/>
      <c r="C175" s="315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352">
        <f>SUM(N152,N154,N156,N158,N160,N171)</f>
        <v>0</v>
      </c>
      <c r="O175" s="351"/>
      <c r="P175" s="87">
        <f>SUM(P152,P154,P156,P158,P160,P171)</f>
        <v>0</v>
      </c>
    </row>
    <row r="176" spans="1:16" ht="9.75" hidden="1">
      <c r="A176" s="348">
        <v>55</v>
      </c>
      <c r="B176" s="273" t="s">
        <v>6</v>
      </c>
      <c r="C176" s="264" t="s">
        <v>102</v>
      </c>
      <c r="D176" s="273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274"/>
      <c r="B177" s="274"/>
      <c r="C177" s="265"/>
      <c r="D177" s="274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266" t="s">
        <v>154</v>
      </c>
      <c r="B178" s="267"/>
      <c r="C178" s="314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343">
        <f t="shared" si="6"/>
        <v>0</v>
      </c>
      <c r="M178" s="344"/>
      <c r="N178" s="345">
        <f>SUM(N176)</f>
        <v>0</v>
      </c>
      <c r="O178" s="346"/>
      <c r="P178" s="78">
        <f>SUM(P176)</f>
        <v>0</v>
      </c>
    </row>
    <row r="179" spans="1:16" ht="9.75" customHeight="1" thickBot="1">
      <c r="A179" s="268"/>
      <c r="B179" s="269"/>
      <c r="C179" s="315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352">
        <f>SUM(N177)</f>
        <v>0</v>
      </c>
      <c r="O179" s="351"/>
      <c r="P179" s="87">
        <f>SUM(P177)</f>
        <v>0</v>
      </c>
    </row>
    <row r="180" spans="1:16" ht="9.75">
      <c r="A180" s="273">
        <v>56</v>
      </c>
      <c r="B180" s="273" t="s">
        <v>2</v>
      </c>
      <c r="C180" s="264" t="s">
        <v>101</v>
      </c>
      <c r="D180" s="273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274"/>
      <c r="B181" s="274"/>
      <c r="C181" s="265"/>
      <c r="D181" s="274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275" t="s">
        <v>156</v>
      </c>
      <c r="B182" s="276"/>
      <c r="C182" s="385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277"/>
      <c r="B183" s="270"/>
      <c r="C183" s="386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343">
        <f t="shared" si="7"/>
        <v>0</v>
      </c>
      <c r="M184" s="344"/>
      <c r="N184" s="345">
        <f>SUM(N180)</f>
        <v>0</v>
      </c>
      <c r="O184" s="346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352">
        <f>SUM(N181)</f>
        <v>0</v>
      </c>
      <c r="O185" s="351"/>
      <c r="P185" s="87">
        <f>SUM(P181)</f>
        <v>0</v>
      </c>
    </row>
    <row r="186" spans="1:16" ht="9.75">
      <c r="A186" s="273">
        <v>57</v>
      </c>
      <c r="B186" s="273" t="s">
        <v>6</v>
      </c>
      <c r="C186" s="264" t="s">
        <v>110</v>
      </c>
      <c r="D186" s="273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274"/>
      <c r="B187" s="274"/>
      <c r="C187" s="265"/>
      <c r="D187" s="274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275" t="s">
        <v>150</v>
      </c>
      <c r="B188" s="276"/>
      <c r="C188" s="271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277"/>
      <c r="B189" s="270"/>
      <c r="C189" s="272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337" t="s">
        <v>111</v>
      </c>
      <c r="B190" s="338"/>
      <c r="C190" s="339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343">
        <f t="shared" si="8"/>
        <v>0</v>
      </c>
      <c r="M190" s="344"/>
      <c r="N190" s="345">
        <f>SUM(N186)</f>
        <v>0</v>
      </c>
      <c r="O190" s="346"/>
      <c r="P190" s="78">
        <f>SUM(P186)</f>
        <v>0</v>
      </c>
    </row>
    <row r="191" spans="1:16" ht="9.75" customHeight="1" thickBot="1">
      <c r="A191" s="349"/>
      <c r="B191" s="350"/>
      <c r="C191" s="351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352">
        <f>SUM(N187)</f>
        <v>0</v>
      </c>
      <c r="O191" s="351"/>
      <c r="P191" s="87">
        <f>SUM(P187)</f>
        <v>0</v>
      </c>
    </row>
    <row r="192" spans="1:16" ht="9.75">
      <c r="A192" s="273">
        <v>58</v>
      </c>
      <c r="B192" s="273" t="s">
        <v>2</v>
      </c>
      <c r="C192" s="264" t="s">
        <v>90</v>
      </c>
      <c r="D192" s="273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274"/>
      <c r="B193" s="274"/>
      <c r="C193" s="265"/>
      <c r="D193" s="274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275" t="s">
        <v>150</v>
      </c>
      <c r="B194" s="276"/>
      <c r="C194" s="271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277"/>
      <c r="B195" s="270"/>
      <c r="C195" s="272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337" t="s">
        <v>22</v>
      </c>
      <c r="B196" s="338"/>
      <c r="C196" s="339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343">
        <v>0</v>
      </c>
      <c r="M196" s="344"/>
      <c r="N196" s="345">
        <f>N192</f>
        <v>3000000</v>
      </c>
      <c r="O196" s="346"/>
      <c r="P196" s="78">
        <f>SUM(P192)</f>
        <v>0</v>
      </c>
    </row>
    <row r="197" spans="1:16" ht="9.75" customHeight="1" thickBot="1">
      <c r="A197" s="349"/>
      <c r="B197" s="350"/>
      <c r="C197" s="351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383">
        <f>N193</f>
        <v>0</v>
      </c>
      <c r="O197" s="384"/>
      <c r="P197" s="119">
        <f>SUM(P193)</f>
        <v>0</v>
      </c>
    </row>
    <row r="198" spans="1:16" ht="9.75">
      <c r="A198" s="273">
        <v>59</v>
      </c>
      <c r="B198" s="273" t="s">
        <v>6</v>
      </c>
      <c r="C198" s="264" t="s">
        <v>71</v>
      </c>
      <c r="D198" s="273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274"/>
      <c r="B199" s="274"/>
      <c r="C199" s="265"/>
      <c r="D199" s="274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348">
        <v>60</v>
      </c>
      <c r="B200" s="273" t="s">
        <v>6</v>
      </c>
      <c r="C200" s="264" t="s">
        <v>57</v>
      </c>
      <c r="D200" s="273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274"/>
      <c r="B201" s="274"/>
      <c r="C201" s="265"/>
      <c r="D201" s="274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273">
        <v>61</v>
      </c>
      <c r="B202" s="273" t="s">
        <v>6</v>
      </c>
      <c r="C202" s="264" t="s">
        <v>72</v>
      </c>
      <c r="D202" s="273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274"/>
      <c r="B203" s="274"/>
      <c r="C203" s="265"/>
      <c r="D203" s="274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348">
        <v>62</v>
      </c>
      <c r="B204" s="273" t="s">
        <v>6</v>
      </c>
      <c r="C204" s="264" t="s">
        <v>58</v>
      </c>
      <c r="D204" s="273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274"/>
      <c r="B205" s="274"/>
      <c r="C205" s="265"/>
      <c r="D205" s="274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273">
        <v>63</v>
      </c>
      <c r="B206" s="273" t="s">
        <v>6</v>
      </c>
      <c r="C206" s="264" t="s">
        <v>59</v>
      </c>
      <c r="D206" s="273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274"/>
      <c r="B207" s="274"/>
      <c r="C207" s="265"/>
      <c r="D207" s="274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348">
        <v>64</v>
      </c>
      <c r="B208" s="348" t="s">
        <v>6</v>
      </c>
      <c r="C208" s="382" t="s">
        <v>87</v>
      </c>
      <c r="D208" s="348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274"/>
      <c r="B209" s="274"/>
      <c r="C209" s="265"/>
      <c r="D209" s="274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273">
        <v>65</v>
      </c>
      <c r="B210" s="273" t="s">
        <v>6</v>
      </c>
      <c r="C210" s="264" t="s">
        <v>73</v>
      </c>
      <c r="D210" s="273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274"/>
      <c r="B211" s="274"/>
      <c r="C211" s="265"/>
      <c r="D211" s="274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348">
        <v>66</v>
      </c>
      <c r="B212" s="273" t="s">
        <v>6</v>
      </c>
      <c r="C212" s="264" t="s">
        <v>74</v>
      </c>
      <c r="D212" s="273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274"/>
      <c r="B213" s="274"/>
      <c r="C213" s="265"/>
      <c r="D213" s="274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273">
        <v>67</v>
      </c>
      <c r="B214" s="273" t="s">
        <v>6</v>
      </c>
      <c r="C214" s="264" t="s">
        <v>60</v>
      </c>
      <c r="D214" s="273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274"/>
      <c r="B215" s="274"/>
      <c r="C215" s="265"/>
      <c r="D215" s="274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348">
        <v>68</v>
      </c>
      <c r="B216" s="273" t="s">
        <v>6</v>
      </c>
      <c r="C216" s="264" t="s">
        <v>61</v>
      </c>
      <c r="D216" s="273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274"/>
      <c r="B217" s="274"/>
      <c r="C217" s="265"/>
      <c r="D217" s="274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273">
        <v>69</v>
      </c>
      <c r="B218" s="273" t="s">
        <v>6</v>
      </c>
      <c r="C218" s="264" t="s">
        <v>55</v>
      </c>
      <c r="D218" s="273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273"/>
      <c r="B219" s="273"/>
      <c r="C219" s="264"/>
      <c r="D219" s="273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273" t="s">
        <v>1</v>
      </c>
      <c r="B223" s="311" t="s">
        <v>0</v>
      </c>
      <c r="C223" s="311" t="s">
        <v>7</v>
      </c>
      <c r="D223" s="311" t="s">
        <v>8</v>
      </c>
      <c r="E223" s="361" t="s">
        <v>9</v>
      </c>
      <c r="F223" s="311" t="s">
        <v>96</v>
      </c>
      <c r="G223" s="363" t="s">
        <v>98</v>
      </c>
      <c r="H223" s="361" t="s">
        <v>86</v>
      </c>
      <c r="I223" s="363"/>
      <c r="J223" s="363"/>
      <c r="K223" s="363"/>
      <c r="L223" s="363"/>
      <c r="M223" s="363"/>
      <c r="N223" s="363"/>
      <c r="O223" s="363"/>
      <c r="P223" s="365"/>
    </row>
    <row r="224" spans="1:16" s="2" customFormat="1" ht="12.75" customHeight="1" thickBot="1">
      <c r="A224" s="273"/>
      <c r="B224" s="311"/>
      <c r="C224" s="311"/>
      <c r="D224" s="311"/>
      <c r="E224" s="361"/>
      <c r="F224" s="311"/>
      <c r="G224" s="363"/>
      <c r="H224" s="366">
        <v>2003</v>
      </c>
      <c r="I224" s="367"/>
      <c r="J224" s="367"/>
      <c r="K224" s="367"/>
      <c r="L224" s="367"/>
      <c r="M224" s="368"/>
      <c r="N224" s="369">
        <v>2004</v>
      </c>
      <c r="O224" s="370"/>
      <c r="P224" s="5">
        <v>2005</v>
      </c>
    </row>
    <row r="225" spans="1:16" s="2" customFormat="1" ht="9.75" customHeight="1" thickTop="1">
      <c r="A225" s="273"/>
      <c r="B225" s="311"/>
      <c r="C225" s="311"/>
      <c r="D225" s="311"/>
      <c r="E225" s="361"/>
      <c r="F225" s="311"/>
      <c r="G225" s="363"/>
      <c r="H225" s="371" t="s">
        <v>95</v>
      </c>
      <c r="I225" s="373" t="s">
        <v>13</v>
      </c>
      <c r="J225" s="374"/>
      <c r="K225" s="374"/>
      <c r="L225" s="374"/>
      <c r="M225" s="375"/>
      <c r="N225" s="376" t="s">
        <v>16</v>
      </c>
      <c r="O225" s="377"/>
      <c r="P225" s="381" t="s">
        <v>16</v>
      </c>
    </row>
    <row r="226" spans="1:16" s="2" customFormat="1" ht="9.75" customHeight="1">
      <c r="A226" s="273"/>
      <c r="B226" s="311"/>
      <c r="C226" s="311"/>
      <c r="D226" s="311"/>
      <c r="E226" s="361"/>
      <c r="F226" s="311"/>
      <c r="G226" s="363"/>
      <c r="H226" s="372"/>
      <c r="I226" s="355" t="s">
        <v>14</v>
      </c>
      <c r="J226" s="356" t="s">
        <v>12</v>
      </c>
      <c r="K226" s="357"/>
      <c r="L226" s="357"/>
      <c r="M226" s="358"/>
      <c r="N226" s="378"/>
      <c r="O226" s="365"/>
      <c r="P226" s="311"/>
    </row>
    <row r="227" spans="1:16" s="2" customFormat="1" ht="29.25">
      <c r="A227" s="274"/>
      <c r="B227" s="284"/>
      <c r="C227" s="284"/>
      <c r="D227" s="284"/>
      <c r="E227" s="362"/>
      <c r="F227" s="284"/>
      <c r="G227" s="364"/>
      <c r="H227" s="372"/>
      <c r="I227" s="286"/>
      <c r="J227" s="34" t="s">
        <v>10</v>
      </c>
      <c r="K227" s="34" t="s">
        <v>11</v>
      </c>
      <c r="L227" s="356" t="s">
        <v>15</v>
      </c>
      <c r="M227" s="358"/>
      <c r="N227" s="379"/>
      <c r="O227" s="380"/>
      <c r="P227" s="284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359">
        <v>12</v>
      </c>
      <c r="M228" s="360"/>
      <c r="N228" s="353">
        <v>13</v>
      </c>
      <c r="O228" s="354"/>
      <c r="P228" s="48">
        <v>14</v>
      </c>
    </row>
    <row r="229" spans="1:16" ht="10.5" thickTop="1">
      <c r="A229" s="273">
        <v>70</v>
      </c>
      <c r="B229" s="273" t="s">
        <v>6</v>
      </c>
      <c r="C229" s="264" t="s">
        <v>56</v>
      </c>
      <c r="D229" s="273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274"/>
      <c r="B230" s="274"/>
      <c r="C230" s="265"/>
      <c r="D230" s="274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273">
        <v>71</v>
      </c>
      <c r="B231" s="273" t="s">
        <v>6</v>
      </c>
      <c r="C231" s="264" t="s">
        <v>103</v>
      </c>
      <c r="D231" s="273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274"/>
      <c r="B232" s="274"/>
      <c r="C232" s="265"/>
      <c r="D232" s="274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337" t="s">
        <v>23</v>
      </c>
      <c r="B233" s="338"/>
      <c r="C233" s="339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343">
        <f t="shared" si="10"/>
        <v>40000</v>
      </c>
      <c r="M233" s="344"/>
      <c r="N233" s="345">
        <f>SUM(N198,N200,N202,N204,N206,N208,N210,N212,N214,N216,N218,N229,N231)</f>
        <v>583000</v>
      </c>
      <c r="O233" s="346"/>
      <c r="P233" s="78">
        <f>SUM(P198,P200,P202,P204,P206,P208,P210,P212,P214,P216,P218,P229,P231)</f>
        <v>0</v>
      </c>
    </row>
    <row r="234" spans="1:16" ht="9.75" customHeight="1" thickBot="1">
      <c r="A234" s="349"/>
      <c r="B234" s="350"/>
      <c r="C234" s="351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352">
        <f>SUM(N199,N201,N203,N205,N207,N209,N211,N213,N215,N217,N219,N230,N232)</f>
        <v>0</v>
      </c>
      <c r="O234" s="351"/>
      <c r="P234" s="87">
        <f>SUM(P199,P201,P203,P205,P207,P209,P211,P213,P215,P217,P219,P230,P232)</f>
        <v>0</v>
      </c>
    </row>
    <row r="235" spans="1:16" ht="9.75">
      <c r="A235" s="348">
        <v>72</v>
      </c>
      <c r="B235" s="273" t="s">
        <v>6</v>
      </c>
      <c r="C235" s="264" t="s">
        <v>84</v>
      </c>
      <c r="D235" s="273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274"/>
      <c r="B236" s="274"/>
      <c r="C236" s="265"/>
      <c r="D236" s="274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273">
        <v>73</v>
      </c>
      <c r="B237" s="273" t="s">
        <v>6</v>
      </c>
      <c r="C237" s="264" t="s">
        <v>106</v>
      </c>
      <c r="D237" s="273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274"/>
      <c r="B238" s="274"/>
      <c r="C238" s="265"/>
      <c r="D238" s="274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337" t="s">
        <v>85</v>
      </c>
      <c r="B239" s="338"/>
      <c r="C239" s="339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343">
        <f t="shared" si="11"/>
        <v>0</v>
      </c>
      <c r="M239" s="344"/>
      <c r="N239" s="345">
        <f>SUM(N235,N237)</f>
        <v>40000</v>
      </c>
      <c r="O239" s="346"/>
      <c r="P239" s="78">
        <f>SUM(P235,P237)</f>
        <v>0</v>
      </c>
    </row>
    <row r="240" spans="1:16" ht="9.75" customHeight="1" thickBot="1">
      <c r="A240" s="340"/>
      <c r="B240" s="341"/>
      <c r="C240" s="342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347">
        <f>SUM(N236,N238)</f>
        <v>0</v>
      </c>
      <c r="O240" s="342"/>
      <c r="P240" s="133">
        <f>SUM(P236,P238)</f>
        <v>0</v>
      </c>
    </row>
    <row r="241" spans="1:16" ht="13.5" customHeight="1" thickTop="1">
      <c r="A241" s="325" t="s">
        <v>25</v>
      </c>
      <c r="B241" s="326"/>
      <c r="C241" s="327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331">
        <f>SUM(L190,L66,L125,L133,L141,L149,L174,L178,L184,L196,L233,L239)</f>
        <v>1939278</v>
      </c>
      <c r="M241" s="332"/>
      <c r="N241" s="333">
        <f>SUM(N190,N66,N125,N133,N141,N149,N174,N178,N184,N196,N233,N239)</f>
        <v>19555000</v>
      </c>
      <c r="O241" s="334"/>
      <c r="P241" s="56">
        <f>SUM(P66,P125,P190,P133,P141,P149,P174,P178,P184,P196,P233,P239)</f>
        <v>8200000</v>
      </c>
    </row>
    <row r="242" spans="1:16" ht="13.5" customHeight="1" thickBot="1">
      <c r="A242" s="328"/>
      <c r="B242" s="329"/>
      <c r="C242" s="330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335">
        <f>SUM(N67,N126,N134,N142,N191,N150,N175,N179,N185,N197,N234,N240)</f>
        <v>10620000</v>
      </c>
      <c r="O242" s="336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mergeCells count="464">
    <mergeCell ref="A7:P7"/>
    <mergeCell ref="A10:A14"/>
    <mergeCell ref="B10:B14"/>
    <mergeCell ref="C10:C14"/>
    <mergeCell ref="D10:D14"/>
    <mergeCell ref="E10:E14"/>
    <mergeCell ref="F10:F14"/>
    <mergeCell ref="G10:G14"/>
    <mergeCell ref="H10:P10"/>
    <mergeCell ref="H11:M11"/>
    <mergeCell ref="N11:O11"/>
    <mergeCell ref="H12:H14"/>
    <mergeCell ref="I12:M12"/>
    <mergeCell ref="N12:O14"/>
    <mergeCell ref="P12:P14"/>
    <mergeCell ref="I13:I14"/>
    <mergeCell ref="J13:M13"/>
    <mergeCell ref="L14:M14"/>
    <mergeCell ref="L15:M15"/>
    <mergeCell ref="N15:O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2"/>
    <mergeCell ref="B30:B32"/>
    <mergeCell ref="C30:C32"/>
    <mergeCell ref="D30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52:A56"/>
    <mergeCell ref="B52:B56"/>
    <mergeCell ref="C52:C56"/>
    <mergeCell ref="D52:D56"/>
    <mergeCell ref="E52:E56"/>
    <mergeCell ref="F52:F56"/>
    <mergeCell ref="G52:G56"/>
    <mergeCell ref="H52:P52"/>
    <mergeCell ref="H53:M53"/>
    <mergeCell ref="N53:O53"/>
    <mergeCell ref="H54:H56"/>
    <mergeCell ref="I54:M54"/>
    <mergeCell ref="N54:O56"/>
    <mergeCell ref="P54:P56"/>
    <mergeCell ref="I55:I56"/>
    <mergeCell ref="J55:M55"/>
    <mergeCell ref="L56:M56"/>
    <mergeCell ref="L57:M57"/>
    <mergeCell ref="N57:O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B70:B71"/>
    <mergeCell ref="C70:C71"/>
    <mergeCell ref="D70:D71"/>
    <mergeCell ref="A72:A73"/>
    <mergeCell ref="B72:B73"/>
    <mergeCell ref="C72:C73"/>
    <mergeCell ref="D72:D73"/>
    <mergeCell ref="A74:A75"/>
    <mergeCell ref="B74:B75"/>
    <mergeCell ref="C74:C75"/>
    <mergeCell ref="D74:D75"/>
    <mergeCell ref="A76:A77"/>
    <mergeCell ref="B76:B77"/>
    <mergeCell ref="C76:C77"/>
    <mergeCell ref="D76:D77"/>
    <mergeCell ref="A78:A79"/>
    <mergeCell ref="B78:B79"/>
    <mergeCell ref="C78:C79"/>
    <mergeCell ref="D78:D79"/>
    <mergeCell ref="A80:A81"/>
    <mergeCell ref="B80:B81"/>
    <mergeCell ref="C80:C81"/>
    <mergeCell ref="D80:D81"/>
    <mergeCell ref="A82:A83"/>
    <mergeCell ref="B82:B83"/>
    <mergeCell ref="C82:C83"/>
    <mergeCell ref="D82:D83"/>
    <mergeCell ref="A84:A85"/>
    <mergeCell ref="B84:B85"/>
    <mergeCell ref="C84:C85"/>
    <mergeCell ref="D84:D85"/>
    <mergeCell ref="A86:A87"/>
    <mergeCell ref="B86:B87"/>
    <mergeCell ref="C86:C87"/>
    <mergeCell ref="D86:D87"/>
    <mergeCell ref="A88:A89"/>
    <mergeCell ref="B88:B89"/>
    <mergeCell ref="C88:C89"/>
    <mergeCell ref="D88:D89"/>
    <mergeCell ref="A90:A91"/>
    <mergeCell ref="B90:B91"/>
    <mergeCell ref="C90:C91"/>
    <mergeCell ref="D90:D91"/>
    <mergeCell ref="A92:A93"/>
    <mergeCell ref="B92:B93"/>
    <mergeCell ref="C92:C93"/>
    <mergeCell ref="D92:D93"/>
    <mergeCell ref="A94:A95"/>
    <mergeCell ref="B94:B95"/>
    <mergeCell ref="C94:C95"/>
    <mergeCell ref="D94:D95"/>
    <mergeCell ref="A96:A97"/>
    <mergeCell ref="B96:B97"/>
    <mergeCell ref="C96:C97"/>
    <mergeCell ref="D96:D97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A105:A109"/>
    <mergeCell ref="B105:B109"/>
    <mergeCell ref="C105:C109"/>
    <mergeCell ref="D105:D109"/>
    <mergeCell ref="E105:E109"/>
    <mergeCell ref="F105:F109"/>
    <mergeCell ref="G105:G109"/>
    <mergeCell ref="H105:P105"/>
    <mergeCell ref="H106:M106"/>
    <mergeCell ref="N106:O106"/>
    <mergeCell ref="H107:H109"/>
    <mergeCell ref="I107:M107"/>
    <mergeCell ref="N107:O109"/>
    <mergeCell ref="P107:P109"/>
    <mergeCell ref="I108:I109"/>
    <mergeCell ref="J108:M108"/>
    <mergeCell ref="L109:M109"/>
    <mergeCell ref="L110:M110"/>
    <mergeCell ref="N110:O110"/>
    <mergeCell ref="A111:A112"/>
    <mergeCell ref="B111:B112"/>
    <mergeCell ref="C111:C112"/>
    <mergeCell ref="D111:D112"/>
    <mergeCell ref="A113:A114"/>
    <mergeCell ref="B113:B114"/>
    <mergeCell ref="C113:C114"/>
    <mergeCell ref="D113:D114"/>
    <mergeCell ref="A115:A116"/>
    <mergeCell ref="B115:B116"/>
    <mergeCell ref="C115:C116"/>
    <mergeCell ref="D115:D116"/>
    <mergeCell ref="A117:A118"/>
    <mergeCell ref="B117:B118"/>
    <mergeCell ref="C117:C118"/>
    <mergeCell ref="D117:D118"/>
    <mergeCell ref="D121:D122"/>
    <mergeCell ref="A119:A120"/>
    <mergeCell ref="B119:B120"/>
    <mergeCell ref="C119:C120"/>
    <mergeCell ref="D119:D120"/>
    <mergeCell ref="C125:C126"/>
    <mergeCell ref="A125:B126"/>
    <mergeCell ref="A121:A122"/>
    <mergeCell ref="B121:B122"/>
    <mergeCell ref="C121:C122"/>
    <mergeCell ref="D127:D128"/>
    <mergeCell ref="L125:M125"/>
    <mergeCell ref="N125:O125"/>
    <mergeCell ref="N126:O126"/>
    <mergeCell ref="A131:B132"/>
    <mergeCell ref="C131:C132"/>
    <mergeCell ref="C133:C134"/>
    <mergeCell ref="A127:A128"/>
    <mergeCell ref="B127:B128"/>
    <mergeCell ref="C127:C128"/>
    <mergeCell ref="A129:A130"/>
    <mergeCell ref="B129:B130"/>
    <mergeCell ref="C129:C130"/>
    <mergeCell ref="A133:B134"/>
    <mergeCell ref="D129:D130"/>
    <mergeCell ref="D135:D136"/>
    <mergeCell ref="L133:M133"/>
    <mergeCell ref="N133:O133"/>
    <mergeCell ref="N134:O134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C139:C140"/>
    <mergeCell ref="A141:B142"/>
    <mergeCell ref="A143:A144"/>
    <mergeCell ref="B143:B144"/>
    <mergeCell ref="C143:C144"/>
    <mergeCell ref="D143:D144"/>
    <mergeCell ref="A145:A146"/>
    <mergeCell ref="B145:B146"/>
    <mergeCell ref="C145:C146"/>
    <mergeCell ref="D145:D146"/>
    <mergeCell ref="L149:M149"/>
    <mergeCell ref="N149:O149"/>
    <mergeCell ref="N150:O150"/>
    <mergeCell ref="A172:B173"/>
    <mergeCell ref="C172:C173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4:A168"/>
    <mergeCell ref="B164:B168"/>
    <mergeCell ref="C164:C168"/>
    <mergeCell ref="D164:D168"/>
    <mergeCell ref="E164:E168"/>
    <mergeCell ref="F164:F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I167:I168"/>
    <mergeCell ref="J167:M167"/>
    <mergeCell ref="L168:M168"/>
    <mergeCell ref="L169:M169"/>
    <mergeCell ref="N169:O169"/>
    <mergeCell ref="A170:A171"/>
    <mergeCell ref="B170:B171"/>
    <mergeCell ref="C170:C171"/>
    <mergeCell ref="D170:D171"/>
    <mergeCell ref="L174:M174"/>
    <mergeCell ref="N174:O174"/>
    <mergeCell ref="N175:O175"/>
    <mergeCell ref="A174:B175"/>
    <mergeCell ref="C174:C175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A186:A187"/>
    <mergeCell ref="B186:B187"/>
    <mergeCell ref="C186:C187"/>
    <mergeCell ref="D186:D187"/>
    <mergeCell ref="D192:D193"/>
    <mergeCell ref="A190:C191"/>
    <mergeCell ref="L190:M190"/>
    <mergeCell ref="N190:O190"/>
    <mergeCell ref="N191:O191"/>
    <mergeCell ref="A196:C197"/>
    <mergeCell ref="L196:M196"/>
    <mergeCell ref="N196:O196"/>
    <mergeCell ref="N197:O197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A202:A203"/>
    <mergeCell ref="B202:B203"/>
    <mergeCell ref="C202:C203"/>
    <mergeCell ref="D202:D203"/>
    <mergeCell ref="A204:A205"/>
    <mergeCell ref="B204:B205"/>
    <mergeCell ref="C204:C205"/>
    <mergeCell ref="D204:D205"/>
    <mergeCell ref="A206:A207"/>
    <mergeCell ref="B206:B207"/>
    <mergeCell ref="C206:C207"/>
    <mergeCell ref="D206:D207"/>
    <mergeCell ref="A208:A209"/>
    <mergeCell ref="B208:B209"/>
    <mergeCell ref="C208:C209"/>
    <mergeCell ref="D208:D209"/>
    <mergeCell ref="A210:A211"/>
    <mergeCell ref="B210:B211"/>
    <mergeCell ref="C210:C211"/>
    <mergeCell ref="D210:D211"/>
    <mergeCell ref="A212:A213"/>
    <mergeCell ref="B212:B213"/>
    <mergeCell ref="C212:C213"/>
    <mergeCell ref="D212:D213"/>
    <mergeCell ref="A214:A215"/>
    <mergeCell ref="B214:B215"/>
    <mergeCell ref="C214:C215"/>
    <mergeCell ref="D214:D215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A223:A227"/>
    <mergeCell ref="B223:B227"/>
    <mergeCell ref="C223:C227"/>
    <mergeCell ref="D223:D227"/>
    <mergeCell ref="E223:E227"/>
    <mergeCell ref="F223:F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I226:I227"/>
    <mergeCell ref="J226:M226"/>
    <mergeCell ref="L227:M227"/>
    <mergeCell ref="L228:M228"/>
    <mergeCell ref="N228:O228"/>
    <mergeCell ref="A229:A230"/>
    <mergeCell ref="B229:B230"/>
    <mergeCell ref="C229:C230"/>
    <mergeCell ref="D229:D230"/>
    <mergeCell ref="A231:A232"/>
    <mergeCell ref="B231:B232"/>
    <mergeCell ref="C231:C232"/>
    <mergeCell ref="D231:D232"/>
    <mergeCell ref="A233:C234"/>
    <mergeCell ref="L233:M233"/>
    <mergeCell ref="N233:O233"/>
    <mergeCell ref="N234:O234"/>
    <mergeCell ref="A235:A236"/>
    <mergeCell ref="B235:B236"/>
    <mergeCell ref="C235:C236"/>
    <mergeCell ref="D235:D236"/>
    <mergeCell ref="A237:A238"/>
    <mergeCell ref="B237:B238"/>
    <mergeCell ref="C237:C238"/>
    <mergeCell ref="D237:D238"/>
    <mergeCell ref="A239:C240"/>
    <mergeCell ref="L239:M239"/>
    <mergeCell ref="N239:O239"/>
    <mergeCell ref="N240:O240"/>
    <mergeCell ref="A241:C242"/>
    <mergeCell ref="L241:M241"/>
    <mergeCell ref="N241:O241"/>
    <mergeCell ref="N242:O242"/>
    <mergeCell ref="A64:B65"/>
    <mergeCell ref="C64:C65"/>
    <mergeCell ref="A66:B67"/>
    <mergeCell ref="C66:C67"/>
    <mergeCell ref="C141:C142"/>
    <mergeCell ref="A135:A136"/>
    <mergeCell ref="B135:B136"/>
    <mergeCell ref="C135:C136"/>
    <mergeCell ref="A147:B148"/>
    <mergeCell ref="C147:C148"/>
    <mergeCell ref="A149:B150"/>
    <mergeCell ref="C149:C150"/>
    <mergeCell ref="A188:B189"/>
    <mergeCell ref="C188:C189"/>
    <mergeCell ref="A194:B195"/>
    <mergeCell ref="C194:C195"/>
    <mergeCell ref="A192:A193"/>
    <mergeCell ref="B192:B193"/>
    <mergeCell ref="C192:C19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GMINA</cp:lastModifiedBy>
  <cp:lastPrinted>2006-01-03T13:15:58Z</cp:lastPrinted>
  <dcterms:created xsi:type="dcterms:W3CDTF">2002-08-13T10:14:59Z</dcterms:created>
  <dcterms:modified xsi:type="dcterms:W3CDTF">2006-01-24T10:33:46Z</dcterms:modified>
  <cp:category/>
  <cp:version/>
  <cp:contentType/>
  <cp:contentStatus/>
</cp:coreProperties>
</file>