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55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<sst xmlns="http://schemas.openxmlformats.org/spreadsheetml/2006/main" count="78" uniqueCount="67">
  <si>
    <t xml:space="preserve">A. </t>
  </si>
  <si>
    <t>PLANOWANE DOCHODY GMINY 
(ogółem w latach)</t>
  </si>
  <si>
    <t>Wyszczególnienie</t>
  </si>
  <si>
    <t>E.</t>
  </si>
  <si>
    <t>E1</t>
  </si>
  <si>
    <t>-</t>
  </si>
  <si>
    <t>E2</t>
  </si>
  <si>
    <t>poręczenia pożyczek</t>
  </si>
  <si>
    <t xml:space="preserve">kapitał </t>
  </si>
  <si>
    <t>E3</t>
  </si>
  <si>
    <t xml:space="preserve">w tym: </t>
  </si>
  <si>
    <t>odset</t>
  </si>
  <si>
    <t xml:space="preserve">   E1=</t>
  </si>
  <si>
    <t xml:space="preserve">spł. rat pożyczek               i kredytów </t>
  </si>
  <si>
    <t>Rady Gminy Lesznowola</t>
  </si>
  <si>
    <t xml:space="preserve">PROGNOZA DŁUGU GMINY NA 31 GRUDNIA 2005 R. I LATA NASTĘPNE </t>
  </si>
  <si>
    <t>kap</t>
  </si>
  <si>
    <t>ods</t>
  </si>
  <si>
    <t xml:space="preserve">Kwota zadłużen
na dzień 
31.12      .2005 </t>
  </si>
  <si>
    <t>Kwota zadłużen 
na dzień 
31.12 2006</t>
  </si>
  <si>
    <t xml:space="preserve">Kwota zadłużen 
na dzień 
31.12. 2007  </t>
  </si>
  <si>
    <t xml:space="preserve">Kwota zadłużen 
na dzień 
31.12. 2008  </t>
  </si>
  <si>
    <t xml:space="preserve">Kwota zadłużen 
na dzień 
31.12. 2009  </t>
  </si>
  <si>
    <t xml:space="preserve">Kwota zadłużen 
na dzień 
31.12. 2010  </t>
  </si>
  <si>
    <t xml:space="preserve">Kwota zadłużen
na dzień 
31.12. 2011  </t>
  </si>
  <si>
    <t xml:space="preserve">Kwota zadłużen 
na dzień 
31.12. 2012  </t>
  </si>
  <si>
    <t xml:space="preserve">Kwota zadłużen 
na dzień 
31.12. 2013  </t>
  </si>
  <si>
    <t xml:space="preserve">Kwota zadłużen 
na dzień 
31.12. 2014  </t>
  </si>
  <si>
    <t xml:space="preserve">Kwota zadłużen 
na dzień 
31.12. 2015  </t>
  </si>
  <si>
    <t xml:space="preserve">Kwota zadłużen 
na dzień 
31.12. 2016  </t>
  </si>
  <si>
    <t>Rok</t>
  </si>
  <si>
    <t>Kwota zadłużenia na koniec poprzedniego roku</t>
  </si>
  <si>
    <t>Zaciągnięte pożyczki</t>
  </si>
  <si>
    <t>Spłacone pożyczki</t>
  </si>
  <si>
    <t>Umorzone pożyczki</t>
  </si>
  <si>
    <t>Spłacone poręczenia z odsetkami</t>
  </si>
  <si>
    <t>Spłacone odsetki w danym roku</t>
  </si>
  <si>
    <t>Kwota zadłużenia na koniec roku (2+3-4-5-6+7-8)</t>
  </si>
  <si>
    <t>ZADŁUŻENIE NA KONIEC ROKU</t>
  </si>
  <si>
    <t>spłata odsetek</t>
  </si>
  <si>
    <t>spłata odsetek z  Funduszu Spójn</t>
  </si>
  <si>
    <t xml:space="preserve">2006 - 5.769.058,-zł  w 2007 - 13.660.192,-zł   i 2008 - 5.635.836,-zł </t>
  </si>
  <si>
    <r>
      <t xml:space="preserve">15363497 </t>
    </r>
    <r>
      <rPr>
        <vertAlign val="superscript"/>
        <sz val="10"/>
        <rFont val="Arial CE"/>
        <family val="2"/>
      </rPr>
      <t>1)</t>
    </r>
  </si>
  <si>
    <r>
      <t>304 210</t>
    </r>
    <r>
      <rPr>
        <vertAlign val="superscript"/>
        <sz val="10"/>
        <rFont val="Arial CE"/>
        <family val="2"/>
      </rPr>
      <t xml:space="preserve"> 2)</t>
    </r>
  </si>
  <si>
    <t>1) zadłużenie bez odsetek</t>
  </si>
  <si>
    <t>2) odsetki naliczone od pożyczek zaciągniętych w 2006 r</t>
  </si>
  <si>
    <t>Naliczone odsetki</t>
  </si>
  <si>
    <t>Zobowiązania wg tytułów dłużnych 
(E1 + E2 + E3)</t>
  </si>
  <si>
    <t>spł. pożyczek z Funduszu Spóności</t>
  </si>
  <si>
    <t>1)</t>
  </si>
  <si>
    <t>2)</t>
  </si>
  <si>
    <t>3)</t>
  </si>
  <si>
    <t>4)</t>
  </si>
  <si>
    <t>5)</t>
  </si>
  <si>
    <t>Ogółem zadłużenie</t>
  </si>
  <si>
    <t>z tytułu poż..z  Fun. Spójności</t>
  </si>
  <si>
    <t xml:space="preserve">z tytułu  poż.  i kred. </t>
  </si>
  <si>
    <t>Zadłużenie</t>
  </si>
  <si>
    <t xml:space="preserve"> Ogółem zadłużenie 
(E1 + E2 )</t>
  </si>
  <si>
    <t>Planuje się zaciągnięcie pożyczek z NFOŚiGW i z WFOŚiGW na  inwestycje realizowane z Funduszu Spójności w latach:</t>
  </si>
  <si>
    <t>Planuje się zaciągnięcie pożyczek z  NFOŚiGW w roku 2006 w kwocie 5.900.000,-zł</t>
  </si>
  <si>
    <t>17.853.399,- - spłata pożyczek 4.014.000,- + zaciągnięte pożyczki w 2006r   11.669.058,- = 25.508.457,-</t>
  </si>
  <si>
    <t>25.508.457,-  - spłata pożyczki  3.306.658,- + zaciągnięte pożyczki w 2007 r  13.660.192,- =35.861.991,-</t>
  </si>
  <si>
    <t>35.861.991,- - spłata pożyczki 3.582.192,- + zaciągnięte pożyczki w 2008 r 5.635.836,- = 37.915.635,-</t>
  </si>
  <si>
    <t>Załącznik Nr 4</t>
  </si>
  <si>
    <t>do Uchwały Nr 289/XXXVII/2005</t>
  </si>
  <si>
    <t>z dnia 15 grudnia 2005r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</si>
</sst>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3" fontId="4" fillId="4" borderId="0" xfId="0" applyNumberFormat="1" applyFont="1" applyFill="1" applyBorder="1" applyAlignment="1" quotePrefix="1">
      <alignment horizontal="center" vertical="center" wrapText="1"/>
    </xf>
    <xf numFmtId="0" fontId="7" fillId="4" borderId="0" xfId="0" applyFont="1" applyFill="1" applyBorder="1" applyAlignment="1">
      <alignment horizontal="center" vertical="top" wrapText="1"/>
    </xf>
    <xf numFmtId="3" fontId="4" fillId="4" borderId="0" xfId="0" applyNumberFormat="1" applyFont="1" applyFill="1" applyBorder="1" applyAlignment="1" quotePrefix="1">
      <alignment horizontal="center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 quotePrefix="1">
      <alignment horizontal="center" vertical="top" wrapText="1"/>
    </xf>
    <xf numFmtId="0" fontId="0" fillId="4" borderId="0" xfId="0" applyFill="1" applyBorder="1" applyAlignment="1" quotePrefix="1">
      <alignment horizontal="center" wrapText="1"/>
    </xf>
    <xf numFmtId="3" fontId="6" fillId="0" borderId="15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3" borderId="1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6" xfId="0" applyNumberFormat="1" applyFont="1" applyBorder="1" applyAlignment="1" quotePrefix="1">
      <alignment horizontal="right" vertical="center" wrapText="1"/>
    </xf>
    <xf numFmtId="3" fontId="2" fillId="0" borderId="6" xfId="0" applyNumberFormat="1" applyFont="1" applyBorder="1" applyAlignment="1" quotePrefix="1">
      <alignment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 quotePrefix="1">
      <alignment horizontal="center" vertical="center" wrapText="1"/>
    </xf>
    <xf numFmtId="3" fontId="6" fillId="0" borderId="17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/>
    </xf>
    <xf numFmtId="0" fontId="6" fillId="0" borderId="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4" xfId="0" applyFont="1" applyFill="1" applyBorder="1" applyAlignment="1">
      <alignment vertical="top" wrapText="1"/>
    </xf>
    <xf numFmtId="0" fontId="0" fillId="0" borderId="6" xfId="0" applyBorder="1" applyAlignment="1" quotePrefix="1">
      <alignment horizontal="center" vertical="center"/>
    </xf>
    <xf numFmtId="3" fontId="2" fillId="0" borderId="14" xfId="0" applyNumberFormat="1" applyFont="1" applyBorder="1" applyAlignment="1">
      <alignment/>
    </xf>
    <xf numFmtId="0" fontId="1" fillId="3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 quotePrefix="1">
      <alignment horizontal="center" vertical="center"/>
    </xf>
    <xf numFmtId="3" fontId="0" fillId="0" borderId="0" xfId="0" applyNumberFormat="1" applyAlignment="1">
      <alignment/>
    </xf>
    <xf numFmtId="0" fontId="0" fillId="0" borderId="6" xfId="0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6" fillId="0" borderId="22" xfId="0" applyNumberFormat="1" applyFont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 quotePrefix="1">
      <alignment horizontal="center" vertical="center" wrapText="1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3" fontId="4" fillId="0" borderId="6" xfId="0" applyNumberFormat="1" applyFont="1" applyBorder="1" applyAlignment="1">
      <alignment wrapText="1"/>
    </xf>
    <xf numFmtId="0" fontId="0" fillId="0" borderId="23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4" fillId="3" borderId="11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 wrapText="1"/>
    </xf>
    <xf numFmtId="0" fontId="4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sznowola.eobip.pl/gallery/bip/13/24/Kopia%20Pl.BG_kred_i_poz_2005-2011_ma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sznowola.eobip.pl/gallery/bip/13/24/Pl.BG_kred_i_poz_2005-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sznowola.eobip.pl/gallery/bip/13/24/za&#322;_nr_3_przych_i_rozcho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 2004"/>
      <sheetName val="2005,2006"/>
      <sheetName val="Tabela III"/>
    </sheetNames>
    <sheetDataSet>
      <sheetData sheetId="1">
        <row r="105">
          <cell r="G105">
            <v>85383.406</v>
          </cell>
          <cell r="H105">
            <v>154871.34399999998</v>
          </cell>
          <cell r="I105">
            <v>173150.852</v>
          </cell>
          <cell r="J105">
            <v>162400</v>
          </cell>
          <cell r="K105">
            <v>150850</v>
          </cell>
          <cell r="L105">
            <v>137900</v>
          </cell>
          <cell r="M105">
            <v>126700</v>
          </cell>
          <cell r="N105">
            <v>115500</v>
          </cell>
          <cell r="O105">
            <v>99400</v>
          </cell>
          <cell r="P105">
            <v>74200</v>
          </cell>
          <cell r="Q105">
            <v>37100</v>
          </cell>
        </row>
        <row r="106">
          <cell r="F106">
            <v>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d 2004"/>
      <sheetName val="2005,2006"/>
      <sheetName val="Tabela III"/>
    </sheetNames>
    <sheetDataSet>
      <sheetData sheetId="1">
        <row r="100">
          <cell r="F100">
            <v>4014000</v>
          </cell>
          <cell r="G100">
            <v>3287600</v>
          </cell>
          <cell r="H100">
            <v>3272000</v>
          </cell>
          <cell r="I100">
            <v>2710000</v>
          </cell>
          <cell r="J100">
            <v>2342999</v>
          </cell>
          <cell r="K100">
            <v>1370000</v>
          </cell>
          <cell r="L100">
            <v>2230000</v>
          </cell>
          <cell r="M100">
            <v>2096800</v>
          </cell>
          <cell r="N100">
            <v>1600000</v>
          </cell>
          <cell r="O100">
            <v>830000</v>
          </cell>
        </row>
        <row r="101">
          <cell r="F101">
            <v>647903.6</v>
          </cell>
          <cell r="G101">
            <v>481623.6</v>
          </cell>
          <cell r="H101">
            <v>320483.6</v>
          </cell>
          <cell r="I101">
            <v>168393.6</v>
          </cell>
          <cell r="J101">
            <v>125963.6</v>
          </cell>
          <cell r="K101">
            <v>84533.6</v>
          </cell>
          <cell r="L101">
            <v>71033.6</v>
          </cell>
          <cell r="M101">
            <v>41623.6</v>
          </cell>
          <cell r="N101">
            <v>17010</v>
          </cell>
          <cell r="O101">
            <v>5810</v>
          </cell>
        </row>
        <row r="104">
          <cell r="G104">
            <v>19058</v>
          </cell>
          <cell r="H104">
            <v>310192</v>
          </cell>
          <cell r="I104">
            <v>1535836</v>
          </cell>
          <cell r="J104">
            <v>1650000</v>
          </cell>
          <cell r="K104">
            <v>1850000</v>
          </cell>
          <cell r="L104">
            <v>1600000</v>
          </cell>
          <cell r="M104">
            <v>1600000</v>
          </cell>
          <cell r="N104">
            <v>2300000</v>
          </cell>
          <cell r="O104">
            <v>3600000</v>
          </cell>
          <cell r="P104">
            <v>5300000</v>
          </cell>
          <cell r="Q104">
            <v>5300000</v>
          </cell>
        </row>
        <row r="108">
          <cell r="F108">
            <v>4014000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1">
          <cell r="E21">
            <v>77772123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A1">
      <selection activeCell="I23" sqref="I23"/>
    </sheetView>
  </sheetViews>
  <sheetFormatPr defaultColWidth="9.00390625" defaultRowHeight="12.75"/>
  <cols>
    <col min="1" max="1" width="3.875" style="0" customWidth="1"/>
    <col min="2" max="2" width="9.375" style="0" customWidth="1"/>
    <col min="3" max="3" width="6.875" style="0" customWidth="1"/>
    <col min="4" max="4" width="2.00390625" style="0" hidden="1" customWidth="1"/>
    <col min="5" max="5" width="9.00390625" style="0" customWidth="1"/>
    <col min="6" max="6" width="8.875" style="0" customWidth="1"/>
    <col min="7" max="7" width="8.75390625" style="0" customWidth="1"/>
    <col min="8" max="8" width="8.875" style="0" customWidth="1"/>
    <col min="9" max="13" width="8.75390625" style="0" customWidth="1"/>
    <col min="14" max="14" width="8.875" style="0" customWidth="1"/>
    <col min="15" max="16" width="8.75390625" style="0" customWidth="1"/>
    <col min="17" max="17" width="11.125" style="0" customWidth="1"/>
    <col min="18" max="18" width="8.875" style="0" hidden="1" customWidth="1"/>
    <col min="19" max="19" width="9.125" style="0" hidden="1" customWidth="1"/>
    <col min="20" max="20" width="10.625" style="0" customWidth="1"/>
    <col min="21" max="21" width="10.75390625" style="0" customWidth="1"/>
  </cols>
  <sheetData>
    <row r="1" spans="1:24" ht="18.75" customHeight="1">
      <c r="A1" s="1"/>
      <c r="B1" s="1"/>
      <c r="C1" s="1"/>
      <c r="D1" s="1"/>
      <c r="E1" s="3"/>
      <c r="F1" s="3"/>
      <c r="G1" s="3"/>
      <c r="H1" s="21"/>
      <c r="I1" s="160"/>
      <c r="J1" s="160"/>
      <c r="K1" s="160"/>
      <c r="L1" s="160" t="s">
        <v>64</v>
      </c>
      <c r="M1" s="160"/>
      <c r="N1" s="160"/>
      <c r="O1" s="21"/>
      <c r="P1" s="21"/>
      <c r="Q1" s="160"/>
      <c r="R1" s="160"/>
      <c r="S1" s="160"/>
      <c r="T1" s="160"/>
      <c r="U1" s="160"/>
      <c r="V1" s="21"/>
      <c r="W1" s="21"/>
      <c r="X1" s="21"/>
    </row>
    <row r="2" spans="1:19" ht="14.25" customHeight="1">
      <c r="A2" s="1"/>
      <c r="B2" s="1"/>
      <c r="C2" s="1"/>
      <c r="D2" s="1"/>
      <c r="E2" s="3"/>
      <c r="F2" s="3"/>
      <c r="G2" s="3"/>
      <c r="H2" s="3"/>
      <c r="I2" s="93"/>
      <c r="J2" s="93"/>
      <c r="K2" s="93"/>
      <c r="L2" s="122" t="s">
        <v>65</v>
      </c>
      <c r="M2" s="122"/>
      <c r="N2" s="122"/>
      <c r="O2" s="122"/>
      <c r="P2" s="3"/>
      <c r="Q2" s="3"/>
      <c r="R2" s="3"/>
      <c r="S2" s="2"/>
    </row>
    <row r="3" spans="1:19" ht="14.25" customHeight="1">
      <c r="A3" s="1"/>
      <c r="B3" s="1"/>
      <c r="C3" s="1"/>
      <c r="D3" s="1"/>
      <c r="E3" s="3"/>
      <c r="F3" s="3"/>
      <c r="G3" s="3"/>
      <c r="H3" s="3"/>
      <c r="I3" s="122"/>
      <c r="J3" s="122"/>
      <c r="K3" s="122"/>
      <c r="L3" s="122" t="s">
        <v>14</v>
      </c>
      <c r="M3" s="122"/>
      <c r="N3" s="122"/>
      <c r="O3" s="3"/>
      <c r="P3" s="3"/>
      <c r="Q3" s="3"/>
      <c r="R3" s="3"/>
      <c r="S3" s="2"/>
    </row>
    <row r="4" spans="1:19" ht="14.25" customHeight="1">
      <c r="A4" s="1"/>
      <c r="B4" s="1"/>
      <c r="C4" s="1"/>
      <c r="D4" s="1"/>
      <c r="E4" s="3"/>
      <c r="F4" s="3"/>
      <c r="G4" s="3"/>
      <c r="H4" s="3"/>
      <c r="I4" s="93"/>
      <c r="J4" s="93"/>
      <c r="K4" s="93"/>
      <c r="L4" s="122" t="s">
        <v>66</v>
      </c>
      <c r="M4" s="122"/>
      <c r="N4" s="122"/>
      <c r="O4" s="122"/>
      <c r="P4" s="3"/>
      <c r="Q4" s="3"/>
      <c r="R4" s="3"/>
      <c r="S4" s="2"/>
    </row>
    <row r="5" spans="1:19" ht="11.25" customHeight="1">
      <c r="A5" s="129" t="s">
        <v>15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4"/>
      <c r="S5" s="2"/>
    </row>
    <row r="6" spans="1:19" ht="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1" ht="14.25" customHeight="1" thickBot="1">
      <c r="A7" s="130" t="s">
        <v>0</v>
      </c>
      <c r="B7" s="145" t="s">
        <v>1</v>
      </c>
      <c r="C7" s="146"/>
      <c r="D7" s="146"/>
      <c r="E7" s="45">
        <v>2006</v>
      </c>
      <c r="F7" s="45">
        <v>2007</v>
      </c>
      <c r="G7" s="5">
        <v>2008</v>
      </c>
      <c r="H7" s="5">
        <v>2009</v>
      </c>
      <c r="I7" s="5">
        <v>2010</v>
      </c>
      <c r="J7" s="12">
        <v>2011</v>
      </c>
      <c r="K7" s="12">
        <v>2012</v>
      </c>
      <c r="L7" s="12">
        <v>2013</v>
      </c>
      <c r="M7" s="39">
        <v>2014</v>
      </c>
      <c r="N7" s="39">
        <v>2015</v>
      </c>
      <c r="O7" s="39">
        <v>2016</v>
      </c>
      <c r="P7" s="39">
        <v>2017</v>
      </c>
      <c r="Q7" s="128"/>
      <c r="R7" s="145"/>
      <c r="S7" s="128"/>
      <c r="T7" s="128"/>
      <c r="U7" s="128"/>
    </row>
    <row r="8" spans="1:21" ht="20.25" customHeight="1" thickTop="1">
      <c r="A8" s="131"/>
      <c r="B8" s="147"/>
      <c r="C8" s="148"/>
      <c r="D8" s="148"/>
      <c r="E8" s="50">
        <f>'[3]Arkusz1'!$E$21</f>
        <v>77772123</v>
      </c>
      <c r="F8" s="94">
        <v>79000000</v>
      </c>
      <c r="G8" s="62">
        <v>64000000</v>
      </c>
      <c r="H8" s="62">
        <v>58000000</v>
      </c>
      <c r="I8" s="63">
        <v>59000000</v>
      </c>
      <c r="J8" s="63">
        <v>60000000</v>
      </c>
      <c r="K8" s="63">
        <v>61000000</v>
      </c>
      <c r="L8" s="63">
        <v>62000000</v>
      </c>
      <c r="M8" s="64">
        <v>63000000</v>
      </c>
      <c r="N8" s="65">
        <v>64000000</v>
      </c>
      <c r="O8" s="65">
        <v>65000000</v>
      </c>
      <c r="P8" s="65">
        <v>66000000</v>
      </c>
      <c r="Q8" s="110"/>
      <c r="R8" s="113"/>
      <c r="S8" s="110"/>
      <c r="T8" s="110"/>
      <c r="U8" s="110"/>
    </row>
    <row r="9" spans="1:21" ht="6.75" customHeight="1">
      <c r="A9" s="131"/>
      <c r="B9" s="145" t="s">
        <v>2</v>
      </c>
      <c r="C9" s="146"/>
      <c r="D9" s="146"/>
      <c r="E9" s="112"/>
      <c r="F9" s="112"/>
      <c r="G9" s="112"/>
      <c r="H9" s="112"/>
      <c r="I9" s="112"/>
      <c r="J9" s="112"/>
      <c r="K9" s="112"/>
      <c r="L9" s="112"/>
      <c r="M9" s="84"/>
      <c r="N9" s="84"/>
      <c r="O9" s="84"/>
      <c r="P9" s="84"/>
      <c r="Q9" s="110"/>
      <c r="R9" s="113"/>
      <c r="S9" s="110"/>
      <c r="T9" s="110"/>
      <c r="U9" s="110"/>
    </row>
    <row r="10" spans="1:21" ht="36" customHeight="1">
      <c r="A10" s="132"/>
      <c r="B10" s="147"/>
      <c r="C10" s="148"/>
      <c r="D10" s="148"/>
      <c r="E10" s="15">
        <v>2006</v>
      </c>
      <c r="F10" s="95">
        <v>2007</v>
      </c>
      <c r="G10" s="6">
        <v>2008</v>
      </c>
      <c r="H10" s="15">
        <v>2009</v>
      </c>
      <c r="I10" s="6">
        <v>2010</v>
      </c>
      <c r="J10" s="27">
        <v>2011</v>
      </c>
      <c r="K10" s="27">
        <v>2012</v>
      </c>
      <c r="L10" s="27">
        <v>2013</v>
      </c>
      <c r="M10" s="40">
        <v>2014</v>
      </c>
      <c r="N10" s="66">
        <v>2015</v>
      </c>
      <c r="O10" s="66">
        <v>2016</v>
      </c>
      <c r="P10" s="66">
        <v>2017</v>
      </c>
      <c r="Q10" s="111"/>
      <c r="R10" s="147"/>
      <c r="S10" s="111"/>
      <c r="T10" s="111"/>
      <c r="U10" s="111"/>
    </row>
    <row r="11" spans="1:21" ht="9.75" customHeight="1" thickBot="1">
      <c r="A11" s="7">
        <v>1</v>
      </c>
      <c r="B11" s="142">
        <v>2</v>
      </c>
      <c r="C11" s="143"/>
      <c r="D11" s="144"/>
      <c r="E11" s="8">
        <v>5</v>
      </c>
      <c r="F11" s="8">
        <v>6</v>
      </c>
      <c r="G11" s="7">
        <v>7</v>
      </c>
      <c r="H11" s="8">
        <v>8</v>
      </c>
      <c r="I11" s="7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156</v>
      </c>
      <c r="P11" s="9">
        <v>16</v>
      </c>
      <c r="Q11" s="9"/>
      <c r="R11" s="142"/>
      <c r="S11" s="144"/>
      <c r="T11" s="9"/>
      <c r="U11" s="9"/>
    </row>
    <row r="12" spans="1:21" ht="36" customHeight="1" thickBot="1" thickTop="1">
      <c r="A12" s="96" t="s">
        <v>3</v>
      </c>
      <c r="B12" s="123" t="s">
        <v>47</v>
      </c>
      <c r="C12" s="124"/>
      <c r="D12" s="125"/>
      <c r="E12" s="51">
        <f>E13+E19+E20</f>
        <v>4681903.6</v>
      </c>
      <c r="F12" s="51">
        <f aca="true" t="shared" si="0" ref="F12:P12">F13+F19+F20</f>
        <v>3873665.006</v>
      </c>
      <c r="G12" s="51">
        <f>G13+G19+G20</f>
        <v>4057546.944</v>
      </c>
      <c r="H12" s="51">
        <f t="shared" si="0"/>
        <v>4587380.452</v>
      </c>
      <c r="I12" s="51">
        <f t="shared" si="0"/>
        <v>4281362.6</v>
      </c>
      <c r="J12" s="51">
        <f t="shared" si="0"/>
        <v>3455383.6</v>
      </c>
      <c r="K12" s="51">
        <f t="shared" si="0"/>
        <v>4038933.6</v>
      </c>
      <c r="L12" s="51">
        <f t="shared" si="0"/>
        <v>3865123.6</v>
      </c>
      <c r="M12" s="51">
        <f t="shared" si="0"/>
        <v>4032510</v>
      </c>
      <c r="N12" s="51">
        <f t="shared" si="0"/>
        <v>4535210</v>
      </c>
      <c r="O12" s="51">
        <f t="shared" si="0"/>
        <v>5374200</v>
      </c>
      <c r="P12" s="51">
        <f t="shared" si="0"/>
        <v>5337100</v>
      </c>
      <c r="Q12" s="18"/>
      <c r="R12" s="16"/>
      <c r="S12" s="17"/>
      <c r="T12" s="18"/>
      <c r="U12" s="18"/>
    </row>
    <row r="13" spans="1:21" ht="14.25" customHeight="1" thickTop="1">
      <c r="A13" s="139" t="s">
        <v>4</v>
      </c>
      <c r="B13" s="135" t="s">
        <v>12</v>
      </c>
      <c r="C13" s="135"/>
      <c r="D13" s="135"/>
      <c r="E13" s="52">
        <f aca="true" t="shared" si="1" ref="E13:P13">E15+E16</f>
        <v>4014000</v>
      </c>
      <c r="F13" s="52">
        <f t="shared" si="1"/>
        <v>3306658</v>
      </c>
      <c r="G13" s="52">
        <f>G15+G16</f>
        <v>3582192</v>
      </c>
      <c r="H13" s="52">
        <f t="shared" si="1"/>
        <v>4245836</v>
      </c>
      <c r="I13" s="52">
        <f t="shared" si="1"/>
        <v>3992999</v>
      </c>
      <c r="J13" s="52">
        <f t="shared" si="1"/>
        <v>3220000</v>
      </c>
      <c r="K13" s="52">
        <f t="shared" si="1"/>
        <v>3830000</v>
      </c>
      <c r="L13" s="52">
        <f t="shared" si="1"/>
        <v>3696800</v>
      </c>
      <c r="M13" s="52">
        <f t="shared" si="1"/>
        <v>3900000</v>
      </c>
      <c r="N13" s="52">
        <f t="shared" si="1"/>
        <v>4430000</v>
      </c>
      <c r="O13" s="52">
        <f t="shared" si="1"/>
        <v>5300000</v>
      </c>
      <c r="P13" s="52">
        <f t="shared" si="1"/>
        <v>5300000</v>
      </c>
      <c r="Q13" s="20"/>
      <c r="R13" s="20"/>
      <c r="S13" s="23"/>
      <c r="T13" s="20"/>
      <c r="U13" s="20"/>
    </row>
    <row r="14" spans="1:21" ht="9" customHeight="1">
      <c r="A14" s="140"/>
      <c r="B14" s="149" t="s">
        <v>10</v>
      </c>
      <c r="C14" s="149"/>
      <c r="D14" s="24"/>
      <c r="E14" s="54"/>
      <c r="F14" s="54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22" t="e">
        <f>#REF!-#REF!</f>
        <v>#REF!</v>
      </c>
      <c r="R14" s="22"/>
      <c r="S14" s="25"/>
      <c r="T14" s="22" t="e">
        <f>#REF!-#REF!-976900</f>
        <v>#REF!</v>
      </c>
      <c r="U14" s="22"/>
    </row>
    <row r="15" spans="1:21" ht="28.5" customHeight="1">
      <c r="A15" s="140"/>
      <c r="B15" s="136" t="s">
        <v>13</v>
      </c>
      <c r="C15" s="137"/>
      <c r="D15" s="138"/>
      <c r="E15" s="55">
        <f>'[2]2005,2006'!$F$108</f>
        <v>4014000</v>
      </c>
      <c r="F15" s="59">
        <f>'[2]2005,2006'!$G$100</f>
        <v>3287600</v>
      </c>
      <c r="G15" s="55">
        <f>'[2]2005,2006'!$H$100</f>
        <v>3272000</v>
      </c>
      <c r="H15" s="56">
        <f>'[2]2005,2006'!$I$100</f>
        <v>2710000</v>
      </c>
      <c r="I15" s="55">
        <f>'[2]2005,2006'!$J$100</f>
        <v>2342999</v>
      </c>
      <c r="J15" s="55">
        <f>'[2]2005,2006'!$K$100</f>
        <v>1370000</v>
      </c>
      <c r="K15" s="55">
        <f>'[2]2005,2006'!$L$100</f>
        <v>2230000</v>
      </c>
      <c r="L15" s="55">
        <f>'[2]2005,2006'!$M$100</f>
        <v>2096800</v>
      </c>
      <c r="M15" s="55">
        <f>'[2]2005,2006'!$N$100</f>
        <v>1600000</v>
      </c>
      <c r="N15" s="55">
        <f>'[2]2005,2006'!$O$100</f>
        <v>830000</v>
      </c>
      <c r="O15" s="55"/>
      <c r="P15" s="55"/>
      <c r="Q15" s="19">
        <f>SUM(E15:N15)</f>
        <v>23753399</v>
      </c>
      <c r="R15" s="119"/>
      <c r="S15" s="119"/>
      <c r="T15" s="13" t="e">
        <f>Q15-T14</f>
        <v>#REF!</v>
      </c>
      <c r="U15" s="13">
        <f>Q15+976900</f>
        <v>24730299</v>
      </c>
    </row>
    <row r="16" spans="1:21" ht="31.5" customHeight="1">
      <c r="A16" s="141"/>
      <c r="B16" s="151" t="s">
        <v>48</v>
      </c>
      <c r="C16" s="151"/>
      <c r="D16" s="14"/>
      <c r="E16" s="59"/>
      <c r="F16" s="59">
        <f>'[2]2005,2006'!$G$104</f>
        <v>19058</v>
      </c>
      <c r="G16" s="57">
        <f>'[2]2005,2006'!$H$104</f>
        <v>310192</v>
      </c>
      <c r="H16" s="58">
        <f>'[2]2005,2006'!$I$104</f>
        <v>1535836</v>
      </c>
      <c r="I16" s="57">
        <f>'[2]2005,2006'!$J$104</f>
        <v>1650000</v>
      </c>
      <c r="J16" s="57">
        <f>'[2]2005,2006'!$K$104</f>
        <v>1850000</v>
      </c>
      <c r="K16" s="57">
        <f>'[2]2005,2006'!$L$104</f>
        <v>1600000</v>
      </c>
      <c r="L16" s="57">
        <f>'[2]2005,2006'!$M$104</f>
        <v>1600000</v>
      </c>
      <c r="M16" s="57">
        <f>'[2]2005,2006'!$N$104</f>
        <v>2300000</v>
      </c>
      <c r="N16" s="57">
        <f>'[2]2005,2006'!$O$104</f>
        <v>3600000</v>
      </c>
      <c r="O16" s="57">
        <f>'[2]2005,2006'!$P$104</f>
        <v>5300000</v>
      </c>
      <c r="P16" s="57">
        <f>'[2]2005,2006'!$Q$104</f>
        <v>5300000</v>
      </c>
      <c r="Q16" s="19">
        <f>SUM(E16:P16)</f>
        <v>25065086</v>
      </c>
      <c r="R16" s="13"/>
      <c r="S16" s="13"/>
      <c r="T16" s="19">
        <f>Q15+Q16</f>
        <v>48818485</v>
      </c>
      <c r="U16" s="13"/>
    </row>
    <row r="17" spans="1:21" ht="18.75" customHeight="1">
      <c r="A17" s="133" t="s">
        <v>6</v>
      </c>
      <c r="B17" s="151" t="s">
        <v>7</v>
      </c>
      <c r="C17" s="26" t="s">
        <v>8</v>
      </c>
      <c r="D17" s="26"/>
      <c r="E17" s="55"/>
      <c r="F17" s="59"/>
      <c r="G17" s="60" t="s">
        <v>5</v>
      </c>
      <c r="H17" s="61" t="s">
        <v>5</v>
      </c>
      <c r="I17" s="60" t="s">
        <v>5</v>
      </c>
      <c r="J17" s="60"/>
      <c r="K17" s="60"/>
      <c r="L17" s="60"/>
      <c r="M17" s="60"/>
      <c r="N17" s="60"/>
      <c r="O17" s="60"/>
      <c r="P17" s="60"/>
      <c r="Q17" s="19">
        <f>SUM(E17:M17)</f>
        <v>0</v>
      </c>
      <c r="R17" s="126"/>
      <c r="S17" s="126"/>
      <c r="T17" s="13"/>
      <c r="U17" s="13"/>
    </row>
    <row r="18" spans="1:21" ht="12.75">
      <c r="A18" s="134"/>
      <c r="B18" s="127"/>
      <c r="C18" s="97" t="s">
        <v>11</v>
      </c>
      <c r="D18" s="97"/>
      <c r="E18" s="102"/>
      <c r="F18" s="103"/>
      <c r="G18" s="104" t="s">
        <v>5</v>
      </c>
      <c r="H18" s="105" t="s">
        <v>5</v>
      </c>
      <c r="I18" s="104" t="s">
        <v>5</v>
      </c>
      <c r="J18" s="104"/>
      <c r="K18" s="104"/>
      <c r="L18" s="104"/>
      <c r="M18" s="104"/>
      <c r="N18" s="104"/>
      <c r="O18" s="104"/>
      <c r="P18" s="104"/>
      <c r="Q18" s="19">
        <f>SUM(E18:M18)</f>
        <v>0</v>
      </c>
      <c r="R18" s="126"/>
      <c r="S18" s="126"/>
      <c r="T18" s="13"/>
      <c r="U18" s="13"/>
    </row>
    <row r="19" spans="1:20" ht="20.25" customHeight="1">
      <c r="A19" s="120" t="s">
        <v>9</v>
      </c>
      <c r="B19" s="151" t="s">
        <v>39</v>
      </c>
      <c r="C19" s="151"/>
      <c r="D19" s="106"/>
      <c r="E19" s="107">
        <f>'[2]2005,2006'!$F$101</f>
        <v>647903.6</v>
      </c>
      <c r="F19" s="108">
        <f>'[2]2005,2006'!$G$101</f>
        <v>481623.6</v>
      </c>
      <c r="G19" s="107">
        <f>'[2]2005,2006'!$H$101</f>
        <v>320483.6</v>
      </c>
      <c r="H19" s="107">
        <f>'[2]2005,2006'!$I$101</f>
        <v>168393.6</v>
      </c>
      <c r="I19" s="107">
        <f>'[2]2005,2006'!$J$101</f>
        <v>125963.6</v>
      </c>
      <c r="J19" s="107">
        <f>'[2]2005,2006'!$K$101</f>
        <v>84533.6</v>
      </c>
      <c r="K19" s="107">
        <f>'[2]2005,2006'!$L$101</f>
        <v>71033.6</v>
      </c>
      <c r="L19" s="107">
        <f>'[2]2005,2006'!$M$101</f>
        <v>41623.6</v>
      </c>
      <c r="M19" s="107">
        <f>'[2]2005,2006'!$N$101</f>
        <v>17010</v>
      </c>
      <c r="N19" s="107">
        <f>'[2]2005,2006'!$O$101</f>
        <v>5810</v>
      </c>
      <c r="O19" s="107"/>
      <c r="P19" s="107"/>
      <c r="Q19" s="44">
        <f>SUM(E19:P19)</f>
        <v>1964378.8000000003</v>
      </c>
      <c r="R19" s="41"/>
      <c r="S19" s="41"/>
      <c r="T19" s="41"/>
    </row>
    <row r="20" spans="1:19" ht="20.25" customHeight="1">
      <c r="A20" s="121"/>
      <c r="B20" s="151" t="s">
        <v>40</v>
      </c>
      <c r="C20" s="151"/>
      <c r="D20" s="106"/>
      <c r="E20" s="107">
        <f>'[1]2005,2006'!$F$106</f>
        <v>20000</v>
      </c>
      <c r="F20" s="108">
        <f>'[1]2005,2006'!$G$105</f>
        <v>85383.406</v>
      </c>
      <c r="G20" s="107">
        <f>'[1]2005,2006'!$H$105</f>
        <v>154871.34399999998</v>
      </c>
      <c r="H20" s="107">
        <f>'[1]2005,2006'!$I$105</f>
        <v>173150.852</v>
      </c>
      <c r="I20" s="107">
        <f>'[1]2005,2006'!$J$105</f>
        <v>162400</v>
      </c>
      <c r="J20" s="107">
        <f>'[1]2005,2006'!$K$105</f>
        <v>150850</v>
      </c>
      <c r="K20" s="107">
        <f>'[1]2005,2006'!$L$105</f>
        <v>137900</v>
      </c>
      <c r="L20" s="107">
        <f>'[1]2005,2006'!$M$105</f>
        <v>126700</v>
      </c>
      <c r="M20" s="107">
        <f>'[1]2005,2006'!$N$105</f>
        <v>115500</v>
      </c>
      <c r="N20" s="107">
        <f>'[1]2005,2006'!$O$105</f>
        <v>99400</v>
      </c>
      <c r="O20" s="107">
        <f>'[1]2005,2006'!$P$105</f>
        <v>74200</v>
      </c>
      <c r="P20" s="107">
        <f>'[1]2005,2006'!$Q$105</f>
        <v>37100</v>
      </c>
      <c r="Q20" s="44">
        <f>SUM(E20:P20)</f>
        <v>1337455.602</v>
      </c>
      <c r="R20" s="2"/>
      <c r="S20" s="2"/>
    </row>
    <row r="21" spans="1:19" ht="13.5" customHeight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2"/>
      <c r="S21" s="2"/>
    </row>
    <row r="22" spans="1:19" ht="13.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2"/>
      <c r="S22" s="2"/>
    </row>
    <row r="23" spans="1:19" ht="12.75" customHeight="1">
      <c r="A23" s="11"/>
      <c r="B23" s="150"/>
      <c r="C23" s="150"/>
      <c r="D23" s="150"/>
      <c r="E23" s="150"/>
      <c r="F23" s="150"/>
      <c r="G23" s="15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152"/>
      <c r="B24" s="152"/>
      <c r="C24" s="152"/>
      <c r="D24" s="152"/>
      <c r="E24" s="152"/>
      <c r="F24" s="152"/>
      <c r="G24" s="29"/>
      <c r="H24" s="2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9.5" customHeight="1">
      <c r="A25" s="152"/>
      <c r="B25" s="152"/>
      <c r="C25" s="152"/>
      <c r="D25" s="152"/>
      <c r="E25" s="152"/>
      <c r="F25" s="152"/>
      <c r="G25" s="29"/>
      <c r="H25" s="2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152"/>
      <c r="B26" s="152"/>
      <c r="C26" s="152"/>
      <c r="D26" s="152"/>
      <c r="E26" s="152"/>
      <c r="F26" s="152"/>
      <c r="G26" s="29"/>
      <c r="H26" s="2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2.5" customHeight="1">
      <c r="A27" s="152"/>
      <c r="B27" s="152"/>
      <c r="C27" s="152"/>
      <c r="D27" s="152"/>
      <c r="E27" s="152"/>
      <c r="F27" s="152"/>
      <c r="G27" s="29"/>
      <c r="H27" s="2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30"/>
      <c r="B28" s="157"/>
      <c r="C28" s="157"/>
      <c r="D28" s="157"/>
      <c r="E28" s="30"/>
      <c r="F28" s="30"/>
      <c r="G28" s="29"/>
      <c r="H28" s="2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38.25" customHeight="1">
      <c r="A29" s="31"/>
      <c r="B29" s="155"/>
      <c r="C29" s="155"/>
      <c r="D29" s="155"/>
      <c r="E29" s="34"/>
      <c r="F29" s="34"/>
      <c r="G29" s="29"/>
      <c r="H29" s="2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156"/>
      <c r="B30" s="155"/>
      <c r="C30" s="155"/>
      <c r="D30" s="155"/>
      <c r="E30" s="33"/>
      <c r="F30" s="33"/>
      <c r="G30" s="29"/>
      <c r="H30" s="2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156"/>
      <c r="B31" s="155"/>
      <c r="C31" s="155"/>
      <c r="D31" s="32"/>
      <c r="E31" s="33"/>
      <c r="F31" s="33"/>
      <c r="G31" s="29"/>
      <c r="H31" s="2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156"/>
      <c r="B32" s="155"/>
      <c r="C32" s="155"/>
      <c r="D32" s="155"/>
      <c r="E32" s="33"/>
      <c r="F32" s="33"/>
      <c r="G32" s="29"/>
      <c r="H32" s="2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8" ht="12.75">
      <c r="A33" s="156"/>
      <c r="B33" s="155"/>
      <c r="C33" s="155"/>
      <c r="D33" s="32"/>
      <c r="E33" s="34"/>
      <c r="F33" s="33"/>
      <c r="G33" s="35"/>
      <c r="H33" s="35"/>
    </row>
    <row r="34" spans="1:8" ht="12.75">
      <c r="A34" s="156"/>
      <c r="B34" s="155"/>
      <c r="C34" s="155"/>
      <c r="D34" s="32"/>
      <c r="E34" s="34"/>
      <c r="F34" s="34"/>
      <c r="G34" s="35"/>
      <c r="H34" s="35"/>
    </row>
    <row r="35" spans="1:8" ht="12.75">
      <c r="A35" s="156"/>
      <c r="B35" s="155"/>
      <c r="C35" s="28"/>
      <c r="D35" s="28"/>
      <c r="E35" s="46"/>
      <c r="F35" s="33"/>
      <c r="G35" s="35"/>
      <c r="H35" s="35"/>
    </row>
    <row r="36" spans="1:8" ht="12.75">
      <c r="A36" s="158"/>
      <c r="B36" s="159"/>
      <c r="C36" s="28"/>
      <c r="D36" s="28"/>
      <c r="E36" s="46"/>
      <c r="F36" s="33"/>
      <c r="G36" s="35"/>
      <c r="H36" s="35"/>
    </row>
    <row r="37" spans="1:8" ht="15">
      <c r="A37" s="31"/>
      <c r="B37" s="155"/>
      <c r="C37" s="155"/>
      <c r="D37" s="155"/>
      <c r="E37" s="47"/>
      <c r="F37" s="36"/>
      <c r="G37" s="35"/>
      <c r="H37" s="35"/>
    </row>
    <row r="38" spans="1:8" ht="12.75">
      <c r="A38" s="156"/>
      <c r="B38" s="155"/>
      <c r="C38" s="155"/>
      <c r="D38" s="154"/>
      <c r="E38" s="47"/>
      <c r="F38" s="36"/>
      <c r="G38" s="35"/>
      <c r="H38" s="35"/>
    </row>
    <row r="39" spans="1:8" ht="12.75">
      <c r="A39" s="156"/>
      <c r="B39" s="155"/>
      <c r="C39" s="155"/>
      <c r="D39" s="154"/>
      <c r="E39" s="49"/>
      <c r="F39" s="36"/>
      <c r="G39" s="35"/>
      <c r="H39" s="35"/>
    </row>
    <row r="40" spans="1:8" ht="12.75">
      <c r="A40" s="156"/>
      <c r="B40" s="155"/>
      <c r="C40" s="155"/>
      <c r="D40" s="154"/>
      <c r="E40" s="47"/>
      <c r="F40" s="36"/>
      <c r="G40" s="35"/>
      <c r="H40" s="35"/>
    </row>
    <row r="41" spans="1:8" ht="15">
      <c r="A41" s="37"/>
      <c r="B41" s="153"/>
      <c r="C41" s="153"/>
      <c r="D41" s="154"/>
      <c r="E41" s="49"/>
      <c r="F41" s="38"/>
      <c r="G41" s="35"/>
      <c r="H41" s="35"/>
    </row>
    <row r="42" spans="1:8" ht="15">
      <c r="A42" s="37"/>
      <c r="B42" s="153"/>
      <c r="C42" s="153"/>
      <c r="D42" s="154"/>
      <c r="E42" s="48"/>
      <c r="F42" s="38"/>
      <c r="G42" s="35"/>
      <c r="H42" s="35"/>
    </row>
    <row r="43" spans="1:8" ht="12.75">
      <c r="A43" s="35"/>
      <c r="B43" s="35"/>
      <c r="C43" s="35"/>
      <c r="D43" s="35"/>
      <c r="E43" s="35"/>
      <c r="F43" s="35"/>
      <c r="G43" s="35"/>
      <c r="H43" s="35"/>
    </row>
    <row r="44" spans="1:8" ht="12.75">
      <c r="A44" s="35"/>
      <c r="B44" s="35"/>
      <c r="C44" s="35"/>
      <c r="D44" s="35"/>
      <c r="E44" s="35"/>
      <c r="F44" s="35"/>
      <c r="G44" s="35"/>
      <c r="H44" s="35"/>
    </row>
    <row r="45" spans="1:8" ht="12.75">
      <c r="A45" s="35"/>
      <c r="B45" s="35"/>
      <c r="C45" s="35"/>
      <c r="D45" s="35"/>
      <c r="E45" s="35"/>
      <c r="F45" s="35"/>
      <c r="G45" s="35"/>
      <c r="H45" s="35"/>
    </row>
    <row r="46" spans="1:8" ht="12.75">
      <c r="A46" s="35"/>
      <c r="B46" s="35"/>
      <c r="C46" s="35"/>
      <c r="D46" s="35"/>
      <c r="E46" s="35"/>
      <c r="F46" s="35"/>
      <c r="G46" s="35"/>
      <c r="H46" s="35"/>
    </row>
    <row r="47" spans="1:8" ht="12.75">
      <c r="A47" s="35"/>
      <c r="B47" s="35"/>
      <c r="C47" s="35"/>
      <c r="D47" s="35"/>
      <c r="E47" s="35"/>
      <c r="F47" s="35"/>
      <c r="G47" s="35"/>
      <c r="H47" s="35"/>
    </row>
    <row r="48" spans="1:8" ht="12.75">
      <c r="A48" s="35"/>
      <c r="B48" s="35"/>
      <c r="C48" s="35"/>
      <c r="D48" s="35"/>
      <c r="E48" s="35"/>
      <c r="F48" s="35"/>
      <c r="G48" s="35"/>
      <c r="H48" s="35"/>
    </row>
    <row r="49" spans="1:8" ht="12.75">
      <c r="A49" s="35"/>
      <c r="B49" s="35"/>
      <c r="C49" s="35"/>
      <c r="D49" s="35"/>
      <c r="E49" s="35"/>
      <c r="F49" s="35"/>
      <c r="G49" s="35"/>
      <c r="H49" s="35"/>
    </row>
    <row r="50" spans="1:8" ht="12.75">
      <c r="A50" s="35"/>
      <c r="B50" s="35"/>
      <c r="C50" s="35"/>
      <c r="D50" s="35"/>
      <c r="E50" s="35"/>
      <c r="F50" s="35"/>
      <c r="G50" s="35"/>
      <c r="H50" s="35"/>
    </row>
  </sheetData>
  <mergeCells count="57">
    <mergeCell ref="L1:N1"/>
    <mergeCell ref="L3:N3"/>
    <mergeCell ref="L2:O2"/>
    <mergeCell ref="L4:O4"/>
    <mergeCell ref="U7:U10"/>
    <mergeCell ref="R11:S11"/>
    <mergeCell ref="E9:L9"/>
    <mergeCell ref="Q7:Q10"/>
    <mergeCell ref="T7:T10"/>
    <mergeCell ref="R7:S10"/>
    <mergeCell ref="R17:S17"/>
    <mergeCell ref="B16:C16"/>
    <mergeCell ref="B17:B18"/>
    <mergeCell ref="R18:S18"/>
    <mergeCell ref="B28:D28"/>
    <mergeCell ref="A35:A36"/>
    <mergeCell ref="B35:B36"/>
    <mergeCell ref="Q1:U1"/>
    <mergeCell ref="A21:Q21"/>
    <mergeCell ref="R15:S15"/>
    <mergeCell ref="A19:A20"/>
    <mergeCell ref="I1:K1"/>
    <mergeCell ref="I3:K3"/>
    <mergeCell ref="B12:D12"/>
    <mergeCell ref="A38:A40"/>
    <mergeCell ref="B38:D38"/>
    <mergeCell ref="B39:D39"/>
    <mergeCell ref="B40:D40"/>
    <mergeCell ref="B29:D29"/>
    <mergeCell ref="A30:A34"/>
    <mergeCell ref="B30:D30"/>
    <mergeCell ref="B31:C31"/>
    <mergeCell ref="B32:D32"/>
    <mergeCell ref="B41:D41"/>
    <mergeCell ref="B42:D42"/>
    <mergeCell ref="B37:D37"/>
    <mergeCell ref="B33:C33"/>
    <mergeCell ref="B34:C34"/>
    <mergeCell ref="A22:Q22"/>
    <mergeCell ref="B19:C19"/>
    <mergeCell ref="B20:C20"/>
    <mergeCell ref="F24:F27"/>
    <mergeCell ref="E24:E27"/>
    <mergeCell ref="B24:D25"/>
    <mergeCell ref="B23:G23"/>
    <mergeCell ref="A24:A27"/>
    <mergeCell ref="B26:D27"/>
    <mergeCell ref="A5:Q5"/>
    <mergeCell ref="A7:A10"/>
    <mergeCell ref="A17:A18"/>
    <mergeCell ref="B13:D13"/>
    <mergeCell ref="B15:D15"/>
    <mergeCell ref="A13:A16"/>
    <mergeCell ref="B11:D11"/>
    <mergeCell ref="B7:D8"/>
    <mergeCell ref="B14:C14"/>
    <mergeCell ref="B9:D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0"/>
  <sheetViews>
    <sheetView workbookViewId="0" topLeftCell="A1">
      <selection activeCell="D26" sqref="D26"/>
    </sheetView>
  </sheetViews>
  <sheetFormatPr defaultColWidth="9.00390625" defaultRowHeight="12.75"/>
  <cols>
    <col min="1" max="1" width="4.375" style="0" customWidth="1"/>
    <col min="3" max="3" width="6.00390625" style="0" customWidth="1"/>
    <col min="4" max="4" width="9.00390625" style="0" customWidth="1"/>
    <col min="5" max="5" width="8.75390625" style="0" customWidth="1"/>
    <col min="6" max="6" width="9.00390625" style="0" customWidth="1"/>
    <col min="7" max="9" width="8.75390625" style="0" customWidth="1"/>
    <col min="10" max="10" width="9.00390625" style="0" customWidth="1"/>
    <col min="11" max="15" width="8.75390625" style="0" customWidth="1"/>
  </cols>
  <sheetData>
    <row r="1" ht="6.75" customHeight="1"/>
    <row r="2" spans="1:15" ht="27.75" customHeight="1">
      <c r="A2" s="164" t="s">
        <v>0</v>
      </c>
      <c r="B2" s="145" t="s">
        <v>54</v>
      </c>
      <c r="C2" s="128"/>
      <c r="D2" s="164" t="s">
        <v>18</v>
      </c>
      <c r="E2" s="164" t="s">
        <v>19</v>
      </c>
      <c r="F2" s="164" t="s">
        <v>20</v>
      </c>
      <c r="G2" s="164" t="s">
        <v>21</v>
      </c>
      <c r="H2" s="164" t="s">
        <v>22</v>
      </c>
      <c r="I2" s="164" t="s">
        <v>23</v>
      </c>
      <c r="J2" s="164" t="s">
        <v>24</v>
      </c>
      <c r="K2" s="164" t="s">
        <v>25</v>
      </c>
      <c r="L2" s="164" t="s">
        <v>26</v>
      </c>
      <c r="M2" s="164" t="s">
        <v>27</v>
      </c>
      <c r="N2" s="164" t="s">
        <v>28</v>
      </c>
      <c r="O2" s="164" t="s">
        <v>29</v>
      </c>
    </row>
    <row r="3" spans="1:15" ht="14.25" customHeight="1">
      <c r="A3" s="164"/>
      <c r="B3" s="113"/>
      <c r="C3" s="110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12.75" customHeight="1">
      <c r="A4" s="164"/>
      <c r="B4" s="113"/>
      <c r="C4" s="110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9.5" customHeight="1">
      <c r="A5" s="164"/>
      <c r="B5" s="147"/>
      <c r="C5" s="111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ht="10.5" customHeight="1" thickBot="1">
      <c r="A6" s="7">
        <v>1</v>
      </c>
      <c r="B6" s="169">
        <v>2</v>
      </c>
      <c r="C6" s="169"/>
      <c r="D6" s="7">
        <v>4</v>
      </c>
      <c r="E6" s="7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72">
        <v>14</v>
      </c>
      <c r="O6" s="72">
        <v>15</v>
      </c>
    </row>
    <row r="7" spans="1:18" ht="36" customHeight="1" thickBot="1" thickTop="1">
      <c r="A7" s="10" t="s">
        <v>3</v>
      </c>
      <c r="B7" s="123" t="s">
        <v>58</v>
      </c>
      <c r="C7" s="124"/>
      <c r="D7" s="67">
        <f>D8</f>
        <v>17853399</v>
      </c>
      <c r="E7" s="67">
        <f aca="true" t="shared" si="0" ref="E7:O7">E8</f>
        <v>25508457</v>
      </c>
      <c r="F7" s="67">
        <f t="shared" si="0"/>
        <v>35861991</v>
      </c>
      <c r="G7" s="67">
        <f>G8</f>
        <v>37915635</v>
      </c>
      <c r="H7" s="67">
        <f t="shared" si="0"/>
        <v>33669799</v>
      </c>
      <c r="I7" s="67">
        <f t="shared" si="0"/>
        <v>29676800</v>
      </c>
      <c r="J7" s="67">
        <f t="shared" si="0"/>
        <v>26456800</v>
      </c>
      <c r="K7" s="67">
        <f t="shared" si="0"/>
        <v>22626800</v>
      </c>
      <c r="L7" s="67">
        <f t="shared" si="0"/>
        <v>18930000</v>
      </c>
      <c r="M7" s="67">
        <f t="shared" si="0"/>
        <v>15030000</v>
      </c>
      <c r="N7" s="67">
        <f t="shared" si="0"/>
        <v>10600000</v>
      </c>
      <c r="O7" s="67">
        <f t="shared" si="0"/>
        <v>5300000</v>
      </c>
      <c r="P7" s="42"/>
      <c r="Q7" s="42"/>
      <c r="R7" s="42"/>
    </row>
    <row r="8" spans="1:18" ht="13.5" thickTop="1">
      <c r="A8" s="165" t="s">
        <v>4</v>
      </c>
      <c r="B8" s="135" t="s">
        <v>57</v>
      </c>
      <c r="C8" s="170"/>
      <c r="D8" s="68">
        <f>D10</f>
        <v>17853399</v>
      </c>
      <c r="E8" s="68">
        <f>E10+E11</f>
        <v>25508457</v>
      </c>
      <c r="F8" s="68">
        <f>F10+F11</f>
        <v>35861991</v>
      </c>
      <c r="G8" s="68">
        <f aca="true" t="shared" si="1" ref="G8:O8">G10+G11</f>
        <v>37915635</v>
      </c>
      <c r="H8" s="68">
        <f t="shared" si="1"/>
        <v>33669799</v>
      </c>
      <c r="I8" s="68">
        <f t="shared" si="1"/>
        <v>29676800</v>
      </c>
      <c r="J8" s="68">
        <f t="shared" si="1"/>
        <v>26456800</v>
      </c>
      <c r="K8" s="68">
        <f t="shared" si="1"/>
        <v>22626800</v>
      </c>
      <c r="L8" s="68">
        <f t="shared" si="1"/>
        <v>18930000</v>
      </c>
      <c r="M8" s="68">
        <f t="shared" si="1"/>
        <v>15030000</v>
      </c>
      <c r="N8" s="68">
        <f t="shared" si="1"/>
        <v>10600000</v>
      </c>
      <c r="O8" s="68">
        <f t="shared" si="1"/>
        <v>5300000</v>
      </c>
      <c r="P8" s="42"/>
      <c r="Q8" s="42"/>
      <c r="R8" s="42"/>
    </row>
    <row r="9" spans="1:18" ht="9.75" customHeight="1">
      <c r="A9" s="166"/>
      <c r="B9" s="167" t="s">
        <v>10</v>
      </c>
      <c r="C9" s="168"/>
      <c r="D9" s="69"/>
      <c r="E9" s="69"/>
      <c r="F9" s="69"/>
      <c r="G9" s="69"/>
      <c r="H9" s="69"/>
      <c r="I9" s="69"/>
      <c r="J9" s="69"/>
      <c r="K9" s="69"/>
      <c r="L9" s="69"/>
      <c r="M9" s="69"/>
      <c r="N9" s="73"/>
      <c r="O9" s="73"/>
      <c r="P9" s="42"/>
      <c r="Q9" s="42"/>
      <c r="R9" s="42"/>
    </row>
    <row r="10" spans="1:18" ht="23.25" customHeight="1">
      <c r="A10" s="166"/>
      <c r="B10" s="136" t="s">
        <v>56</v>
      </c>
      <c r="C10" s="137"/>
      <c r="D10" s="70">
        <f>(E10+'[2]2005,2006'!$F$100)-5900000</f>
        <v>17853399</v>
      </c>
      <c r="E10" s="70">
        <f>'[2]2005,2006'!$G$100+F10</f>
        <v>19739399</v>
      </c>
      <c r="F10" s="70">
        <f>G10+'[2]2005,2006'!$H$100</f>
        <v>16451799</v>
      </c>
      <c r="G10" s="70">
        <f>H10+'[2]2005,2006'!$I$100</f>
        <v>13179799</v>
      </c>
      <c r="H10" s="70">
        <f>I10+'[2]2005,2006'!$J$100</f>
        <v>10469799</v>
      </c>
      <c r="I10" s="70">
        <f>J10+'[2]2005,2006'!$K$100</f>
        <v>8126800</v>
      </c>
      <c r="J10" s="70">
        <f>K10+'[2]2005,2006'!$L$100</f>
        <v>6756800</v>
      </c>
      <c r="K10" s="70">
        <f>L10+'[2]2005,2006'!$M$100</f>
        <v>4526800</v>
      </c>
      <c r="L10" s="70">
        <f>M10+'[2]2005,2006'!$N$100</f>
        <v>2430000</v>
      </c>
      <c r="M10" s="70">
        <f>'[2]2005,2006'!$O$100</f>
        <v>830000</v>
      </c>
      <c r="N10" s="74"/>
      <c r="O10" s="74"/>
      <c r="P10" s="42"/>
      <c r="Q10" s="42"/>
      <c r="R10" s="42"/>
    </row>
    <row r="11" spans="1:18" ht="22.5" customHeight="1">
      <c r="A11" s="166"/>
      <c r="B11" s="136" t="s">
        <v>55</v>
      </c>
      <c r="C11" s="137"/>
      <c r="D11" s="71"/>
      <c r="E11" s="70">
        <v>5769058</v>
      </c>
      <c r="F11" s="70">
        <v>19410192</v>
      </c>
      <c r="G11" s="70">
        <v>24735836</v>
      </c>
      <c r="H11" s="70">
        <v>23200000</v>
      </c>
      <c r="I11" s="70">
        <v>21550000</v>
      </c>
      <c r="J11" s="70">
        <v>19700000</v>
      </c>
      <c r="K11" s="70">
        <v>18100000</v>
      </c>
      <c r="L11" s="70">
        <v>16500000</v>
      </c>
      <c r="M11" s="70">
        <v>14200000</v>
      </c>
      <c r="N11" s="98">
        <v>10600000</v>
      </c>
      <c r="O11" s="98">
        <v>5300000</v>
      </c>
      <c r="P11" s="42"/>
      <c r="Q11" s="42"/>
      <c r="R11" s="42"/>
    </row>
    <row r="12" spans="1:18" ht="12.75">
      <c r="A12" s="114" t="s">
        <v>6</v>
      </c>
      <c r="B12" s="151" t="s">
        <v>7</v>
      </c>
      <c r="C12" s="75" t="s">
        <v>16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/>
      <c r="O12" s="74"/>
      <c r="P12" s="42"/>
      <c r="Q12" s="42"/>
      <c r="R12" s="42"/>
    </row>
    <row r="13" spans="1:18" ht="12.75">
      <c r="A13" s="115"/>
      <c r="B13" s="116"/>
      <c r="C13" s="75" t="s">
        <v>17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4"/>
      <c r="O13" s="74"/>
      <c r="P13" s="42"/>
      <c r="Q13" s="42"/>
      <c r="R13" s="42"/>
    </row>
    <row r="14" spans="1:15" ht="15">
      <c r="A14" s="76"/>
      <c r="B14" s="81"/>
      <c r="C14" s="81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5" ht="12.75">
      <c r="A15" s="100" t="s">
        <v>49</v>
      </c>
      <c r="B15" s="162" t="s">
        <v>60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</row>
    <row r="16" spans="1:15" ht="12.75">
      <c r="A16" s="100" t="s">
        <v>50</v>
      </c>
      <c r="B16" s="162" t="s">
        <v>59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5" ht="12.75">
      <c r="A17" s="100"/>
      <c r="B17" s="109" t="s">
        <v>41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 customHeight="1">
      <c r="A18" s="100" t="s">
        <v>51</v>
      </c>
      <c r="B18" s="162" t="s">
        <v>61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</row>
    <row r="19" spans="1:18" ht="13.5" customHeight="1">
      <c r="A19" s="99" t="s">
        <v>52</v>
      </c>
      <c r="B19" s="163" t="s">
        <v>62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2"/>
      <c r="Q19" s="2"/>
      <c r="R19" s="2"/>
    </row>
    <row r="20" spans="1:18" ht="12.75">
      <c r="A20" s="101" t="s">
        <v>53</v>
      </c>
      <c r="B20" s="118" t="s">
        <v>63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"/>
      <c r="N20" s="11"/>
      <c r="O20" s="11"/>
      <c r="P20" s="11"/>
      <c r="Q20" s="2"/>
      <c r="R20" s="2"/>
    </row>
    <row r="21" spans="1:13" ht="12.7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</row>
    <row r="22" spans="1:13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>
      <c r="A24" s="42"/>
      <c r="B24" s="42"/>
      <c r="C24" s="42"/>
      <c r="D24" s="42"/>
      <c r="E24" s="43"/>
      <c r="F24" s="42"/>
      <c r="G24" s="42"/>
      <c r="H24" s="42"/>
      <c r="I24" s="42"/>
      <c r="J24" s="42"/>
      <c r="K24" s="42"/>
      <c r="L24" s="42"/>
      <c r="M24" s="42"/>
    </row>
    <row r="25" spans="1:13" ht="12.75">
      <c r="A25" s="42"/>
      <c r="B25" s="42"/>
      <c r="C25" s="42"/>
      <c r="D25" s="43"/>
      <c r="E25" s="43"/>
      <c r="F25" s="43"/>
      <c r="G25" s="43"/>
      <c r="H25" s="43"/>
      <c r="I25" s="43"/>
      <c r="J25" s="43"/>
      <c r="K25" s="43"/>
      <c r="L25" s="42"/>
      <c r="M25" s="42"/>
    </row>
    <row r="26" spans="1:13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</sheetData>
  <mergeCells count="29">
    <mergeCell ref="G2:G5"/>
    <mergeCell ref="H2:H5"/>
    <mergeCell ref="N2:N5"/>
    <mergeCell ref="B10:C10"/>
    <mergeCell ref="B7:C7"/>
    <mergeCell ref="B8:C8"/>
    <mergeCell ref="L2:L5"/>
    <mergeCell ref="B2:C5"/>
    <mergeCell ref="D2:D5"/>
    <mergeCell ref="O2:O5"/>
    <mergeCell ref="K2:K5"/>
    <mergeCell ref="I2:I5"/>
    <mergeCell ref="J2:J5"/>
    <mergeCell ref="M2:M5"/>
    <mergeCell ref="A2:A5"/>
    <mergeCell ref="A8:A11"/>
    <mergeCell ref="B11:C11"/>
    <mergeCell ref="F2:F5"/>
    <mergeCell ref="E2:E5"/>
    <mergeCell ref="B9:C9"/>
    <mergeCell ref="B6:C6"/>
    <mergeCell ref="A12:A13"/>
    <mergeCell ref="B12:B13"/>
    <mergeCell ref="A21:M21"/>
    <mergeCell ref="B18:O18"/>
    <mergeCell ref="B19:O19"/>
    <mergeCell ref="B20:L20"/>
    <mergeCell ref="B16:O16"/>
    <mergeCell ref="B15:O15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B20" sqref="B20:F20"/>
    </sheetView>
  </sheetViews>
  <sheetFormatPr defaultColWidth="9.00390625" defaultRowHeight="12.75"/>
  <cols>
    <col min="1" max="1" width="7.375" style="0" customWidth="1"/>
    <col min="2" max="2" width="15.625" style="0" customWidth="1"/>
    <col min="3" max="3" width="15.75390625" style="0" customWidth="1"/>
    <col min="4" max="4" width="15.875" style="0" customWidth="1"/>
    <col min="5" max="5" width="13.625" style="0" customWidth="1"/>
    <col min="6" max="6" width="13.25390625" style="0" customWidth="1"/>
    <col min="7" max="8" width="15.875" style="0" customWidth="1"/>
    <col min="9" max="9" width="17.125" style="0" customWidth="1"/>
    <col min="10" max="10" width="12.375" style="0" customWidth="1"/>
  </cols>
  <sheetData>
    <row r="2" spans="2:8" ht="12.75">
      <c r="B2" s="171" t="s">
        <v>38</v>
      </c>
      <c r="C2" s="171"/>
      <c r="D2" s="171"/>
      <c r="E2" s="171"/>
      <c r="F2" s="171"/>
      <c r="G2" s="171"/>
      <c r="H2" s="171"/>
    </row>
    <row r="4" spans="1:9" ht="63" customHeight="1">
      <c r="A4" s="78" t="s">
        <v>30</v>
      </c>
      <c r="B4" s="92" t="s">
        <v>31</v>
      </c>
      <c r="C4" s="92" t="s">
        <v>32</v>
      </c>
      <c r="D4" s="92" t="s">
        <v>33</v>
      </c>
      <c r="E4" s="92" t="s">
        <v>34</v>
      </c>
      <c r="F4" s="92" t="s">
        <v>35</v>
      </c>
      <c r="G4" s="92" t="s">
        <v>46</v>
      </c>
      <c r="H4" s="92" t="s">
        <v>36</v>
      </c>
      <c r="I4" s="92" t="s">
        <v>37</v>
      </c>
    </row>
    <row r="5" spans="1:9" ht="10.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  <c r="I5" s="77">
        <v>9</v>
      </c>
    </row>
    <row r="6" spans="1:9" ht="16.5" customHeight="1">
      <c r="A6" s="78">
        <v>2005</v>
      </c>
      <c r="B6" s="79" t="s">
        <v>42</v>
      </c>
      <c r="C6" s="79">
        <v>6496800</v>
      </c>
      <c r="D6" s="79">
        <v>2656998</v>
      </c>
      <c r="E6" s="79">
        <v>976900</v>
      </c>
      <c r="F6" s="79">
        <v>373000</v>
      </c>
      <c r="G6" s="79">
        <v>2207442</v>
      </c>
      <c r="H6" s="79">
        <v>537490</v>
      </c>
      <c r="I6" s="79">
        <v>19523351</v>
      </c>
    </row>
    <row r="7" spans="1:9" ht="16.5" customHeight="1">
      <c r="A7" s="78">
        <v>2006</v>
      </c>
      <c r="B7" s="79">
        <f aca="true" t="shared" si="0" ref="B7:B16">I6</f>
        <v>19523351</v>
      </c>
      <c r="C7" s="79">
        <v>6600000</v>
      </c>
      <c r="D7" s="79">
        <v>4014000</v>
      </c>
      <c r="E7" s="79"/>
      <c r="F7" s="80"/>
      <c r="G7" s="79" t="s">
        <v>43</v>
      </c>
      <c r="H7" s="79">
        <v>647904</v>
      </c>
      <c r="I7" s="79">
        <v>21788567</v>
      </c>
    </row>
    <row r="8" spans="1:9" ht="16.5" customHeight="1">
      <c r="A8" s="78">
        <v>2007</v>
      </c>
      <c r="B8" s="79">
        <f t="shared" si="0"/>
        <v>21788567</v>
      </c>
      <c r="C8" s="79"/>
      <c r="D8" s="79">
        <v>3287600</v>
      </c>
      <c r="E8" s="79"/>
      <c r="F8" s="80"/>
      <c r="G8" s="79"/>
      <c r="H8" s="79">
        <v>486524</v>
      </c>
      <c r="I8" s="79">
        <f>B8-D8-H8</f>
        <v>18014443</v>
      </c>
    </row>
    <row r="9" spans="1:9" ht="16.5" customHeight="1">
      <c r="A9" s="78">
        <v>2008</v>
      </c>
      <c r="B9" s="79">
        <f t="shared" si="0"/>
        <v>18014443</v>
      </c>
      <c r="C9" s="79"/>
      <c r="D9" s="79">
        <v>3322000</v>
      </c>
      <c r="E9" s="79"/>
      <c r="F9" s="80"/>
      <c r="G9" s="79"/>
      <c r="H9" s="79">
        <v>325384</v>
      </c>
      <c r="I9" s="79">
        <f>B9+C9-D9-E9-F9+G9-H9</f>
        <v>14367059</v>
      </c>
    </row>
    <row r="10" spans="1:9" ht="17.25" customHeight="1">
      <c r="A10" s="78">
        <v>2009</v>
      </c>
      <c r="B10" s="79">
        <f t="shared" si="0"/>
        <v>14367059</v>
      </c>
      <c r="C10" s="82"/>
      <c r="D10" s="79">
        <v>2760000</v>
      </c>
      <c r="E10" s="82"/>
      <c r="F10" s="80"/>
      <c r="G10" s="89"/>
      <c r="H10" s="79">
        <v>172944</v>
      </c>
      <c r="I10" s="79">
        <f aca="true" t="shared" si="1" ref="I10:I16">B10+C10-D10-E10-F10+G10-H10</f>
        <v>11434115</v>
      </c>
    </row>
    <row r="11" spans="1:9" ht="16.5" customHeight="1">
      <c r="A11" s="85">
        <v>2010</v>
      </c>
      <c r="B11" s="87">
        <f t="shared" si="0"/>
        <v>11434115</v>
      </c>
      <c r="C11" s="91"/>
      <c r="D11" s="87">
        <v>2392999</v>
      </c>
      <c r="E11" s="86"/>
      <c r="F11" s="86"/>
      <c r="G11" s="87"/>
      <c r="H11" s="87">
        <v>130164</v>
      </c>
      <c r="I11" s="79">
        <f t="shared" si="1"/>
        <v>8910952</v>
      </c>
    </row>
    <row r="12" spans="1:9" ht="16.5" customHeight="1">
      <c r="A12" s="85">
        <v>2011</v>
      </c>
      <c r="B12" s="87">
        <f t="shared" si="0"/>
        <v>8910952</v>
      </c>
      <c r="C12" s="91"/>
      <c r="D12" s="87">
        <v>1420000</v>
      </c>
      <c r="E12" s="86"/>
      <c r="F12" s="86"/>
      <c r="G12" s="87"/>
      <c r="H12" s="87">
        <v>88384</v>
      </c>
      <c r="I12" s="79">
        <f t="shared" si="1"/>
        <v>7402568</v>
      </c>
    </row>
    <row r="13" spans="1:9" ht="16.5" customHeight="1">
      <c r="A13" s="85">
        <v>2012</v>
      </c>
      <c r="B13" s="88">
        <f t="shared" si="0"/>
        <v>7402568</v>
      </c>
      <c r="C13" s="86"/>
      <c r="D13" s="87">
        <v>2280000</v>
      </c>
      <c r="E13" s="86"/>
      <c r="F13" s="86"/>
      <c r="G13" s="87"/>
      <c r="H13" s="88">
        <v>74534</v>
      </c>
      <c r="I13" s="79">
        <f t="shared" si="1"/>
        <v>5048034</v>
      </c>
    </row>
    <row r="14" spans="1:9" ht="16.5" customHeight="1">
      <c r="A14" s="85">
        <v>2013</v>
      </c>
      <c r="B14" s="87">
        <f t="shared" si="0"/>
        <v>5048034</v>
      </c>
      <c r="C14" s="86"/>
      <c r="D14" s="87">
        <v>2196800</v>
      </c>
      <c r="E14" s="86"/>
      <c r="F14" s="86"/>
      <c r="G14" s="87"/>
      <c r="H14" s="87">
        <v>44774</v>
      </c>
      <c r="I14" s="79">
        <f t="shared" si="1"/>
        <v>2806460</v>
      </c>
    </row>
    <row r="15" spans="1:9" ht="16.5" customHeight="1">
      <c r="A15" s="85">
        <v>2014</v>
      </c>
      <c r="B15" s="87">
        <f t="shared" si="0"/>
        <v>2806460</v>
      </c>
      <c r="C15" s="86"/>
      <c r="D15" s="87">
        <v>1780000</v>
      </c>
      <c r="E15" s="86"/>
      <c r="F15" s="86"/>
      <c r="G15" s="88"/>
      <c r="H15" s="87">
        <v>19460</v>
      </c>
      <c r="I15" s="79">
        <f t="shared" si="1"/>
        <v>1007000</v>
      </c>
    </row>
    <row r="16" spans="1:9" ht="16.5" customHeight="1">
      <c r="A16" s="85">
        <v>2015</v>
      </c>
      <c r="B16" s="87">
        <f t="shared" si="0"/>
        <v>1007000</v>
      </c>
      <c r="C16" s="86"/>
      <c r="D16" s="87">
        <v>1000000</v>
      </c>
      <c r="E16" s="86"/>
      <c r="F16" s="86"/>
      <c r="G16" s="88"/>
      <c r="H16" s="88">
        <v>7000</v>
      </c>
      <c r="I16" s="79">
        <f t="shared" si="1"/>
        <v>0</v>
      </c>
    </row>
    <row r="17" spans="1:9" ht="16.5" customHeight="1">
      <c r="A17" s="85">
        <v>2016</v>
      </c>
      <c r="B17" s="88"/>
      <c r="C17" s="86"/>
      <c r="D17" s="86"/>
      <c r="E17" s="86"/>
      <c r="F17" s="86"/>
      <c r="G17" s="88"/>
      <c r="H17" s="88"/>
      <c r="I17" s="79"/>
    </row>
    <row r="19" spans="2:9" ht="16.5" customHeight="1">
      <c r="B19" s="172" t="s">
        <v>44</v>
      </c>
      <c r="C19" s="172"/>
      <c r="D19" s="172"/>
      <c r="E19" s="172"/>
      <c r="F19" s="172"/>
      <c r="G19" s="172"/>
      <c r="H19" s="172"/>
      <c r="I19" s="172"/>
    </row>
    <row r="20" spans="2:6" ht="12.75">
      <c r="B20" s="172" t="s">
        <v>45</v>
      </c>
      <c r="C20" s="172"/>
      <c r="D20" s="172"/>
      <c r="E20" s="172"/>
      <c r="F20" s="172"/>
    </row>
    <row r="21" ht="12.75">
      <c r="D21" s="90"/>
    </row>
  </sheetData>
  <mergeCells count="3">
    <mergeCell ref="B2:H2"/>
    <mergeCell ref="B19:I19"/>
    <mergeCell ref="B20:F20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GMINA</cp:lastModifiedBy>
  <cp:lastPrinted>2006-01-05T13:44:54Z</cp:lastPrinted>
  <dcterms:created xsi:type="dcterms:W3CDTF">2003-11-27T14:41:44Z</dcterms:created>
  <dcterms:modified xsi:type="dcterms:W3CDTF">2006-01-24T09:45:53Z</dcterms:modified>
  <cp:category/>
  <cp:version/>
  <cp:contentType/>
  <cp:contentStatus/>
</cp:coreProperties>
</file>