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225" windowHeight="8985" activeTab="1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<sst xmlns="http://schemas.openxmlformats.org/spreadsheetml/2006/main" count="64" uniqueCount="60">
  <si>
    <t xml:space="preserve">A. </t>
  </si>
  <si>
    <t>PLANOWANE DOCHODY GMINY 
(ogółem w latach)</t>
  </si>
  <si>
    <t>Wyszczególnienie</t>
  </si>
  <si>
    <t>E.</t>
  </si>
  <si>
    <t>E1</t>
  </si>
  <si>
    <t>E2</t>
  </si>
  <si>
    <t xml:space="preserve">w tym: </t>
  </si>
  <si>
    <t xml:space="preserve">   E1=</t>
  </si>
  <si>
    <t xml:space="preserve">spł. rat pożyczek               i kredytów </t>
  </si>
  <si>
    <t>Rady Gminy Lesznowola</t>
  </si>
  <si>
    <t>Kwota zadłużen 
na dzień 
31.12 2006</t>
  </si>
  <si>
    <t xml:space="preserve">Kwota zadłużen 
na dzień 
31.12. 2007  </t>
  </si>
  <si>
    <t xml:space="preserve">Kwota zadłużen 
na dzień 
31.12. 2008  </t>
  </si>
  <si>
    <t xml:space="preserve">Kwota zadłużen 
na dzień 
31.12. 2009  </t>
  </si>
  <si>
    <t xml:space="preserve">Kwota zadłużen 
na dzień 
31.12. 2010  </t>
  </si>
  <si>
    <t xml:space="preserve">Kwota zadłużen
na dzień 
31.12. 2011  </t>
  </si>
  <si>
    <t xml:space="preserve">Kwota zadłużen 
na dzień 
31.12. 2012  </t>
  </si>
  <si>
    <t xml:space="preserve">Kwota zadłużen 
na dzień 
31.12. 2013  </t>
  </si>
  <si>
    <t xml:space="preserve">Kwota zadłużen 
na dzień 
31.12. 2014  </t>
  </si>
  <si>
    <t xml:space="preserve">Kwota zadłużen 
na dzień 
31.12. 2015  </t>
  </si>
  <si>
    <t xml:space="preserve">Kwota zadłużen 
na dzień 
31.12. 2016  </t>
  </si>
  <si>
    <t>Rok</t>
  </si>
  <si>
    <t>Kwota zadłużenia na koniec poprzedniego roku</t>
  </si>
  <si>
    <t>Zaciągnięte pożyczki</t>
  </si>
  <si>
    <t>Spłacone pożyczki</t>
  </si>
  <si>
    <t>Umorzone pożyczki</t>
  </si>
  <si>
    <t>Spłacone poręczenia z odsetkami</t>
  </si>
  <si>
    <t>Spłacone odsetki w danym roku</t>
  </si>
  <si>
    <t>Kwota zadłużenia na koniec roku (2+3-4-5-6+7-8)</t>
  </si>
  <si>
    <t>ZADŁUŻENIE NA KONIEC ROKU</t>
  </si>
  <si>
    <t>spłata odsetek</t>
  </si>
  <si>
    <t>spłata odsetek z  Funduszu Spójn</t>
  </si>
  <si>
    <t xml:space="preserve">2006 - 5.769.058,-zł  w 2007 - 13.660.192,-zł   i 2008 - 5.635.836,-zł </t>
  </si>
  <si>
    <r>
      <t xml:space="preserve">15363497 </t>
    </r>
    <r>
      <rPr>
        <vertAlign val="superscript"/>
        <sz val="10"/>
        <rFont val="Arial CE"/>
        <family val="2"/>
      </rPr>
      <t>1)</t>
    </r>
  </si>
  <si>
    <r>
      <t>304 210</t>
    </r>
    <r>
      <rPr>
        <vertAlign val="superscript"/>
        <sz val="10"/>
        <rFont val="Arial CE"/>
        <family val="2"/>
      </rPr>
      <t xml:space="preserve"> 2)</t>
    </r>
  </si>
  <si>
    <t>1) zadłużenie bez odsetek</t>
  </si>
  <si>
    <t>2) odsetki naliczone od pożyczek zaciągniętych w 2006 r</t>
  </si>
  <si>
    <t>Naliczone odsetki</t>
  </si>
  <si>
    <t>spł. pożyczek z Funduszu Spóności</t>
  </si>
  <si>
    <t>1)</t>
  </si>
  <si>
    <t>2)</t>
  </si>
  <si>
    <t>3)</t>
  </si>
  <si>
    <t>4)</t>
  </si>
  <si>
    <t>5)</t>
  </si>
  <si>
    <t>17.853.399,- - spłata pożyczek 4.014.000,- + zaciągnięte pożyczki w 2006r   12.369.058,- = 26.208.457,-</t>
  </si>
  <si>
    <t>36.561.991,- - spłata pożyczki 3.632.192,- + zaciągnięte pożyczki w 2008 r 5.635.836,- = 38.565.635,-</t>
  </si>
  <si>
    <t>26.208.457,-  - spłata pożyczki  3.306.658,- + zaciągnięte pożyczki w 2007 r  13.660.192,- =36.561.991,-</t>
  </si>
  <si>
    <t>Ogółem zadłużenie</t>
  </si>
  <si>
    <t>z tytułu poż..z  Fun. Spójności</t>
  </si>
  <si>
    <t xml:space="preserve">z tytułu  poż.  i kred. </t>
  </si>
  <si>
    <t>Zadłużenie</t>
  </si>
  <si>
    <t>Zobowiązania wg tytułów dłużnych 
(E1 + E2 )</t>
  </si>
  <si>
    <t>Załącznik Nr 4</t>
  </si>
  <si>
    <t xml:space="preserve">Kwota zadłużen
na dzień 
31.12.      2005 </t>
  </si>
  <si>
    <t xml:space="preserve"> Ogółem zadłużenie 
(E1)</t>
  </si>
  <si>
    <t>Planuje się zaciągnięcie pożyczek z  NFOŚiGW  w roku 2006 w kwocie 6.600.000,-zł</t>
  </si>
  <si>
    <t>Planuje się zaciągnięcie pożyczek z WFOŚiGW i z NFOŚiGW na  inwestycje realizowane z Funduszu Spójności w latach:</t>
  </si>
  <si>
    <t xml:space="preserve">PROGNOZA DŁUGU GMINY NA 31 GRUDNIA 2006 R. I LATA NASTĘPNE </t>
  </si>
  <si>
    <t>do Uchwały Nr 289/XXXVII/2005</t>
  </si>
  <si>
    <t>z dnia  15 grudnia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</si>
</sst>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3" fontId="4" fillId="4" borderId="0" xfId="0" applyNumberFormat="1" applyFont="1" applyFill="1" applyBorder="1" applyAlignment="1" quotePrefix="1">
      <alignment horizontal="center" vertical="center" wrapText="1"/>
    </xf>
    <xf numFmtId="0" fontId="7" fillId="4" borderId="0" xfId="0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 quotePrefix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 quotePrefix="1">
      <alignment horizontal="center" vertical="top" wrapText="1"/>
    </xf>
    <xf numFmtId="0" fontId="0" fillId="4" borderId="0" xfId="0" applyFill="1" applyBorder="1" applyAlignment="1" quotePrefix="1">
      <alignment horizontal="center" wrapText="1"/>
    </xf>
    <xf numFmtId="3" fontId="6" fillId="0" borderId="15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3" borderId="11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3" borderId="1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 quotePrefix="1">
      <alignment horizontal="right" vertical="center" wrapText="1"/>
    </xf>
    <xf numFmtId="3" fontId="2" fillId="0" borderId="6" xfId="0" applyNumberFormat="1" applyFont="1" applyBorder="1" applyAlignment="1" quotePrefix="1">
      <alignment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0" fontId="0" fillId="0" borderId="6" xfId="0" applyBorder="1" applyAlignment="1" quotePrefix="1">
      <alignment horizontal="center" vertical="center"/>
    </xf>
    <xf numFmtId="3" fontId="2" fillId="0" borderId="14" xfId="0" applyNumberFormat="1" applyFont="1" applyBorder="1" applyAlignment="1">
      <alignment/>
    </xf>
    <xf numFmtId="0" fontId="1" fillId="3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0" fontId="0" fillId="4" borderId="0" xfId="0" applyFill="1" applyBorder="1" applyAlignment="1">
      <alignment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Pl.BG_kred_i_poz_2005-2011_ma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l_1_DOCHODY_budz_gminy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 2004"/>
      <sheetName val="2005,2006"/>
      <sheetName val="Tabela III"/>
    </sheetNames>
    <sheetDataSet>
      <sheetData sheetId="1">
        <row r="101">
          <cell r="F101">
            <v>647903.6</v>
          </cell>
          <cell r="G101">
            <v>486523.6</v>
          </cell>
          <cell r="H101">
            <v>325383.6</v>
          </cell>
          <cell r="I101">
            <v>172943.6</v>
          </cell>
          <cell r="J101">
            <v>130163.6</v>
          </cell>
          <cell r="K101">
            <v>88383.6</v>
          </cell>
          <cell r="L101">
            <v>74533.6</v>
          </cell>
          <cell r="M101">
            <v>44773.6</v>
          </cell>
          <cell r="N101">
            <v>19460</v>
          </cell>
          <cell r="O101">
            <v>7000</v>
          </cell>
        </row>
        <row r="105">
          <cell r="G105">
            <v>85383.406</v>
          </cell>
          <cell r="H105">
            <v>154871.34399999998</v>
          </cell>
          <cell r="I105">
            <v>173150.852</v>
          </cell>
          <cell r="J105">
            <v>162400</v>
          </cell>
          <cell r="K105">
            <v>150850</v>
          </cell>
          <cell r="L105">
            <v>137900</v>
          </cell>
          <cell r="M105">
            <v>126700</v>
          </cell>
          <cell r="N105">
            <v>115500</v>
          </cell>
          <cell r="O105">
            <v>99400</v>
          </cell>
          <cell r="P105">
            <v>74200</v>
          </cell>
          <cell r="Q105">
            <v>37100</v>
          </cell>
        </row>
        <row r="106">
          <cell r="F106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ZEST_DZIALOW"/>
    </sheetNames>
    <sheetDataSet>
      <sheetData sheetId="1">
        <row r="22">
          <cell r="C22">
            <v>77772123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workbookViewId="0" topLeftCell="A1">
      <selection activeCell="M9" sqref="M9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9.00390625" style="0" customWidth="1"/>
    <col min="4" max="4" width="2.00390625" style="0" hidden="1" customWidth="1"/>
    <col min="5" max="7" width="8.75390625" style="0" customWidth="1"/>
    <col min="8" max="8" width="8.875" style="0" customWidth="1"/>
    <col min="12" max="12" width="8.875" style="0" customWidth="1"/>
    <col min="13" max="13" width="9.00390625" style="0" customWidth="1"/>
    <col min="14" max="16" width="8.75390625" style="0" customWidth="1"/>
    <col min="17" max="17" width="11.125" style="0" customWidth="1"/>
    <col min="18" max="18" width="8.875" style="0" hidden="1" customWidth="1"/>
    <col min="19" max="19" width="9.125" style="0" hidden="1" customWidth="1"/>
    <col min="20" max="20" width="10.625" style="0" customWidth="1"/>
    <col min="21" max="21" width="10.75390625" style="0" customWidth="1"/>
  </cols>
  <sheetData>
    <row r="1" spans="1:24" ht="18.75" customHeight="1">
      <c r="A1" s="1"/>
      <c r="B1" s="1"/>
      <c r="C1" s="1"/>
      <c r="D1" s="1"/>
      <c r="E1" s="3"/>
      <c r="F1" s="3"/>
      <c r="G1" s="3"/>
      <c r="H1" s="21"/>
      <c r="I1" s="111"/>
      <c r="J1" s="111"/>
      <c r="K1" s="111"/>
      <c r="L1" s="111" t="s">
        <v>52</v>
      </c>
      <c r="M1" s="111"/>
      <c r="N1" s="111"/>
      <c r="O1" s="21"/>
      <c r="P1" s="21"/>
      <c r="Q1" s="111"/>
      <c r="R1" s="111"/>
      <c r="S1" s="111"/>
      <c r="T1" s="111"/>
      <c r="U1" s="111"/>
      <c r="V1" s="21"/>
      <c r="W1" s="21"/>
      <c r="X1" s="21"/>
    </row>
    <row r="2" spans="1:19" ht="14.25" customHeight="1">
      <c r="A2" s="1"/>
      <c r="B2" s="1"/>
      <c r="C2" s="1"/>
      <c r="D2" s="1"/>
      <c r="E2" s="3"/>
      <c r="F2" s="3"/>
      <c r="G2" s="3"/>
      <c r="H2" s="3"/>
      <c r="I2" s="89"/>
      <c r="J2" s="89"/>
      <c r="K2" s="89"/>
      <c r="L2" s="135" t="s">
        <v>58</v>
      </c>
      <c r="M2" s="135"/>
      <c r="N2" s="135"/>
      <c r="O2" s="135"/>
      <c r="P2" s="3"/>
      <c r="Q2" s="3"/>
      <c r="R2" s="3"/>
      <c r="S2" s="2"/>
    </row>
    <row r="3" spans="1:19" ht="14.25" customHeight="1">
      <c r="A3" s="1"/>
      <c r="B3" s="1"/>
      <c r="C3" s="1"/>
      <c r="D3" s="1"/>
      <c r="E3" s="3"/>
      <c r="F3" s="3"/>
      <c r="G3" s="3"/>
      <c r="H3" s="3"/>
      <c r="I3" s="135"/>
      <c r="J3" s="135"/>
      <c r="K3" s="135"/>
      <c r="L3" s="135" t="s">
        <v>9</v>
      </c>
      <c r="M3" s="135"/>
      <c r="N3" s="135"/>
      <c r="O3" s="3"/>
      <c r="P3" s="3"/>
      <c r="Q3" s="3"/>
      <c r="R3" s="3"/>
      <c r="S3" s="2"/>
    </row>
    <row r="4" spans="1:19" ht="14.25" customHeight="1">
      <c r="A4" s="1"/>
      <c r="B4" s="1"/>
      <c r="C4" s="1"/>
      <c r="D4" s="1"/>
      <c r="E4" s="3"/>
      <c r="F4" s="3"/>
      <c r="G4" s="3"/>
      <c r="H4" s="3"/>
      <c r="I4" s="89"/>
      <c r="J4" s="89"/>
      <c r="K4" s="89"/>
      <c r="L4" s="135" t="s">
        <v>59</v>
      </c>
      <c r="M4" s="135"/>
      <c r="N4" s="135"/>
      <c r="O4" s="135"/>
      <c r="P4" s="3"/>
      <c r="Q4" s="3"/>
      <c r="R4" s="3"/>
      <c r="S4" s="2"/>
    </row>
    <row r="5" spans="1:19" ht="11.25" customHeight="1">
      <c r="A5" s="113" t="s">
        <v>57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4"/>
      <c r="S5" s="2"/>
    </row>
    <row r="6" spans="1:19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1" ht="14.25" customHeight="1" thickBot="1">
      <c r="A7" s="114" t="s">
        <v>0</v>
      </c>
      <c r="B7" s="124" t="s">
        <v>1</v>
      </c>
      <c r="C7" s="125"/>
      <c r="D7" s="125"/>
      <c r="E7" s="44">
        <v>2006</v>
      </c>
      <c r="F7" s="44">
        <v>2007</v>
      </c>
      <c r="G7" s="5">
        <v>2008</v>
      </c>
      <c r="H7" s="5">
        <v>2009</v>
      </c>
      <c r="I7" s="5">
        <v>2010</v>
      </c>
      <c r="J7" s="12">
        <v>2011</v>
      </c>
      <c r="K7" s="12">
        <v>2012</v>
      </c>
      <c r="L7" s="12">
        <v>2013</v>
      </c>
      <c r="M7" s="38">
        <v>2014</v>
      </c>
      <c r="N7" s="38">
        <v>2015</v>
      </c>
      <c r="O7" s="38">
        <v>2016</v>
      </c>
      <c r="P7" s="38">
        <v>2017</v>
      </c>
      <c r="Q7" s="139"/>
      <c r="R7" s="124"/>
      <c r="S7" s="139"/>
      <c r="T7" s="139"/>
      <c r="U7" s="139"/>
    </row>
    <row r="8" spans="1:21" ht="20.25" customHeight="1" thickTop="1">
      <c r="A8" s="115"/>
      <c r="B8" s="126"/>
      <c r="C8" s="127"/>
      <c r="D8" s="127"/>
      <c r="E8" s="49">
        <f>'[2]ZEST_DZIALOW'!$C$22</f>
        <v>77772123</v>
      </c>
      <c r="F8" s="90">
        <v>79000000</v>
      </c>
      <c r="G8" s="59">
        <v>64000000</v>
      </c>
      <c r="H8" s="59">
        <v>58000000</v>
      </c>
      <c r="I8" s="60">
        <v>59000000</v>
      </c>
      <c r="J8" s="60">
        <v>60000000</v>
      </c>
      <c r="K8" s="60">
        <v>61000000</v>
      </c>
      <c r="L8" s="60">
        <v>62000000</v>
      </c>
      <c r="M8" s="61">
        <v>63000000</v>
      </c>
      <c r="N8" s="62">
        <v>64000000</v>
      </c>
      <c r="O8" s="62">
        <v>65000000</v>
      </c>
      <c r="P8" s="62">
        <v>66000000</v>
      </c>
      <c r="Q8" s="140"/>
      <c r="R8" s="143"/>
      <c r="S8" s="140"/>
      <c r="T8" s="140"/>
      <c r="U8" s="140"/>
    </row>
    <row r="9" spans="1:21" ht="6.75" customHeight="1">
      <c r="A9" s="115"/>
      <c r="B9" s="124" t="s">
        <v>2</v>
      </c>
      <c r="C9" s="125"/>
      <c r="D9" s="125"/>
      <c r="E9" s="142"/>
      <c r="F9" s="142"/>
      <c r="G9" s="142"/>
      <c r="H9" s="142"/>
      <c r="I9" s="142"/>
      <c r="J9" s="142"/>
      <c r="K9" s="142"/>
      <c r="L9" s="142"/>
      <c r="M9" s="80"/>
      <c r="N9" s="80"/>
      <c r="O9" s="80"/>
      <c r="P9" s="80"/>
      <c r="Q9" s="140"/>
      <c r="R9" s="143"/>
      <c r="S9" s="140"/>
      <c r="T9" s="140"/>
      <c r="U9" s="140"/>
    </row>
    <row r="10" spans="1:21" ht="36" customHeight="1">
      <c r="A10" s="116"/>
      <c r="B10" s="126"/>
      <c r="C10" s="127"/>
      <c r="D10" s="127"/>
      <c r="E10" s="15">
        <v>2006</v>
      </c>
      <c r="F10" s="91">
        <v>2007</v>
      </c>
      <c r="G10" s="6">
        <v>2008</v>
      </c>
      <c r="H10" s="15">
        <v>2009</v>
      </c>
      <c r="I10" s="6">
        <v>2010</v>
      </c>
      <c r="J10" s="26">
        <v>2011</v>
      </c>
      <c r="K10" s="26">
        <v>2012</v>
      </c>
      <c r="L10" s="26">
        <v>2013</v>
      </c>
      <c r="M10" s="39">
        <v>2014</v>
      </c>
      <c r="N10" s="63">
        <v>2015</v>
      </c>
      <c r="O10" s="63">
        <v>2016</v>
      </c>
      <c r="P10" s="63">
        <v>2017</v>
      </c>
      <c r="Q10" s="141"/>
      <c r="R10" s="126"/>
      <c r="S10" s="141"/>
      <c r="T10" s="141"/>
      <c r="U10" s="141"/>
    </row>
    <row r="11" spans="1:21" ht="9.75" customHeight="1" thickBot="1">
      <c r="A11" s="7">
        <v>1</v>
      </c>
      <c r="B11" s="128">
        <v>2</v>
      </c>
      <c r="C11" s="129"/>
      <c r="D11" s="130"/>
      <c r="E11" s="8">
        <v>5</v>
      </c>
      <c r="F11" s="8">
        <v>6</v>
      </c>
      <c r="G11" s="7">
        <v>7</v>
      </c>
      <c r="H11" s="8">
        <v>8</v>
      </c>
      <c r="I11" s="7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156</v>
      </c>
      <c r="P11" s="9">
        <v>16</v>
      </c>
      <c r="Q11" s="9"/>
      <c r="R11" s="128"/>
      <c r="S11" s="130"/>
      <c r="T11" s="9"/>
      <c r="U11" s="9"/>
    </row>
    <row r="12" spans="1:21" ht="36" customHeight="1" thickBot="1" thickTop="1">
      <c r="A12" s="92" t="s">
        <v>3</v>
      </c>
      <c r="B12" s="136" t="s">
        <v>51</v>
      </c>
      <c r="C12" s="137"/>
      <c r="D12" s="138"/>
      <c r="E12" s="50">
        <f aca="true" t="shared" si="0" ref="E12:P12">E13+E17+E18</f>
        <v>4681903.6</v>
      </c>
      <c r="F12" s="50">
        <f t="shared" si="0"/>
        <v>3878565.006</v>
      </c>
      <c r="G12" s="50">
        <f t="shared" si="0"/>
        <v>4112446.944</v>
      </c>
      <c r="H12" s="50">
        <f t="shared" si="0"/>
        <v>4641930.452</v>
      </c>
      <c r="I12" s="50">
        <f t="shared" si="0"/>
        <v>4335562.6</v>
      </c>
      <c r="J12" s="50">
        <f t="shared" si="0"/>
        <v>3509233.6</v>
      </c>
      <c r="K12" s="50">
        <f t="shared" si="0"/>
        <v>4092433.6</v>
      </c>
      <c r="L12" s="50">
        <f t="shared" si="0"/>
        <v>3968273.6</v>
      </c>
      <c r="M12" s="50">
        <f t="shared" si="0"/>
        <v>4214960</v>
      </c>
      <c r="N12" s="50">
        <f t="shared" si="0"/>
        <v>4706400</v>
      </c>
      <c r="O12" s="50">
        <f t="shared" si="0"/>
        <v>5374200</v>
      </c>
      <c r="P12" s="50">
        <f t="shared" si="0"/>
        <v>5337100</v>
      </c>
      <c r="Q12" s="18"/>
      <c r="R12" s="16"/>
      <c r="S12" s="17"/>
      <c r="T12" s="18"/>
      <c r="U12" s="18"/>
    </row>
    <row r="13" spans="1:21" ht="14.25" customHeight="1" thickTop="1">
      <c r="A13" s="121" t="s">
        <v>4</v>
      </c>
      <c r="B13" s="117" t="s">
        <v>7</v>
      </c>
      <c r="C13" s="117"/>
      <c r="D13" s="117"/>
      <c r="E13" s="51">
        <f aca="true" t="shared" si="1" ref="E13:P13">E15+E16</f>
        <v>4014000</v>
      </c>
      <c r="F13" s="51">
        <f t="shared" si="1"/>
        <v>3306658</v>
      </c>
      <c r="G13" s="51">
        <f t="shared" si="1"/>
        <v>3632192</v>
      </c>
      <c r="H13" s="51">
        <f t="shared" si="1"/>
        <v>4295836</v>
      </c>
      <c r="I13" s="51">
        <f t="shared" si="1"/>
        <v>4042999</v>
      </c>
      <c r="J13" s="51">
        <f t="shared" si="1"/>
        <v>3270000</v>
      </c>
      <c r="K13" s="51">
        <f t="shared" si="1"/>
        <v>3880000</v>
      </c>
      <c r="L13" s="51">
        <f t="shared" si="1"/>
        <v>3796800</v>
      </c>
      <c r="M13" s="51">
        <f t="shared" si="1"/>
        <v>4080000</v>
      </c>
      <c r="N13" s="51">
        <f t="shared" si="1"/>
        <v>4600000</v>
      </c>
      <c r="O13" s="51">
        <f t="shared" si="1"/>
        <v>5300000</v>
      </c>
      <c r="P13" s="51">
        <f t="shared" si="1"/>
        <v>5300000</v>
      </c>
      <c r="Q13" s="20"/>
      <c r="R13" s="20"/>
      <c r="S13" s="23"/>
      <c r="T13" s="20"/>
      <c r="U13" s="20"/>
    </row>
    <row r="14" spans="1:21" ht="9" customHeight="1">
      <c r="A14" s="122"/>
      <c r="B14" s="131" t="s">
        <v>6</v>
      </c>
      <c r="C14" s="131"/>
      <c r="D14" s="24"/>
      <c r="E14" s="53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22" t="e">
        <f>#REF!-#REF!</f>
        <v>#REF!</v>
      </c>
      <c r="R14" s="22"/>
      <c r="S14" s="25"/>
      <c r="T14" s="22" t="e">
        <f>#REF!-#REF!-976900</f>
        <v>#REF!</v>
      </c>
      <c r="U14" s="22"/>
    </row>
    <row r="15" spans="1:21" ht="28.5" customHeight="1">
      <c r="A15" s="122"/>
      <c r="B15" s="118" t="s">
        <v>8</v>
      </c>
      <c r="C15" s="119"/>
      <c r="D15" s="120"/>
      <c r="E15" s="54">
        <v>4014000</v>
      </c>
      <c r="F15" s="58">
        <v>3287600</v>
      </c>
      <c r="G15" s="54">
        <v>3322000</v>
      </c>
      <c r="H15" s="55">
        <v>2760000</v>
      </c>
      <c r="I15" s="54">
        <v>2392999</v>
      </c>
      <c r="J15" s="54">
        <v>1420000</v>
      </c>
      <c r="K15" s="54">
        <v>2280000</v>
      </c>
      <c r="L15" s="54">
        <v>2196800</v>
      </c>
      <c r="M15" s="54">
        <v>1780000</v>
      </c>
      <c r="N15" s="54">
        <v>1000000</v>
      </c>
      <c r="O15" s="54"/>
      <c r="P15" s="54"/>
      <c r="Q15" s="19">
        <f>SUM(E15:N15)</f>
        <v>24453399</v>
      </c>
      <c r="R15" s="101"/>
      <c r="S15" s="101"/>
      <c r="T15" s="13" t="e">
        <f>Q15-T14</f>
        <v>#REF!</v>
      </c>
      <c r="U15" s="13">
        <f>Q15+976900</f>
        <v>25430299</v>
      </c>
    </row>
    <row r="16" spans="1:21" ht="31.5" customHeight="1">
      <c r="A16" s="123"/>
      <c r="B16" s="102" t="s">
        <v>38</v>
      </c>
      <c r="C16" s="102"/>
      <c r="D16" s="14"/>
      <c r="E16" s="58"/>
      <c r="F16" s="58">
        <v>19058</v>
      </c>
      <c r="G16" s="56">
        <v>310192</v>
      </c>
      <c r="H16" s="57">
        <v>1535836</v>
      </c>
      <c r="I16" s="56">
        <v>1650000</v>
      </c>
      <c r="J16" s="56">
        <v>1850000</v>
      </c>
      <c r="K16" s="56">
        <v>1600000</v>
      </c>
      <c r="L16" s="56">
        <v>1600000</v>
      </c>
      <c r="M16" s="56">
        <v>2300000</v>
      </c>
      <c r="N16" s="56">
        <v>3600000</v>
      </c>
      <c r="O16" s="56">
        <v>5300000</v>
      </c>
      <c r="P16" s="56">
        <v>5300000</v>
      </c>
      <c r="Q16" s="19">
        <f>SUM(E16:P16)</f>
        <v>25065086</v>
      </c>
      <c r="R16" s="13"/>
      <c r="S16" s="13"/>
      <c r="T16" s="19">
        <f>Q15+Q16</f>
        <v>49518485</v>
      </c>
      <c r="U16" s="13"/>
    </row>
    <row r="17" spans="1:20" ht="20.25" customHeight="1">
      <c r="A17" s="133" t="s">
        <v>5</v>
      </c>
      <c r="B17" s="102" t="s">
        <v>30</v>
      </c>
      <c r="C17" s="102"/>
      <c r="D17" s="97"/>
      <c r="E17" s="98">
        <f>'[1]2005,2006'!$F$101</f>
        <v>647903.6</v>
      </c>
      <c r="F17" s="99">
        <f>'[1]2005,2006'!$G$101</f>
        <v>486523.6</v>
      </c>
      <c r="G17" s="98">
        <f>'[1]2005,2006'!$H$101</f>
        <v>325383.6</v>
      </c>
      <c r="H17" s="98">
        <f>'[1]2005,2006'!$I$101</f>
        <v>172943.6</v>
      </c>
      <c r="I17" s="98">
        <f>'[1]2005,2006'!$J$101</f>
        <v>130163.6</v>
      </c>
      <c r="J17" s="98">
        <f>'[1]2005,2006'!$K$101</f>
        <v>88383.6</v>
      </c>
      <c r="K17" s="98">
        <f>'[1]2005,2006'!$L$101</f>
        <v>74533.6</v>
      </c>
      <c r="L17" s="98">
        <f>'[1]2005,2006'!$M$101</f>
        <v>44773.6</v>
      </c>
      <c r="M17" s="98">
        <f>'[1]2005,2006'!$N$101</f>
        <v>19460</v>
      </c>
      <c r="N17" s="98">
        <f>'[1]2005,2006'!$O$101</f>
        <v>7000</v>
      </c>
      <c r="O17" s="98"/>
      <c r="P17" s="98"/>
      <c r="Q17" s="43">
        <f>SUM(E17:P17)</f>
        <v>1997068.8000000003</v>
      </c>
      <c r="R17" s="40"/>
      <c r="S17" s="40"/>
      <c r="T17" s="40"/>
    </row>
    <row r="18" spans="1:19" ht="20.25" customHeight="1">
      <c r="A18" s="134"/>
      <c r="B18" s="102" t="s">
        <v>31</v>
      </c>
      <c r="C18" s="102"/>
      <c r="D18" s="97"/>
      <c r="E18" s="98">
        <f>'[1]2005,2006'!$F$106</f>
        <v>20000</v>
      </c>
      <c r="F18" s="99">
        <f>'[1]2005,2006'!$G$105</f>
        <v>85383.406</v>
      </c>
      <c r="G18" s="98">
        <f>'[1]2005,2006'!$H$105</f>
        <v>154871.34399999998</v>
      </c>
      <c r="H18" s="98">
        <f>'[1]2005,2006'!$I$105</f>
        <v>173150.852</v>
      </c>
      <c r="I18" s="98">
        <f>'[1]2005,2006'!$J$105</f>
        <v>162400</v>
      </c>
      <c r="J18" s="98">
        <f>'[1]2005,2006'!$K$105</f>
        <v>150850</v>
      </c>
      <c r="K18" s="98">
        <f>'[1]2005,2006'!$L$105</f>
        <v>137900</v>
      </c>
      <c r="L18" s="98">
        <f>'[1]2005,2006'!$M$105</f>
        <v>126700</v>
      </c>
      <c r="M18" s="98">
        <f>'[1]2005,2006'!$N$105</f>
        <v>115500</v>
      </c>
      <c r="N18" s="98">
        <f>'[1]2005,2006'!$O$105</f>
        <v>99400</v>
      </c>
      <c r="O18" s="98">
        <f>'[1]2005,2006'!$P$105</f>
        <v>74200</v>
      </c>
      <c r="P18" s="98">
        <f>'[1]2005,2006'!$Q$105</f>
        <v>37100</v>
      </c>
      <c r="Q18" s="43">
        <f>SUM(E18:P18)</f>
        <v>1337455.602</v>
      </c>
      <c r="R18" s="2"/>
      <c r="S18" s="2"/>
    </row>
    <row r="19" spans="1:19" ht="13.5" customHeight="1">
      <c r="A19" s="112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2"/>
      <c r="S19" s="2"/>
    </row>
    <row r="20" spans="1:19" ht="13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2"/>
      <c r="S20" s="2"/>
    </row>
    <row r="21" spans="1:19" ht="12.75" customHeight="1">
      <c r="A21" s="11"/>
      <c r="B21" s="132"/>
      <c r="C21" s="132"/>
      <c r="D21" s="132"/>
      <c r="E21" s="132"/>
      <c r="F21" s="132"/>
      <c r="G21" s="13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03"/>
      <c r="B22" s="103"/>
      <c r="C22" s="103"/>
      <c r="D22" s="103"/>
      <c r="E22" s="103"/>
      <c r="F22" s="103"/>
      <c r="G22" s="28"/>
      <c r="H22" s="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9.5" customHeight="1">
      <c r="A23" s="103"/>
      <c r="B23" s="103"/>
      <c r="C23" s="103"/>
      <c r="D23" s="103"/>
      <c r="E23" s="103"/>
      <c r="F23" s="103"/>
      <c r="G23" s="28"/>
      <c r="H23" s="2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103"/>
      <c r="B24" s="103"/>
      <c r="C24" s="103"/>
      <c r="D24" s="103"/>
      <c r="E24" s="103"/>
      <c r="F24" s="103"/>
      <c r="G24" s="28"/>
      <c r="H24" s="2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2.5" customHeight="1">
      <c r="A25" s="103"/>
      <c r="B25" s="103"/>
      <c r="C25" s="103"/>
      <c r="D25" s="103"/>
      <c r="E25" s="103"/>
      <c r="F25" s="103"/>
      <c r="G25" s="28"/>
      <c r="H25" s="2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9"/>
      <c r="B26" s="109"/>
      <c r="C26" s="109"/>
      <c r="D26" s="109"/>
      <c r="E26" s="29"/>
      <c r="F26" s="29"/>
      <c r="G26" s="28"/>
      <c r="H26" s="2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38.25" customHeight="1">
      <c r="A27" s="30"/>
      <c r="B27" s="106"/>
      <c r="C27" s="106"/>
      <c r="D27" s="106"/>
      <c r="E27" s="33"/>
      <c r="F27" s="33"/>
      <c r="G27" s="28"/>
      <c r="H27" s="2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108"/>
      <c r="B28" s="106"/>
      <c r="C28" s="106"/>
      <c r="D28" s="106"/>
      <c r="E28" s="32"/>
      <c r="F28" s="32"/>
      <c r="G28" s="28"/>
      <c r="H28" s="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108"/>
      <c r="B29" s="106"/>
      <c r="C29" s="106"/>
      <c r="D29" s="31"/>
      <c r="E29" s="32"/>
      <c r="F29" s="32"/>
      <c r="G29" s="28"/>
      <c r="H29" s="2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108"/>
      <c r="B30" s="106"/>
      <c r="C30" s="106"/>
      <c r="D30" s="106"/>
      <c r="E30" s="32"/>
      <c r="F30" s="32"/>
      <c r="G30" s="28"/>
      <c r="H30" s="2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8" ht="12.75">
      <c r="A31" s="108"/>
      <c r="B31" s="106"/>
      <c r="C31" s="106"/>
      <c r="D31" s="31"/>
      <c r="E31" s="33"/>
      <c r="F31" s="32"/>
      <c r="G31" s="34"/>
      <c r="H31" s="34"/>
    </row>
    <row r="32" spans="1:8" ht="12.75">
      <c r="A32" s="108"/>
      <c r="B32" s="106"/>
      <c r="C32" s="106"/>
      <c r="D32" s="31"/>
      <c r="E32" s="33"/>
      <c r="F32" s="33"/>
      <c r="G32" s="34"/>
      <c r="H32" s="34"/>
    </row>
    <row r="33" spans="1:8" ht="12.75">
      <c r="A33" s="108"/>
      <c r="B33" s="106"/>
      <c r="C33" s="27"/>
      <c r="D33" s="27"/>
      <c r="E33" s="45"/>
      <c r="F33" s="32"/>
      <c r="G33" s="34"/>
      <c r="H33" s="34"/>
    </row>
    <row r="34" spans="1:8" ht="12.75">
      <c r="A34" s="110"/>
      <c r="B34" s="107"/>
      <c r="C34" s="27"/>
      <c r="D34" s="27"/>
      <c r="E34" s="45"/>
      <c r="F34" s="32"/>
      <c r="G34" s="34"/>
      <c r="H34" s="34"/>
    </row>
    <row r="35" spans="1:8" ht="15">
      <c r="A35" s="30"/>
      <c r="B35" s="106"/>
      <c r="C35" s="106"/>
      <c r="D35" s="106"/>
      <c r="E35" s="46"/>
      <c r="F35" s="35"/>
      <c r="G35" s="34"/>
      <c r="H35" s="34"/>
    </row>
    <row r="36" spans="1:8" ht="12.75">
      <c r="A36" s="108"/>
      <c r="B36" s="106"/>
      <c r="C36" s="106"/>
      <c r="D36" s="105"/>
      <c r="E36" s="46"/>
      <c r="F36" s="35"/>
      <c r="G36" s="34"/>
      <c r="H36" s="34"/>
    </row>
    <row r="37" spans="1:8" ht="12.75">
      <c r="A37" s="108"/>
      <c r="B37" s="106"/>
      <c r="C37" s="106"/>
      <c r="D37" s="105"/>
      <c r="E37" s="48"/>
      <c r="F37" s="35"/>
      <c r="G37" s="34"/>
      <c r="H37" s="34"/>
    </row>
    <row r="38" spans="1:8" ht="12.75">
      <c r="A38" s="108"/>
      <c r="B38" s="106"/>
      <c r="C38" s="106"/>
      <c r="D38" s="105"/>
      <c r="E38" s="46"/>
      <c r="F38" s="35"/>
      <c r="G38" s="34"/>
      <c r="H38" s="34"/>
    </row>
    <row r="39" spans="1:8" ht="15">
      <c r="A39" s="36"/>
      <c r="B39" s="104"/>
      <c r="C39" s="104"/>
      <c r="D39" s="105"/>
      <c r="E39" s="48"/>
      <c r="F39" s="37"/>
      <c r="G39" s="34"/>
      <c r="H39" s="34"/>
    </row>
    <row r="40" spans="1:8" ht="15">
      <c r="A40" s="36"/>
      <c r="B40" s="104"/>
      <c r="C40" s="104"/>
      <c r="D40" s="105"/>
      <c r="E40" s="47"/>
      <c r="F40" s="37"/>
      <c r="G40" s="34"/>
      <c r="H40" s="34"/>
    </row>
    <row r="41" spans="1:8" ht="12.75">
      <c r="A41" s="34"/>
      <c r="B41" s="34"/>
      <c r="C41" s="34"/>
      <c r="D41" s="34"/>
      <c r="E41" s="34"/>
      <c r="F41" s="34"/>
      <c r="G41" s="34"/>
      <c r="H41" s="34"/>
    </row>
    <row r="42" spans="1:8" ht="12.75">
      <c r="A42" s="34"/>
      <c r="B42" s="34"/>
      <c r="C42" s="34"/>
      <c r="D42" s="34"/>
      <c r="E42" s="34"/>
      <c r="F42" s="34"/>
      <c r="G42" s="34"/>
      <c r="H42" s="34"/>
    </row>
    <row r="43" spans="1:8" ht="12.75">
      <c r="A43" s="34"/>
      <c r="B43" s="34"/>
      <c r="C43" s="34"/>
      <c r="D43" s="34"/>
      <c r="E43" s="34"/>
      <c r="F43" s="34"/>
      <c r="G43" s="34"/>
      <c r="H43" s="34"/>
    </row>
    <row r="44" spans="1:8" ht="12.75">
      <c r="A44" s="34"/>
      <c r="B44" s="34"/>
      <c r="C44" s="34"/>
      <c r="D44" s="34"/>
      <c r="E44" s="34"/>
      <c r="F44" s="34"/>
      <c r="G44" s="34"/>
      <c r="H44" s="34"/>
    </row>
    <row r="45" spans="1:8" ht="12.75">
      <c r="A45" s="34"/>
      <c r="B45" s="34"/>
      <c r="C45" s="34"/>
      <c r="D45" s="34"/>
      <c r="E45" s="34"/>
      <c r="F45" s="34"/>
      <c r="G45" s="34"/>
      <c r="H45" s="34"/>
    </row>
    <row r="46" spans="1:8" ht="12.75">
      <c r="A46" s="34"/>
      <c r="B46" s="34"/>
      <c r="C46" s="34"/>
      <c r="D46" s="34"/>
      <c r="E46" s="34"/>
      <c r="F46" s="34"/>
      <c r="G46" s="34"/>
      <c r="H46" s="34"/>
    </row>
    <row r="47" spans="1:8" ht="12.75">
      <c r="A47" s="34"/>
      <c r="B47" s="34"/>
      <c r="C47" s="34"/>
      <c r="D47" s="34"/>
      <c r="E47" s="34"/>
      <c r="F47" s="34"/>
      <c r="G47" s="34"/>
      <c r="H47" s="34"/>
    </row>
    <row r="48" spans="1:8" ht="12.75">
      <c r="A48" s="34"/>
      <c r="B48" s="34"/>
      <c r="C48" s="34"/>
      <c r="D48" s="34"/>
      <c r="E48" s="34"/>
      <c r="F48" s="34"/>
      <c r="G48" s="34"/>
      <c r="H48" s="34"/>
    </row>
  </sheetData>
  <mergeCells count="53">
    <mergeCell ref="L1:N1"/>
    <mergeCell ref="L3:N3"/>
    <mergeCell ref="L2:O2"/>
    <mergeCell ref="L4:O4"/>
    <mergeCell ref="U7:U10"/>
    <mergeCell ref="R11:S11"/>
    <mergeCell ref="E9:L9"/>
    <mergeCell ref="Q7:Q10"/>
    <mergeCell ref="T7:T10"/>
    <mergeCell ref="R7:S10"/>
    <mergeCell ref="B26:D26"/>
    <mergeCell ref="A33:A34"/>
    <mergeCell ref="B16:C16"/>
    <mergeCell ref="Q1:U1"/>
    <mergeCell ref="A19:Q19"/>
    <mergeCell ref="R15:S15"/>
    <mergeCell ref="A17:A18"/>
    <mergeCell ref="I1:K1"/>
    <mergeCell ref="I3:K3"/>
    <mergeCell ref="B12:D12"/>
    <mergeCell ref="A36:A38"/>
    <mergeCell ref="B36:D36"/>
    <mergeCell ref="B37:D37"/>
    <mergeCell ref="B38:D38"/>
    <mergeCell ref="B27:D27"/>
    <mergeCell ref="A28:A32"/>
    <mergeCell ref="B28:D28"/>
    <mergeCell ref="B29:C29"/>
    <mergeCell ref="B30:D30"/>
    <mergeCell ref="B39:D39"/>
    <mergeCell ref="B40:D40"/>
    <mergeCell ref="B35:D35"/>
    <mergeCell ref="B31:C31"/>
    <mergeCell ref="B32:C32"/>
    <mergeCell ref="B33:B34"/>
    <mergeCell ref="A20:Q20"/>
    <mergeCell ref="B17:C17"/>
    <mergeCell ref="B18:C18"/>
    <mergeCell ref="F22:F25"/>
    <mergeCell ref="E22:E25"/>
    <mergeCell ref="B22:D23"/>
    <mergeCell ref="B21:G21"/>
    <mergeCell ref="A22:A25"/>
    <mergeCell ref="B24:D25"/>
    <mergeCell ref="A5:Q5"/>
    <mergeCell ref="A7:A10"/>
    <mergeCell ref="B13:D13"/>
    <mergeCell ref="B15:D15"/>
    <mergeCell ref="A13:A16"/>
    <mergeCell ref="B9:D10"/>
    <mergeCell ref="B11:D11"/>
    <mergeCell ref="B7:D8"/>
    <mergeCell ref="B14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8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4.375" style="0" customWidth="1"/>
    <col min="3" max="3" width="6.00390625" style="0" customWidth="1"/>
    <col min="4" max="4" width="8.125" style="0" customWidth="1"/>
    <col min="5" max="5" width="8.625" style="0" customWidth="1"/>
    <col min="6" max="6" width="8.75390625" style="0" customWidth="1"/>
    <col min="7" max="7" width="8.375" style="0" customWidth="1"/>
    <col min="8" max="8" width="8.75390625" style="0" customWidth="1"/>
    <col min="9" max="9" width="8.625" style="0" customWidth="1"/>
    <col min="10" max="15" width="8.75390625" style="0" customWidth="1"/>
  </cols>
  <sheetData>
    <row r="1" ht="6.75" customHeight="1"/>
    <row r="2" spans="1:15" ht="27.75" customHeight="1">
      <c r="A2" s="144" t="s">
        <v>0</v>
      </c>
      <c r="B2" s="124" t="s">
        <v>47</v>
      </c>
      <c r="C2" s="139"/>
      <c r="D2" s="144" t="s">
        <v>53</v>
      </c>
      <c r="E2" s="144" t="s">
        <v>10</v>
      </c>
      <c r="F2" s="144" t="s">
        <v>11</v>
      </c>
      <c r="G2" s="144" t="s">
        <v>12</v>
      </c>
      <c r="H2" s="144" t="s">
        <v>13</v>
      </c>
      <c r="I2" s="144" t="s">
        <v>14</v>
      </c>
      <c r="J2" s="144" t="s">
        <v>15</v>
      </c>
      <c r="K2" s="144" t="s">
        <v>16</v>
      </c>
      <c r="L2" s="144" t="s">
        <v>17</v>
      </c>
      <c r="M2" s="144" t="s">
        <v>18</v>
      </c>
      <c r="N2" s="144" t="s">
        <v>19</v>
      </c>
      <c r="O2" s="144" t="s">
        <v>20</v>
      </c>
    </row>
    <row r="3" spans="1:15" ht="14.25" customHeight="1">
      <c r="A3" s="144"/>
      <c r="B3" s="143"/>
      <c r="C3" s="140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2.75" customHeight="1">
      <c r="A4" s="144"/>
      <c r="B4" s="143"/>
      <c r="C4" s="140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9.5" customHeight="1">
      <c r="A5" s="144"/>
      <c r="B5" s="126"/>
      <c r="C5" s="141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1:15" ht="10.5" customHeight="1" thickBot="1">
      <c r="A6" s="7">
        <v>1</v>
      </c>
      <c r="B6" s="128">
        <v>2</v>
      </c>
      <c r="C6" s="129"/>
      <c r="D6" s="7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69">
        <v>14</v>
      </c>
      <c r="O6" s="69">
        <v>15</v>
      </c>
    </row>
    <row r="7" spans="1:18" ht="36" customHeight="1" thickBot="1" thickTop="1">
      <c r="A7" s="10" t="s">
        <v>3</v>
      </c>
      <c r="B7" s="136" t="s">
        <v>54</v>
      </c>
      <c r="C7" s="137"/>
      <c r="D7" s="64">
        <f>D8</f>
        <v>17853399</v>
      </c>
      <c r="E7" s="64">
        <f aca="true" t="shared" si="0" ref="E7:O7">E8</f>
        <v>26208457</v>
      </c>
      <c r="F7" s="64">
        <f t="shared" si="0"/>
        <v>36561991</v>
      </c>
      <c r="G7" s="64">
        <f t="shared" si="0"/>
        <v>38565635</v>
      </c>
      <c r="H7" s="64">
        <f t="shared" si="0"/>
        <v>34269799</v>
      </c>
      <c r="I7" s="64">
        <f t="shared" si="0"/>
        <v>30226800</v>
      </c>
      <c r="J7" s="64">
        <f t="shared" si="0"/>
        <v>26956800</v>
      </c>
      <c r="K7" s="64">
        <f t="shared" si="0"/>
        <v>23076800</v>
      </c>
      <c r="L7" s="64">
        <f t="shared" si="0"/>
        <v>19280000</v>
      </c>
      <c r="M7" s="64">
        <f t="shared" si="0"/>
        <v>15200000</v>
      </c>
      <c r="N7" s="64">
        <f t="shared" si="0"/>
        <v>10600000</v>
      </c>
      <c r="O7" s="64">
        <f t="shared" si="0"/>
        <v>5300000</v>
      </c>
      <c r="P7" s="41"/>
      <c r="Q7" s="41"/>
      <c r="R7" s="41"/>
    </row>
    <row r="8" spans="1:18" ht="13.5" thickTop="1">
      <c r="A8" s="151" t="s">
        <v>4</v>
      </c>
      <c r="B8" s="117" t="s">
        <v>50</v>
      </c>
      <c r="C8" s="153"/>
      <c r="D8" s="65">
        <f>D10</f>
        <v>17853399</v>
      </c>
      <c r="E8" s="65">
        <f>E10+E11</f>
        <v>26208457</v>
      </c>
      <c r="F8" s="65">
        <f>F10+F11</f>
        <v>36561991</v>
      </c>
      <c r="G8" s="65">
        <f aca="true" t="shared" si="1" ref="G8:O8">G10+G11</f>
        <v>38565635</v>
      </c>
      <c r="H8" s="65">
        <f t="shared" si="1"/>
        <v>34269799</v>
      </c>
      <c r="I8" s="65">
        <f t="shared" si="1"/>
        <v>30226800</v>
      </c>
      <c r="J8" s="65">
        <f t="shared" si="1"/>
        <v>26956800</v>
      </c>
      <c r="K8" s="65">
        <f t="shared" si="1"/>
        <v>23076800</v>
      </c>
      <c r="L8" s="65">
        <f t="shared" si="1"/>
        <v>19280000</v>
      </c>
      <c r="M8" s="65">
        <f t="shared" si="1"/>
        <v>15200000</v>
      </c>
      <c r="N8" s="65">
        <f t="shared" si="1"/>
        <v>10600000</v>
      </c>
      <c r="O8" s="65">
        <f t="shared" si="1"/>
        <v>5300000</v>
      </c>
      <c r="P8" s="41"/>
      <c r="Q8" s="41"/>
      <c r="R8" s="41"/>
    </row>
    <row r="9" spans="1:18" ht="9.75" customHeight="1">
      <c r="A9" s="152"/>
      <c r="B9" s="145" t="s">
        <v>6</v>
      </c>
      <c r="C9" s="146"/>
      <c r="D9" s="66"/>
      <c r="E9" s="66"/>
      <c r="F9" s="66"/>
      <c r="G9" s="66"/>
      <c r="H9" s="66"/>
      <c r="I9" s="66"/>
      <c r="J9" s="66"/>
      <c r="K9" s="66"/>
      <c r="L9" s="66"/>
      <c r="M9" s="66"/>
      <c r="N9" s="70"/>
      <c r="O9" s="70"/>
      <c r="P9" s="41"/>
      <c r="Q9" s="41"/>
      <c r="R9" s="41"/>
    </row>
    <row r="10" spans="1:18" ht="23.25" customHeight="1">
      <c r="A10" s="152"/>
      <c r="B10" s="118" t="s">
        <v>49</v>
      </c>
      <c r="C10" s="119"/>
      <c r="D10" s="67">
        <v>17853399</v>
      </c>
      <c r="E10" s="67">
        <v>20439399</v>
      </c>
      <c r="F10" s="67">
        <v>17151799</v>
      </c>
      <c r="G10" s="67">
        <v>13829799</v>
      </c>
      <c r="H10" s="67">
        <v>11069799</v>
      </c>
      <c r="I10" s="67">
        <v>8676800</v>
      </c>
      <c r="J10" s="67">
        <v>7256800</v>
      </c>
      <c r="K10" s="67">
        <v>4976800</v>
      </c>
      <c r="L10" s="67">
        <v>2780000</v>
      </c>
      <c r="M10" s="67">
        <v>1000000</v>
      </c>
      <c r="N10" s="71"/>
      <c r="O10" s="71"/>
      <c r="P10" s="41"/>
      <c r="Q10" s="41"/>
      <c r="R10" s="41"/>
    </row>
    <row r="11" spans="1:18" ht="22.5" customHeight="1">
      <c r="A11" s="152"/>
      <c r="B11" s="118" t="s">
        <v>48</v>
      </c>
      <c r="C11" s="119"/>
      <c r="D11" s="68"/>
      <c r="E11" s="67">
        <v>5769058</v>
      </c>
      <c r="F11" s="67">
        <v>19410192</v>
      </c>
      <c r="G11" s="67">
        <v>24735836</v>
      </c>
      <c r="H11" s="67">
        <v>23200000</v>
      </c>
      <c r="I11" s="67">
        <v>21550000</v>
      </c>
      <c r="J11" s="67">
        <v>19700000</v>
      </c>
      <c r="K11" s="67">
        <v>18100000</v>
      </c>
      <c r="L11" s="67">
        <v>16500000</v>
      </c>
      <c r="M11" s="67">
        <v>14200000</v>
      </c>
      <c r="N11" s="93">
        <v>10600000</v>
      </c>
      <c r="O11" s="93">
        <v>5300000</v>
      </c>
      <c r="P11" s="41"/>
      <c r="Q11" s="41"/>
      <c r="R11" s="41"/>
    </row>
    <row r="12" spans="1:15" ht="15">
      <c r="A12" s="72"/>
      <c r="B12" s="77"/>
      <c r="C12" s="77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12.75">
      <c r="A13" s="95" t="s">
        <v>39</v>
      </c>
      <c r="B13" s="149" t="s">
        <v>55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12.75">
      <c r="A14" s="95" t="s">
        <v>40</v>
      </c>
      <c r="B14" s="149" t="s">
        <v>56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12.75">
      <c r="A15" s="95"/>
      <c r="B15" s="148" t="s">
        <v>32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12.75" customHeight="1">
      <c r="A16" s="95" t="s">
        <v>41</v>
      </c>
      <c r="B16" s="149" t="s">
        <v>44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8" ht="13.5" customHeight="1">
      <c r="A17" s="94" t="s">
        <v>42</v>
      </c>
      <c r="B17" s="150" t="s">
        <v>46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2"/>
      <c r="Q17" s="2"/>
      <c r="R17" s="2"/>
    </row>
    <row r="18" spans="1:18" ht="12.75">
      <c r="A18" s="96" t="s">
        <v>43</v>
      </c>
      <c r="B18" s="100" t="s">
        <v>45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1"/>
      <c r="N18" s="11"/>
      <c r="O18" s="11"/>
      <c r="P18" s="11"/>
      <c r="Q18" s="2"/>
      <c r="R18" s="2"/>
    </row>
    <row r="19" spans="1:13" ht="12.75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</row>
    <row r="20" spans="1:13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.75">
      <c r="A22" s="41"/>
      <c r="B22" s="41"/>
      <c r="C22" s="41"/>
      <c r="D22" s="41"/>
      <c r="E22" s="42"/>
      <c r="F22" s="41"/>
      <c r="G22" s="41"/>
      <c r="H22" s="41"/>
      <c r="I22" s="41"/>
      <c r="J22" s="41"/>
      <c r="K22" s="41"/>
      <c r="L22" s="41"/>
      <c r="M22" s="41"/>
    </row>
    <row r="23" spans="1:13" ht="12.7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1"/>
      <c r="M23" s="41"/>
    </row>
    <row r="24" spans="1:13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</sheetData>
  <mergeCells count="28">
    <mergeCell ref="A2:A5"/>
    <mergeCell ref="A8:A11"/>
    <mergeCell ref="B11:C11"/>
    <mergeCell ref="F2:F5"/>
    <mergeCell ref="E2:E5"/>
    <mergeCell ref="B10:C10"/>
    <mergeCell ref="B7:C7"/>
    <mergeCell ref="B8:C8"/>
    <mergeCell ref="B6:C6"/>
    <mergeCell ref="B13:O13"/>
    <mergeCell ref="O2:O5"/>
    <mergeCell ref="K2:K5"/>
    <mergeCell ref="I2:I5"/>
    <mergeCell ref="J2:J5"/>
    <mergeCell ref="M2:M5"/>
    <mergeCell ref="G2:G5"/>
    <mergeCell ref="H2:H5"/>
    <mergeCell ref="N2:N5"/>
    <mergeCell ref="L2:L5"/>
    <mergeCell ref="B9:C9"/>
    <mergeCell ref="A19:M19"/>
    <mergeCell ref="B15:O15"/>
    <mergeCell ref="B16:O16"/>
    <mergeCell ref="B17:O17"/>
    <mergeCell ref="B18:L18"/>
    <mergeCell ref="B2:C5"/>
    <mergeCell ref="D2:D5"/>
    <mergeCell ref="B14:O1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20" sqref="B20:F20"/>
    </sheetView>
  </sheetViews>
  <sheetFormatPr defaultColWidth="9.00390625" defaultRowHeight="12.75"/>
  <cols>
    <col min="1" max="1" width="7.375" style="0" customWidth="1"/>
    <col min="2" max="2" width="15.625" style="0" customWidth="1"/>
    <col min="3" max="3" width="15.75390625" style="0" customWidth="1"/>
    <col min="4" max="4" width="15.875" style="0" customWidth="1"/>
    <col min="5" max="5" width="13.625" style="0" customWidth="1"/>
    <col min="6" max="6" width="13.25390625" style="0" customWidth="1"/>
    <col min="7" max="8" width="15.875" style="0" customWidth="1"/>
    <col min="9" max="9" width="17.125" style="0" customWidth="1"/>
    <col min="10" max="10" width="12.375" style="0" customWidth="1"/>
  </cols>
  <sheetData>
    <row r="2" spans="2:8" ht="12.75">
      <c r="B2" s="154" t="s">
        <v>29</v>
      </c>
      <c r="C2" s="154"/>
      <c r="D2" s="154"/>
      <c r="E2" s="154"/>
      <c r="F2" s="154"/>
      <c r="G2" s="154"/>
      <c r="H2" s="154"/>
    </row>
    <row r="4" spans="1:9" ht="63" customHeight="1">
      <c r="A4" s="74" t="s">
        <v>21</v>
      </c>
      <c r="B4" s="88" t="s">
        <v>22</v>
      </c>
      <c r="C4" s="88" t="s">
        <v>23</v>
      </c>
      <c r="D4" s="88" t="s">
        <v>24</v>
      </c>
      <c r="E4" s="88" t="s">
        <v>25</v>
      </c>
      <c r="F4" s="88" t="s">
        <v>26</v>
      </c>
      <c r="G4" s="88" t="s">
        <v>37</v>
      </c>
      <c r="H4" s="88" t="s">
        <v>27</v>
      </c>
      <c r="I4" s="88" t="s">
        <v>28</v>
      </c>
    </row>
    <row r="5" spans="1:9" ht="10.5" customHeight="1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</row>
    <row r="6" spans="1:9" ht="16.5" customHeight="1">
      <c r="A6" s="74">
        <v>2005</v>
      </c>
      <c r="B6" s="75" t="s">
        <v>33</v>
      </c>
      <c r="C6" s="75">
        <v>6496800</v>
      </c>
      <c r="D6" s="75">
        <v>2656998</v>
      </c>
      <c r="E6" s="75">
        <v>976900</v>
      </c>
      <c r="F6" s="75">
        <v>373000</v>
      </c>
      <c r="G6" s="75">
        <v>2207442</v>
      </c>
      <c r="H6" s="75">
        <v>537490</v>
      </c>
      <c r="I6" s="75">
        <v>19523351</v>
      </c>
    </row>
    <row r="7" spans="1:9" ht="16.5" customHeight="1">
      <c r="A7" s="74">
        <v>2006</v>
      </c>
      <c r="B7" s="75">
        <f aca="true" t="shared" si="0" ref="B7:B16">I6</f>
        <v>19523351</v>
      </c>
      <c r="C7" s="75">
        <v>6600000</v>
      </c>
      <c r="D7" s="75">
        <v>4014000</v>
      </c>
      <c r="E7" s="75"/>
      <c r="F7" s="76"/>
      <c r="G7" s="75" t="s">
        <v>34</v>
      </c>
      <c r="H7" s="75">
        <v>647904</v>
      </c>
      <c r="I7" s="75">
        <v>21788567</v>
      </c>
    </row>
    <row r="8" spans="1:9" ht="16.5" customHeight="1">
      <c r="A8" s="74">
        <v>2007</v>
      </c>
      <c r="B8" s="75">
        <f t="shared" si="0"/>
        <v>21788567</v>
      </c>
      <c r="C8" s="75"/>
      <c r="D8" s="75">
        <v>3287600</v>
      </c>
      <c r="E8" s="75"/>
      <c r="F8" s="76"/>
      <c r="G8" s="75"/>
      <c r="H8" s="75">
        <v>486524</v>
      </c>
      <c r="I8" s="75">
        <f>B8-D8-H8</f>
        <v>18014443</v>
      </c>
    </row>
    <row r="9" spans="1:9" ht="16.5" customHeight="1">
      <c r="A9" s="74">
        <v>2008</v>
      </c>
      <c r="B9" s="75">
        <f t="shared" si="0"/>
        <v>18014443</v>
      </c>
      <c r="C9" s="75"/>
      <c r="D9" s="75">
        <v>3322000</v>
      </c>
      <c r="E9" s="75"/>
      <c r="F9" s="76"/>
      <c r="G9" s="75"/>
      <c r="H9" s="75">
        <v>325384</v>
      </c>
      <c r="I9" s="75">
        <f>B9+C9-D9-E9-F9+G9-H9</f>
        <v>14367059</v>
      </c>
    </row>
    <row r="10" spans="1:9" ht="17.25" customHeight="1">
      <c r="A10" s="74">
        <v>2009</v>
      </c>
      <c r="B10" s="75">
        <f t="shared" si="0"/>
        <v>14367059</v>
      </c>
      <c r="C10" s="78"/>
      <c r="D10" s="75">
        <v>2760000</v>
      </c>
      <c r="E10" s="78"/>
      <c r="F10" s="76"/>
      <c r="G10" s="85"/>
      <c r="H10" s="75">
        <v>172944</v>
      </c>
      <c r="I10" s="75">
        <f aca="true" t="shared" si="1" ref="I10:I16">B10+C10-D10-E10-F10+G10-H10</f>
        <v>11434115</v>
      </c>
    </row>
    <row r="11" spans="1:9" ht="16.5" customHeight="1">
      <c r="A11" s="81">
        <v>2010</v>
      </c>
      <c r="B11" s="83">
        <f t="shared" si="0"/>
        <v>11434115</v>
      </c>
      <c r="C11" s="87"/>
      <c r="D11" s="83">
        <v>2392999</v>
      </c>
      <c r="E11" s="82"/>
      <c r="F11" s="82"/>
      <c r="G11" s="83"/>
      <c r="H11" s="83">
        <v>130164</v>
      </c>
      <c r="I11" s="75">
        <f t="shared" si="1"/>
        <v>8910952</v>
      </c>
    </row>
    <row r="12" spans="1:9" ht="16.5" customHeight="1">
      <c r="A12" s="81">
        <v>2011</v>
      </c>
      <c r="B12" s="83">
        <f t="shared" si="0"/>
        <v>8910952</v>
      </c>
      <c r="C12" s="87"/>
      <c r="D12" s="83">
        <v>1420000</v>
      </c>
      <c r="E12" s="82"/>
      <c r="F12" s="82"/>
      <c r="G12" s="83"/>
      <c r="H12" s="83">
        <v>88384</v>
      </c>
      <c r="I12" s="75">
        <f t="shared" si="1"/>
        <v>7402568</v>
      </c>
    </row>
    <row r="13" spans="1:9" ht="16.5" customHeight="1">
      <c r="A13" s="81">
        <v>2012</v>
      </c>
      <c r="B13" s="84">
        <f t="shared" si="0"/>
        <v>7402568</v>
      </c>
      <c r="C13" s="82"/>
      <c r="D13" s="83">
        <v>2280000</v>
      </c>
      <c r="E13" s="82"/>
      <c r="F13" s="82"/>
      <c r="G13" s="83"/>
      <c r="H13" s="84">
        <v>74534</v>
      </c>
      <c r="I13" s="75">
        <f t="shared" si="1"/>
        <v>5048034</v>
      </c>
    </row>
    <row r="14" spans="1:9" ht="16.5" customHeight="1">
      <c r="A14" s="81">
        <v>2013</v>
      </c>
      <c r="B14" s="83">
        <f t="shared" si="0"/>
        <v>5048034</v>
      </c>
      <c r="C14" s="82"/>
      <c r="D14" s="83">
        <v>2196800</v>
      </c>
      <c r="E14" s="82"/>
      <c r="F14" s="82"/>
      <c r="G14" s="83"/>
      <c r="H14" s="83">
        <v>44774</v>
      </c>
      <c r="I14" s="75">
        <f t="shared" si="1"/>
        <v>2806460</v>
      </c>
    </row>
    <row r="15" spans="1:9" ht="16.5" customHeight="1">
      <c r="A15" s="81">
        <v>2014</v>
      </c>
      <c r="B15" s="83">
        <f t="shared" si="0"/>
        <v>2806460</v>
      </c>
      <c r="C15" s="82"/>
      <c r="D15" s="83">
        <v>1780000</v>
      </c>
      <c r="E15" s="82"/>
      <c r="F15" s="82"/>
      <c r="G15" s="84"/>
      <c r="H15" s="83">
        <v>19460</v>
      </c>
      <c r="I15" s="75">
        <f t="shared" si="1"/>
        <v>1007000</v>
      </c>
    </row>
    <row r="16" spans="1:9" ht="16.5" customHeight="1">
      <c r="A16" s="81">
        <v>2015</v>
      </c>
      <c r="B16" s="83">
        <f t="shared" si="0"/>
        <v>1007000</v>
      </c>
      <c r="C16" s="82"/>
      <c r="D16" s="83">
        <v>1000000</v>
      </c>
      <c r="E16" s="82"/>
      <c r="F16" s="82"/>
      <c r="G16" s="84"/>
      <c r="H16" s="84">
        <v>7000</v>
      </c>
      <c r="I16" s="75">
        <f t="shared" si="1"/>
        <v>0</v>
      </c>
    </row>
    <row r="17" spans="1:9" ht="16.5" customHeight="1">
      <c r="A17" s="81">
        <v>2016</v>
      </c>
      <c r="B17" s="84"/>
      <c r="C17" s="82"/>
      <c r="D17" s="82"/>
      <c r="E17" s="82"/>
      <c r="F17" s="82"/>
      <c r="G17" s="84"/>
      <c r="H17" s="84"/>
      <c r="I17" s="75"/>
    </row>
    <row r="19" spans="2:9" ht="16.5" customHeight="1">
      <c r="B19" s="155" t="s">
        <v>35</v>
      </c>
      <c r="C19" s="155"/>
      <c r="D19" s="155"/>
      <c r="E19" s="155"/>
      <c r="F19" s="155"/>
      <c r="G19" s="155"/>
      <c r="H19" s="155"/>
      <c r="I19" s="155"/>
    </row>
    <row r="20" spans="2:6" ht="12.75">
      <c r="B20" s="155" t="s">
        <v>36</v>
      </c>
      <c r="C20" s="155"/>
      <c r="D20" s="155"/>
      <c r="E20" s="155"/>
      <c r="F20" s="155"/>
    </row>
    <row r="21" ht="12.75">
      <c r="D21" s="86"/>
    </row>
  </sheetData>
  <mergeCells count="3">
    <mergeCell ref="B2:H2"/>
    <mergeCell ref="B19:I19"/>
    <mergeCell ref="B20:F20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2005-12-08T13:43:26Z</cp:lastPrinted>
  <dcterms:created xsi:type="dcterms:W3CDTF">2003-11-27T14:41:44Z</dcterms:created>
  <dcterms:modified xsi:type="dcterms:W3CDTF">2006-01-02T10:59:40Z</dcterms:modified>
  <cp:category/>
  <cp:version/>
  <cp:contentType/>
  <cp:contentStatus/>
</cp:coreProperties>
</file>