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05" windowHeight="9030" activeTab="0"/>
  </bookViews>
  <sheets>
    <sheet name="Dochody" sheetId="1" r:id="rId1"/>
    <sheet name="ZEST_DZIALOW" sheetId="2" r:id="rId2"/>
  </sheets>
  <definedNames/>
  <calcPr fullCalcOnLoad="1"/>
</workbook>
</file>

<file path=xl/sharedStrings.xml><?xml version="1.0" encoding="utf-8"?>
<sst xmlns="http://schemas.openxmlformats.org/spreadsheetml/2006/main" count="285" uniqueCount="168">
  <si>
    <t xml:space="preserve">Dział </t>
  </si>
  <si>
    <t xml:space="preserve">Klasyfikacja budżetowa </t>
  </si>
  <si>
    <t>010</t>
  </si>
  <si>
    <t>01010</t>
  </si>
  <si>
    <t xml:space="preserve">Infrastruktura wodociągowa i sanitacyjna wsi </t>
  </si>
  <si>
    <t xml:space="preserve">Otrzymane spadki, zapisy i darowizny w postaci pieniężnej - Społeczne Komitety Kanalizacji i Wodociągów </t>
  </si>
  <si>
    <t xml:space="preserve">ROLNICTWO I ŁOWIECTWO </t>
  </si>
  <si>
    <t xml:space="preserve">dział </t>
  </si>
  <si>
    <t xml:space="preserve">rozdział </t>
  </si>
  <si>
    <t>paragraf</t>
  </si>
  <si>
    <t xml:space="preserve">Nazwa działu, rozdziału i paragrafu </t>
  </si>
  <si>
    <t xml:space="preserve">Razem rozdział </t>
  </si>
  <si>
    <t>01095</t>
  </si>
  <si>
    <t xml:space="preserve">Rolnictwo i łowiectwo </t>
  </si>
  <si>
    <t xml:space="preserve">Dochody z najmu i dzierżawy składników majątkowych Skarbu Państwa lub jednostek samorządu terytorialnego - obwody łowieckie </t>
  </si>
  <si>
    <t>Pozostała działalność</t>
  </si>
  <si>
    <t xml:space="preserve">Wpływy z różnych opłat - opłaty za urządzenia wodne i opłaty za podłączenia do wody </t>
  </si>
  <si>
    <t xml:space="preserve">Dostarczanie wody </t>
  </si>
  <si>
    <t xml:space="preserve">WYTWARZANIE I ZAOPATRZENIE W ENERGIĘ ELEKTRYCZNĄ, GAZ I WODĘ </t>
  </si>
  <si>
    <t xml:space="preserve">Otrzymane spadki, zapisy i darowizny w postaci pieniężnej 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</si>
  <si>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</si>
  <si>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</si>
  <si>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</si>
  <si>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</si>
  <si>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Wpływy z usług - za nieczystości płynne i stałe </t>
  </si>
  <si>
    <t xml:space="preserve">Urzędy wojewódzkie </t>
  </si>
  <si>
    <t xml:space="preserve">Starostwa powiatowe </t>
  </si>
  <si>
    <t>Dochody z najmu i dzierżawy składników majątkowych Skarbu Państwa lub j.s.t.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</si>
  <si>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</si>
  <si>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</si>
  <si>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</si>
  <si>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Odsetki od nieterminowych wpłat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</si>
  <si>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</si>
  <si>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</si>
  <si>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</si>
  <si>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</si>
  <si>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</si>
  <si>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</si>
  <si>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</si>
  <si>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</si>
  <si>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</si>
  <si>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podatku rolnego, podatku leśnego, podatku od czynności cywilnoprawnych oraz podatków od osób prawnych i innych jednostek organizacyjnych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</si>
  <si>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</si>
  <si>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</si>
  <si>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</si>
  <si>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DOCHODY OD OSÓB PRAWNYCH, OSÓB FIZYCZNYCH 
I OD JEDNOSTEK NIE POSIADAJĄCYCH OSOBOWOŚCI PRAWNEJ </t>
  </si>
  <si>
    <t xml:space="preserve">RÓŻNE ROZLICZENIA </t>
  </si>
  <si>
    <t>Subwencje ogólne z budżetu państwa</t>
  </si>
  <si>
    <t xml:space="preserve">Część oświatowa subwencji ogólnej dla jednostek samorządu terytorialnego </t>
  </si>
  <si>
    <t xml:space="preserve">OŚWIATA I WYCHOWANIE </t>
  </si>
  <si>
    <t xml:space="preserve">Dochody z najmu i dzierżawy składników majątkowych Skarbu Państwa lub j.s.t. - wynajem lokali szkolnych </t>
  </si>
  <si>
    <t xml:space="preserve">Szkoły podstawowe </t>
  </si>
  <si>
    <t xml:space="preserve">Przedszkola przy szkołach podstawowych </t>
  </si>
  <si>
    <t xml:space="preserve">Składki na ubezpieczenie zdrowotne opłacane za osoby pobierające niektóre świadczenia z pomocy społecznej </t>
  </si>
  <si>
    <t xml:space="preserve">Zasiłki i pomoc w naturze oraz składki na ubezpieczenie społeczne </t>
  </si>
  <si>
    <t xml:space="preserve">Ośrodki pomocy społecznej </t>
  </si>
  <si>
    <t xml:space="preserve">Gospodarka ściekami i ochrona wód </t>
  </si>
  <si>
    <t xml:space="preserve">Oświetlenie ulic, placów i dróg </t>
  </si>
  <si>
    <t xml:space="preserve">Urzędy gmin </t>
  </si>
  <si>
    <t xml:space="preserve">Nazwa działu </t>
  </si>
  <si>
    <t xml:space="preserve">RAZEM DOCHODY </t>
  </si>
  <si>
    <t xml:space="preserve">Wytwarzanie i zaopatrzenie w energię elektryczną, gaz i wodę </t>
  </si>
  <si>
    <t xml:space="preserve">Transport i łączność </t>
  </si>
  <si>
    <t>Gospodarka mieszkaniowa</t>
  </si>
  <si>
    <t xml:space="preserve">Urzędy naczelnych organów władzy państwowej, kontroli i ochrony prawa oraz sądownictwa </t>
  </si>
  <si>
    <t xml:space="preserve">Bezpieczeństwo publiczne i ochrona przeciwpożarowa </t>
  </si>
  <si>
    <t xml:space="preserve">Dochody od osób prawnych, od osób fizycznych i od jednostek nie posiadających osobowości prawnej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</si>
  <si>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</si>
  <si>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</si>
  <si>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</si>
  <si>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</si>
  <si>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</si>
  <si>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 xml:space="preserve">Wpływy z opłaty administracyjnej za czynności urzędowe - wypisy i wyrysy </t>
  </si>
  <si>
    <r>
      <t>ZESTAWIENIE DZIAŁÓW</t>
    </r>
    <r>
      <rPr>
        <b/>
        <sz val="10"/>
        <rFont val="Arial CE"/>
        <family val="2"/>
      </rPr>
      <t xml:space="preserve"> </t>
    </r>
  </si>
  <si>
    <t>Dochody z najmu i dzierżawy składników majątkowych jednostek samorządu terytorialnego - budynki komunalne Łazy, Nowa Wola, Domy Nauczyciela, garaże</t>
  </si>
  <si>
    <t>RAZEM DZIAŁ</t>
  </si>
  <si>
    <t>Załącznik Nr 2</t>
  </si>
  <si>
    <t>Plan po zmianach</t>
  </si>
  <si>
    <t>Wykonanie</t>
  </si>
  <si>
    <t>%</t>
  </si>
  <si>
    <t>Wpływy z opłat za zezwolenie za sprzedaż alkoholu</t>
  </si>
  <si>
    <t>Urzędy naczelnych organów władzy państwowej, kontroli i ochrony prawa oraz sądownictwa</t>
  </si>
  <si>
    <t xml:space="preserve">URZĘDY NACZELNYCH ORGANÓW WŁADZY PAŃSTWOWEJ, 
KONTROLI I OCHRONY PRAWA ORAZ SĄDOWNICTWA </t>
  </si>
  <si>
    <t xml:space="preserve">Wpływy z usług - opłaty za wyżywienie oraz odpłatność za ponad minimum programowe </t>
  </si>
  <si>
    <t xml:space="preserve">Dotacje celowe otrzymane z budżetu państwa na realizację zadań bieżących z zakresu administracji rządowej oraz innych zadań zleconych gminie ustawami  </t>
  </si>
  <si>
    <t>Dotacje celowe otrzymane z budżetu państwa na realizację własnych zadań bieżących gmin</t>
  </si>
  <si>
    <t xml:space="preserve">Podatek od działalności gospodarczej osób fizycznych, opłacany w formie karty podatkowej </t>
  </si>
  <si>
    <t>Otrzymane spadki, zapisy i darowizny w postaci pieniężnej</t>
  </si>
  <si>
    <t>Wpływy z różnych dochodów</t>
  </si>
  <si>
    <t>Administracja publiczna</t>
  </si>
  <si>
    <t>W Y K O N A N I E   D O C H O D Ó W</t>
  </si>
  <si>
    <t>Wójta Gminy Lesznowola</t>
  </si>
  <si>
    <t>Przychody z zaciągniętych pożyczek i kredytów</t>
  </si>
  <si>
    <t>RAZEM PRZYCHODY</t>
  </si>
  <si>
    <t>OGÓŁEM DOCHODY I PRZYCHODY</t>
  </si>
  <si>
    <t>Pozostałe odsetki</t>
  </si>
  <si>
    <t>POMOC SPOŁECZNA</t>
  </si>
  <si>
    <t>Świadczenia rodzinne oraz składki na ubezpieczenia emerytalne i rentowe z ubezpieczenia społecznego</t>
  </si>
  <si>
    <t>0960</t>
  </si>
  <si>
    <t>0750</t>
  </si>
  <si>
    <t>0970</t>
  </si>
  <si>
    <t>0840</t>
  </si>
  <si>
    <t>0830</t>
  </si>
  <si>
    <t>0470</t>
  </si>
  <si>
    <t>0690</t>
  </si>
  <si>
    <t>0920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</si>
  <si>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</si>
  <si>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</si>
  <si>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</si>
  <si>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</si>
  <si>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</si>
  <si>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</si>
  <si>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</si>
  <si>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</si>
  <si>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</si>
  <si>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</si>
  <si>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Wpływy z innych opłat stanowiących dochody j.s.t. na podstawie ustaw</t>
  </si>
  <si>
    <t>ADMINISTRACJA PUBLICZNA</t>
  </si>
  <si>
    <t>Podatek od posiadania psów</t>
  </si>
  <si>
    <t>0010</t>
  </si>
  <si>
    <t>0020</t>
  </si>
  <si>
    <t>2920</t>
  </si>
  <si>
    <t>0410</t>
  </si>
  <si>
    <t>Środki na dofinansowanie własnych inwestycji gmin, pozyskane z innych źródeł</t>
  </si>
  <si>
    <t>EDUKACYJNA OPIEKA WYCHOWAWCZA</t>
  </si>
  <si>
    <t xml:space="preserve">Wpływy z usług  </t>
  </si>
  <si>
    <t>Placówki wychowania pozaszkolnego</t>
  </si>
  <si>
    <t xml:space="preserve">Dochody z najmu i dzierżawy składników majątkowych Skarbu Państwa lub j.s.t. </t>
  </si>
  <si>
    <t xml:space="preserve">Wpływy z różnych opłat </t>
  </si>
  <si>
    <t xml:space="preserve">Wpływy z opłat za zarząd, użytkowanie i użytkowanie wieczyste nieruchomości - użytkowanie gruntów </t>
  </si>
  <si>
    <t>0480</t>
  </si>
  <si>
    <t>Przychody z tytułu innych rozliczeń krajowych (wolne środki)</t>
  </si>
  <si>
    <t>KULTURA FIZYCZNA I SPORT</t>
  </si>
  <si>
    <t>Kultura fizyczna i sport</t>
  </si>
  <si>
    <t>GOSPODARKA  KOMUNALNA I OCHRONA ŚRODOWISKA</t>
  </si>
  <si>
    <t xml:space="preserve">Dotacje celowe otrzymane z powiatu na zadania bieżące realizowane na podstawie porozumień między jednostkami samorządu terytorialnego </t>
  </si>
  <si>
    <t>0580</t>
  </si>
  <si>
    <t>Grzywny i inne karypieniężne od osób prawnych i innych jednostek organizacyjnych</t>
  </si>
  <si>
    <t>Wpływy do budżetu ze środków specjalnych</t>
  </si>
  <si>
    <t>0870</t>
  </si>
  <si>
    <t xml:space="preserve">Wpływy ze sprzedaży składników majątkowych </t>
  </si>
  <si>
    <t>Wpływy ze sprzedaży wyrobów</t>
  </si>
  <si>
    <t>Dochody jst związane z realizacją zadań z zakresu administracji rządowej oraz innych zadań zleconych ustawami</t>
  </si>
  <si>
    <t>Wybory Prezydenta Rzeczpospolitej Polskiej</t>
  </si>
  <si>
    <t>Wybory do Semu i Senatu</t>
  </si>
  <si>
    <t>Wpływy z podatku rolnego, podatku leśnego, podatku od spadków i darowizn, podatku od czynności cywilnoprawnych oraz podatków i opłat lokalnych od osób fizycznych</t>
  </si>
  <si>
    <t>0430</t>
  </si>
  <si>
    <t>Wpływy z opłaty targowej</t>
  </si>
  <si>
    <t>0490</t>
  </si>
  <si>
    <t>Wpływy z innych lokalnych opłat pobieranych przez jst na podstawie odrębnych ustaw</t>
  </si>
  <si>
    <t>Część równoważąca subwencji ogólnej dla gmin</t>
  </si>
  <si>
    <t>Dotacje celowe przekazane gminie na zadania  bieżące realizowane na podstawie porozumień między jst.</t>
  </si>
  <si>
    <t>Wpłata do budżetu ze środków specjalnych</t>
  </si>
  <si>
    <t>OCHRONA ZDROWIA</t>
  </si>
  <si>
    <t>Lecznictwo ambulatoryjne</t>
  </si>
  <si>
    <t xml:space="preserve">Dotacje celowe otrzymane z budżetu państwa na realizację zadań bieżących realizowane przez gminę na podstawie porozumień z organem administracji rządowej </t>
  </si>
  <si>
    <t xml:space="preserve">Ochrona zdrowia </t>
  </si>
  <si>
    <t>Kultura i ochrona dziedzictwa narodowego</t>
  </si>
  <si>
    <r>
      <t xml:space="preserve">WYKONANIE </t>
    </r>
    <r>
      <rPr>
        <b/>
        <u val="single"/>
        <sz val="12"/>
        <rFont val="Arial CE"/>
        <family val="2"/>
      </rPr>
      <t>DOCHODÓW</t>
    </r>
    <r>
      <rPr>
        <b/>
        <sz val="12"/>
        <rFont val="Arial CE"/>
        <family val="2"/>
      </rPr>
      <t xml:space="preserve"> BUDŻETU GMINY ZA 2005 ROK</t>
    </r>
  </si>
  <si>
    <t>Budżetu Gminy za 2005 rok</t>
  </si>
  <si>
    <t>Dotacje celowe otrzymane z gminy na zadania bieżące realizowane na podstawie porozumień (umów) między j.s.t</t>
  </si>
  <si>
    <t>Środki na dofinansowanie własnych zadań bieżących  gmin, pozyskane z innych źródeł</t>
  </si>
  <si>
    <t>Środki na dofinansowanie własnych zadań bieżących gmin, pozyskane z innych źródeł</t>
  </si>
  <si>
    <t>KULTURA I OCHRONA DZIEDZICTWA NARODOWEGO</t>
  </si>
  <si>
    <t>Biblioteki</t>
  </si>
  <si>
    <t>Pozostała działalność "Szkoła Marzeń"</t>
  </si>
  <si>
    <t>z dnia 14 marca 2006r.</t>
  </si>
  <si>
    <t>do Zarządzenia Nr  30/2006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</si>
</sst>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13">
    <font>
      <sz val="10"/>
      <name val="Arial CE"/>
      <family val="0"/>
    </font>
    <font>
      <u val="single"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7" fillId="0" borderId="12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 quotePrefix="1">
      <alignment horizontal="left" vertical="center"/>
    </xf>
    <xf numFmtId="0" fontId="7" fillId="0" borderId="4" xfId="0" applyFont="1" applyBorder="1" applyAlignment="1" quotePrefix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7" fillId="0" borderId="3" xfId="0" applyFont="1" applyBorder="1" applyAlignment="1" quotePrefix="1">
      <alignment horizontal="left" vertical="center"/>
    </xf>
    <xf numFmtId="0" fontId="7" fillId="0" borderId="5" xfId="0" applyFont="1" applyBorder="1" applyAlignment="1" quotePrefix="1">
      <alignment horizontal="left" vertical="center"/>
    </xf>
    <xf numFmtId="0" fontId="7" fillId="0" borderId="8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8" fillId="3" borderId="25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5" xfId="0" applyFont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3" fontId="8" fillId="3" borderId="31" xfId="0" applyNumberFormat="1" applyFont="1" applyFill="1" applyBorder="1" applyAlignment="1">
      <alignment vertical="center"/>
    </xf>
    <xf numFmtId="0" fontId="8" fillId="2" borderId="3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3" fontId="7" fillId="0" borderId="36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166" fontId="8" fillId="2" borderId="9" xfId="0" applyNumberFormat="1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0" borderId="37" xfId="0" applyFont="1" applyBorder="1" applyAlignment="1" quotePrefix="1">
      <alignment horizontal="left" vertical="center"/>
    </xf>
    <xf numFmtId="0" fontId="7" fillId="0" borderId="38" xfId="0" applyFont="1" applyBorder="1" applyAlignment="1" quotePrefix="1">
      <alignment horizontal="left" vertical="center"/>
    </xf>
    <xf numFmtId="0" fontId="7" fillId="0" borderId="39" xfId="0" applyFont="1" applyBorder="1" applyAlignment="1" quotePrefix="1">
      <alignment horizontal="left" vertical="center"/>
    </xf>
    <xf numFmtId="0" fontId="7" fillId="0" borderId="40" xfId="0" applyFont="1" applyBorder="1" applyAlignment="1" quotePrefix="1">
      <alignment horizontal="left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3" fontId="8" fillId="2" borderId="2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166" fontId="7" fillId="0" borderId="28" xfId="0" applyNumberFormat="1" applyFont="1" applyBorder="1" applyAlignment="1">
      <alignment vertical="center"/>
    </xf>
    <xf numFmtId="0" fontId="7" fillId="0" borderId="2" xfId="0" applyFont="1" applyBorder="1" applyAlignment="1" quotePrefix="1">
      <alignment horizontal="justify" vertical="center"/>
    </xf>
    <xf numFmtId="0" fontId="6" fillId="4" borderId="0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3" fontId="8" fillId="4" borderId="0" xfId="0" applyNumberFormat="1" applyFont="1" applyFill="1" applyBorder="1" applyAlignment="1">
      <alignment vertical="center"/>
    </xf>
    <xf numFmtId="166" fontId="8" fillId="4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9" xfId="0" applyFont="1" applyBorder="1" applyAlignment="1" quotePrefix="1">
      <alignment horizontal="left" vertical="center"/>
    </xf>
    <xf numFmtId="0" fontId="5" fillId="0" borderId="9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166" fontId="7" fillId="0" borderId="41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7" fillId="0" borderId="41" xfId="0" applyFont="1" applyBorder="1" applyAlignment="1" quotePrefix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 wrapText="1"/>
    </xf>
    <xf numFmtId="166" fontId="7" fillId="0" borderId="2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6" fontId="7" fillId="0" borderId="24" xfId="0" applyNumberFormat="1" applyFont="1" applyBorder="1" applyAlignment="1">
      <alignment vertical="center"/>
    </xf>
    <xf numFmtId="166" fontId="7" fillId="0" borderId="42" xfId="0" applyNumberFormat="1" applyFont="1" applyBorder="1" applyAlignment="1">
      <alignment vertical="center"/>
    </xf>
    <xf numFmtId="0" fontId="7" fillId="0" borderId="43" xfId="0" applyFont="1" applyBorder="1" applyAlignment="1" quotePrefix="1">
      <alignment horizontal="left" vertical="center"/>
    </xf>
    <xf numFmtId="0" fontId="5" fillId="0" borderId="43" xfId="0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166" fontId="7" fillId="0" borderId="43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7" fillId="0" borderId="44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166" fontId="8" fillId="4" borderId="9" xfId="0" applyNumberFormat="1" applyFont="1" applyFill="1" applyBorder="1" applyAlignment="1">
      <alignment vertical="center"/>
    </xf>
    <xf numFmtId="0" fontId="7" fillId="0" borderId="45" xfId="0" applyFont="1" applyBorder="1" applyAlignment="1" quotePrefix="1">
      <alignment horizontal="left" vertical="center"/>
    </xf>
    <xf numFmtId="0" fontId="7" fillId="0" borderId="46" xfId="0" applyFont="1" applyBorder="1" applyAlignment="1" quotePrefix="1">
      <alignment horizontal="left" vertical="center"/>
    </xf>
    <xf numFmtId="0" fontId="5" fillId="0" borderId="27" xfId="0" applyFont="1" applyBorder="1" applyAlignment="1">
      <alignment vertical="center" wrapText="1"/>
    </xf>
    <xf numFmtId="0" fontId="7" fillId="0" borderId="47" xfId="0" applyFont="1" applyBorder="1" applyAlignment="1" quotePrefix="1">
      <alignment horizontal="left" vertical="center"/>
    </xf>
    <xf numFmtId="0" fontId="7" fillId="0" borderId="48" xfId="0" applyFont="1" applyBorder="1" applyAlignment="1" quotePrefix="1">
      <alignment horizontal="left" vertical="center"/>
    </xf>
    <xf numFmtId="0" fontId="7" fillId="0" borderId="14" xfId="0" applyFont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49" xfId="0" applyFont="1" applyBorder="1" applyAlignment="1" quotePrefix="1">
      <alignment horizontal="left" vertical="center"/>
    </xf>
    <xf numFmtId="3" fontId="8" fillId="4" borderId="2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tabSelected="1" workbookViewId="0" topLeftCell="A96">
      <selection activeCell="D102" sqref="D102"/>
    </sheetView>
  </sheetViews>
  <sheetFormatPr defaultColWidth="9.00390625" defaultRowHeight="12.75"/>
  <cols>
    <col min="1" max="1" width="6.00390625" style="1" customWidth="1"/>
    <col min="2" max="3" width="5.75390625" style="1" customWidth="1"/>
    <col min="4" max="4" width="49.75390625" style="1" customWidth="1"/>
    <col min="5" max="5" width="10.125" style="1" customWidth="1"/>
    <col min="6" max="6" width="9.75390625" style="1" customWidth="1"/>
    <col min="7" max="7" width="5.875" style="1" customWidth="1"/>
    <col min="8" max="8" width="0.12890625" style="1" customWidth="1"/>
    <col min="9" max="10" width="9.125" style="1" customWidth="1"/>
    <col min="11" max="11" width="11.625" style="1" customWidth="1"/>
    <col min="12" max="16384" width="9.125" style="1" customWidth="1"/>
  </cols>
  <sheetData>
    <row r="2" spans="5:7" ht="15.75">
      <c r="E2" s="112" t="s">
        <v>76</v>
      </c>
      <c r="F2" s="15"/>
      <c r="G2" s="15"/>
    </row>
    <row r="3" spans="5:7" ht="12.75">
      <c r="E3" s="113"/>
      <c r="F3" s="114"/>
      <c r="G3" s="114"/>
    </row>
    <row r="4" spans="5:7" ht="12.75">
      <c r="E4" s="113" t="s">
        <v>167</v>
      </c>
      <c r="F4" s="114"/>
      <c r="G4" s="15"/>
    </row>
    <row r="5" spans="5:7" ht="12.75">
      <c r="E5" s="113" t="s">
        <v>91</v>
      </c>
      <c r="F5" s="114"/>
      <c r="G5" s="15"/>
    </row>
    <row r="6" spans="4:7" ht="12.75">
      <c r="D6" s="18"/>
      <c r="E6" s="113" t="s">
        <v>166</v>
      </c>
      <c r="F6" s="114"/>
      <c r="G6" s="15"/>
    </row>
    <row r="7" spans="5:7" ht="12.75">
      <c r="E7" s="114"/>
      <c r="F7" s="114"/>
      <c r="G7" s="114"/>
    </row>
    <row r="8" spans="1:7" ht="15.75">
      <c r="A8" s="156" t="s">
        <v>158</v>
      </c>
      <c r="B8" s="156"/>
      <c r="C8" s="156"/>
      <c r="D8" s="156"/>
      <c r="E8" s="156"/>
      <c r="F8" s="156"/>
      <c r="G8" s="156"/>
    </row>
    <row r="9" spans="1:7" ht="15.75">
      <c r="A9" s="45"/>
      <c r="B9" s="45"/>
      <c r="C9" s="45"/>
      <c r="D9" s="45"/>
      <c r="E9" s="45"/>
      <c r="F9" s="45"/>
      <c r="G9" s="45"/>
    </row>
    <row r="10" spans="1:7" ht="18" customHeight="1">
      <c r="A10" s="157" t="s">
        <v>1</v>
      </c>
      <c r="B10" s="157"/>
      <c r="C10" s="157"/>
      <c r="D10" s="158" t="s">
        <v>10</v>
      </c>
      <c r="E10" s="160" t="s">
        <v>77</v>
      </c>
      <c r="F10" s="162" t="s">
        <v>78</v>
      </c>
      <c r="G10" s="164" t="s">
        <v>79</v>
      </c>
    </row>
    <row r="11" spans="1:7" ht="36.75" customHeight="1">
      <c r="A11" s="10" t="s">
        <v>7</v>
      </c>
      <c r="B11" s="10" t="s">
        <v>8</v>
      </c>
      <c r="C11" s="10" t="s">
        <v>9</v>
      </c>
      <c r="D11" s="159"/>
      <c r="E11" s="161"/>
      <c r="F11" s="163"/>
      <c r="G11" s="165"/>
    </row>
    <row r="12" spans="1:7" ht="9" customHeight="1" thickBot="1">
      <c r="A12" s="11">
        <v>1</v>
      </c>
      <c r="B12" s="11">
        <v>2</v>
      </c>
      <c r="C12" s="11">
        <v>3</v>
      </c>
      <c r="D12" s="11">
        <v>4</v>
      </c>
      <c r="E12" s="46">
        <v>7</v>
      </c>
      <c r="F12" s="76">
        <v>8</v>
      </c>
      <c r="G12" s="11">
        <v>9</v>
      </c>
    </row>
    <row r="13" spans="1:7" ht="16.5" customHeight="1" thickTop="1">
      <c r="A13" s="34" t="s">
        <v>75</v>
      </c>
      <c r="B13" s="34"/>
      <c r="C13" s="44" t="str">
        <f>A15</f>
        <v>010</v>
      </c>
      <c r="D13" s="21" t="s">
        <v>6</v>
      </c>
      <c r="E13" s="52">
        <f>SUM(E14,E17)</f>
        <v>1261718</v>
      </c>
      <c r="F13" s="53">
        <f>SUM(F14,F17)</f>
        <v>1274649</v>
      </c>
      <c r="G13" s="85">
        <f aca="true" t="shared" si="0" ref="G13:G46">(F13/E13)*100</f>
        <v>101.0248724358375</v>
      </c>
    </row>
    <row r="14" spans="1:7" ht="18" customHeight="1">
      <c r="A14" s="32" t="s">
        <v>11</v>
      </c>
      <c r="B14" s="33"/>
      <c r="C14" s="41" t="str">
        <f>B15</f>
        <v>01010</v>
      </c>
      <c r="D14" s="17" t="s">
        <v>4</v>
      </c>
      <c r="E14" s="48">
        <f>SUM(E15:E16)</f>
        <v>1261418</v>
      </c>
      <c r="F14" s="49">
        <f>SUM(F15:F16)</f>
        <v>1273823</v>
      </c>
      <c r="G14" s="84">
        <f t="shared" si="0"/>
        <v>100.98341707506948</v>
      </c>
    </row>
    <row r="15" spans="1:7" ht="22.5">
      <c r="A15" s="29" t="s">
        <v>2</v>
      </c>
      <c r="B15" s="29" t="s">
        <v>3</v>
      </c>
      <c r="C15" s="30" t="s">
        <v>136</v>
      </c>
      <c r="D15" s="8" t="s">
        <v>137</v>
      </c>
      <c r="E15" s="47">
        <v>353418</v>
      </c>
      <c r="F15" s="77">
        <v>353419</v>
      </c>
      <c r="G15" s="83">
        <f t="shared" si="0"/>
        <v>100.00028295106644</v>
      </c>
    </row>
    <row r="16" spans="1:7" ht="21.75" customHeight="1">
      <c r="A16" s="29"/>
      <c r="B16" s="29"/>
      <c r="C16" s="30" t="s">
        <v>98</v>
      </c>
      <c r="D16" s="8" t="s">
        <v>5</v>
      </c>
      <c r="E16" s="47">
        <v>908000</v>
      </c>
      <c r="F16" s="78">
        <v>920404</v>
      </c>
      <c r="G16" s="83">
        <f t="shared" si="0"/>
        <v>101.36607929515418</v>
      </c>
    </row>
    <row r="17" spans="1:7" ht="19.5" customHeight="1">
      <c r="A17" s="32" t="s">
        <v>11</v>
      </c>
      <c r="B17" s="33"/>
      <c r="C17" s="41" t="str">
        <f>B18</f>
        <v>01095</v>
      </c>
      <c r="D17" s="17" t="s">
        <v>15</v>
      </c>
      <c r="E17" s="48">
        <f>SUM(E18)</f>
        <v>300</v>
      </c>
      <c r="F17" s="49">
        <f>SUM(F18)</f>
        <v>826</v>
      </c>
      <c r="G17" s="84">
        <f t="shared" si="0"/>
        <v>275.3333333333333</v>
      </c>
    </row>
    <row r="18" spans="1:7" ht="26.25" customHeight="1">
      <c r="A18" s="29" t="s">
        <v>2</v>
      </c>
      <c r="B18" s="29" t="s">
        <v>12</v>
      </c>
      <c r="C18" s="29" t="s">
        <v>99</v>
      </c>
      <c r="D18" s="6" t="s">
        <v>14</v>
      </c>
      <c r="E18" s="50">
        <v>300</v>
      </c>
      <c r="F18" s="78">
        <v>826</v>
      </c>
      <c r="G18" s="83">
        <f t="shared" si="0"/>
        <v>275.3333333333333</v>
      </c>
    </row>
    <row r="19" spans="1:7" s="19" customFormat="1" ht="22.5" customHeight="1">
      <c r="A19" s="34" t="s">
        <v>75</v>
      </c>
      <c r="B19" s="34"/>
      <c r="C19" s="44">
        <f>A21</f>
        <v>400</v>
      </c>
      <c r="D19" s="21" t="s">
        <v>18</v>
      </c>
      <c r="E19" s="52">
        <f>SUM(E20)</f>
        <v>200000</v>
      </c>
      <c r="F19" s="53">
        <f>SUM(F20)</f>
        <v>204159</v>
      </c>
      <c r="G19" s="85">
        <f t="shared" si="0"/>
        <v>102.0795</v>
      </c>
    </row>
    <row r="20" spans="1:7" s="19" customFormat="1" ht="16.5" customHeight="1">
      <c r="A20" s="32" t="s">
        <v>11</v>
      </c>
      <c r="B20" s="33"/>
      <c r="C20" s="41">
        <f>B21</f>
        <v>40002</v>
      </c>
      <c r="D20" s="17" t="s">
        <v>17</v>
      </c>
      <c r="E20" s="48">
        <f>E21</f>
        <v>200000</v>
      </c>
      <c r="F20" s="49">
        <f>F21</f>
        <v>204159</v>
      </c>
      <c r="G20" s="84">
        <f t="shared" si="0"/>
        <v>102.0795</v>
      </c>
    </row>
    <row r="21" spans="1:7" ht="22.5">
      <c r="A21" s="29">
        <v>400</v>
      </c>
      <c r="B21" s="29">
        <v>40002</v>
      </c>
      <c r="C21" s="29" t="s">
        <v>104</v>
      </c>
      <c r="D21" s="6" t="s">
        <v>16</v>
      </c>
      <c r="E21" s="50">
        <v>200000</v>
      </c>
      <c r="F21" s="78">
        <v>204159</v>
      </c>
      <c r="G21" s="83">
        <f t="shared" si="0"/>
        <v>102.0795</v>
      </c>
    </row>
    <row r="22" spans="1:7" s="19" customFormat="1" ht="17.25" customHeight="1">
      <c r="A22" s="34" t="s">
        <v>75</v>
      </c>
      <c r="B22" s="34"/>
      <c r="C22" s="44">
        <f>A24</f>
        <v>600</v>
      </c>
      <c r="D22" s="21" t="s">
        <v>21</v>
      </c>
      <c r="E22" s="52">
        <f>SUM(E23)</f>
        <v>20007</v>
      </c>
      <c r="F22" s="53">
        <f>SUM(F23)</f>
        <v>20830</v>
      </c>
      <c r="G22" s="85">
        <f t="shared" si="0"/>
        <v>104.11356025391115</v>
      </c>
    </row>
    <row r="23" spans="1:7" s="19" customFormat="1" ht="15.75" customHeight="1">
      <c r="A23" s="32" t="s">
        <v>11</v>
      </c>
      <c r="B23" s="33"/>
      <c r="C23" s="41">
        <f>B24</f>
        <v>60016</v>
      </c>
      <c r="D23" s="17" t="s">
        <v>20</v>
      </c>
      <c r="E23" s="48">
        <f>SUM(E24:E26)</f>
        <v>20007</v>
      </c>
      <c r="F23" s="48">
        <f>SUM(F24:F26)</f>
        <v>20830</v>
      </c>
      <c r="G23" s="84">
        <f t="shared" si="0"/>
        <v>104.11356025391115</v>
      </c>
    </row>
    <row r="24" spans="1:7" ht="12.75">
      <c r="A24" s="29">
        <v>600</v>
      </c>
      <c r="B24" s="29">
        <v>60016</v>
      </c>
      <c r="C24" s="38" t="s">
        <v>104</v>
      </c>
      <c r="D24" s="5" t="s">
        <v>128</v>
      </c>
      <c r="E24" s="57">
        <v>14000</v>
      </c>
      <c r="F24" s="82">
        <v>14823</v>
      </c>
      <c r="G24" s="86">
        <f t="shared" si="0"/>
        <v>105.87857142857142</v>
      </c>
    </row>
    <row r="25" spans="1:7" ht="12.75">
      <c r="A25" s="143"/>
      <c r="B25" s="143"/>
      <c r="C25" s="35" t="s">
        <v>98</v>
      </c>
      <c r="D25" s="7" t="s">
        <v>19</v>
      </c>
      <c r="E25" s="54">
        <v>1693</v>
      </c>
      <c r="F25" s="80">
        <v>1693</v>
      </c>
      <c r="G25" s="87">
        <f t="shared" si="0"/>
        <v>100</v>
      </c>
    </row>
    <row r="26" spans="1:7" ht="12.75">
      <c r="A26" s="143"/>
      <c r="B26" s="143"/>
      <c r="C26" s="116">
        <v>2390</v>
      </c>
      <c r="D26" s="117" t="s">
        <v>138</v>
      </c>
      <c r="E26" s="118">
        <v>4314</v>
      </c>
      <c r="F26" s="119">
        <v>4314</v>
      </c>
      <c r="G26" s="121">
        <f t="shared" si="0"/>
        <v>100</v>
      </c>
    </row>
    <row r="27" spans="1:7" s="19" customFormat="1" ht="17.25" customHeight="1">
      <c r="A27" s="34" t="s">
        <v>75</v>
      </c>
      <c r="B27" s="34"/>
      <c r="C27" s="44">
        <f>A29</f>
        <v>700</v>
      </c>
      <c r="D27" s="21" t="s">
        <v>23</v>
      </c>
      <c r="E27" s="52">
        <f>SUM(E28)</f>
        <v>6664569</v>
      </c>
      <c r="F27" s="53">
        <f>SUM(F28)</f>
        <v>6671710</v>
      </c>
      <c r="G27" s="85">
        <f t="shared" si="0"/>
        <v>100.10714871434297</v>
      </c>
    </row>
    <row r="28" spans="1:7" s="19" customFormat="1" ht="15.75" customHeight="1">
      <c r="A28" s="32" t="s">
        <v>11</v>
      </c>
      <c r="B28" s="33"/>
      <c r="C28" s="41">
        <f>B29</f>
        <v>70005</v>
      </c>
      <c r="D28" s="17" t="s">
        <v>22</v>
      </c>
      <c r="E28" s="48">
        <f>SUM(E29:E34)</f>
        <v>6664569</v>
      </c>
      <c r="F28" s="49">
        <f>SUM(F29:F34)</f>
        <v>6671710</v>
      </c>
      <c r="G28" s="84">
        <f t="shared" si="0"/>
        <v>100.10714871434297</v>
      </c>
    </row>
    <row r="29" spans="1:7" ht="22.5">
      <c r="A29" s="29">
        <v>700</v>
      </c>
      <c r="B29" s="29">
        <v>70005</v>
      </c>
      <c r="C29" s="30" t="s">
        <v>103</v>
      </c>
      <c r="D29" s="8" t="s">
        <v>129</v>
      </c>
      <c r="E29" s="47">
        <v>60230</v>
      </c>
      <c r="F29" s="77">
        <v>60233</v>
      </c>
      <c r="G29" s="83">
        <f t="shared" si="0"/>
        <v>100.00498090652499</v>
      </c>
    </row>
    <row r="30" spans="1:7" ht="33.75">
      <c r="A30" s="29"/>
      <c r="B30" s="29"/>
      <c r="C30" s="35" t="s">
        <v>99</v>
      </c>
      <c r="D30" s="7" t="s">
        <v>74</v>
      </c>
      <c r="E30" s="54">
        <v>223000</v>
      </c>
      <c r="F30" s="80">
        <v>229367</v>
      </c>
      <c r="G30" s="83">
        <f t="shared" si="0"/>
        <v>102.85515695067264</v>
      </c>
    </row>
    <row r="31" spans="1:7" ht="19.5" customHeight="1">
      <c r="A31" s="29"/>
      <c r="B31" s="29"/>
      <c r="C31" s="29" t="s">
        <v>102</v>
      </c>
      <c r="D31" s="6" t="s">
        <v>24</v>
      </c>
      <c r="E31" s="50">
        <v>2500</v>
      </c>
      <c r="F31" s="78">
        <v>2561</v>
      </c>
      <c r="G31" s="83">
        <f t="shared" si="0"/>
        <v>102.44</v>
      </c>
    </row>
    <row r="32" spans="1:7" ht="12.75">
      <c r="A32" s="31"/>
      <c r="B32" s="31"/>
      <c r="C32" s="36" t="s">
        <v>139</v>
      </c>
      <c r="D32" s="9" t="s">
        <v>140</v>
      </c>
      <c r="E32" s="55">
        <v>6364529</v>
      </c>
      <c r="F32" s="79">
        <v>6364529</v>
      </c>
      <c r="G32" s="83">
        <f t="shared" si="0"/>
        <v>100</v>
      </c>
    </row>
    <row r="33" spans="1:7" ht="12.75">
      <c r="A33" s="31"/>
      <c r="B33" s="31"/>
      <c r="C33" s="35" t="s">
        <v>98</v>
      </c>
      <c r="D33" s="7" t="s">
        <v>19</v>
      </c>
      <c r="E33" s="54">
        <v>1310</v>
      </c>
      <c r="F33" s="80">
        <v>1310</v>
      </c>
      <c r="G33" s="87">
        <f t="shared" si="0"/>
        <v>100</v>
      </c>
    </row>
    <row r="34" spans="1:7" ht="12.75">
      <c r="A34" s="31"/>
      <c r="B34" s="31"/>
      <c r="C34" s="36" t="s">
        <v>100</v>
      </c>
      <c r="D34" s="7" t="s">
        <v>88</v>
      </c>
      <c r="E34" s="55">
        <v>13000</v>
      </c>
      <c r="F34" s="79">
        <v>13710</v>
      </c>
      <c r="G34" s="83">
        <f t="shared" si="0"/>
        <v>105.46153846153845</v>
      </c>
    </row>
    <row r="35" spans="1:7" s="19" customFormat="1" ht="17.25" customHeight="1">
      <c r="A35" s="34" t="s">
        <v>75</v>
      </c>
      <c r="B35" s="34"/>
      <c r="C35" s="44">
        <f>A37</f>
        <v>750</v>
      </c>
      <c r="D35" s="21" t="s">
        <v>117</v>
      </c>
      <c r="E35" s="52">
        <f>SUM(E36,E38,E40)</f>
        <v>387799</v>
      </c>
      <c r="F35" s="53">
        <f>SUM(F36,F38,F40)</f>
        <v>422409</v>
      </c>
      <c r="G35" s="85">
        <f t="shared" si="0"/>
        <v>108.92472646912448</v>
      </c>
    </row>
    <row r="36" spans="1:7" s="19" customFormat="1" ht="15.75" customHeight="1">
      <c r="A36" s="32" t="s">
        <v>11</v>
      </c>
      <c r="B36" s="33"/>
      <c r="C36" s="41">
        <f>B37</f>
        <v>75011</v>
      </c>
      <c r="D36" s="17" t="s">
        <v>25</v>
      </c>
      <c r="E36" s="48">
        <f>SUM(E37)</f>
        <v>64849</v>
      </c>
      <c r="F36" s="49">
        <f>SUM(F37)</f>
        <v>64849</v>
      </c>
      <c r="G36" s="84">
        <f t="shared" si="0"/>
        <v>100</v>
      </c>
    </row>
    <row r="37" spans="1:7" ht="33.75">
      <c r="A37" s="29">
        <v>750</v>
      </c>
      <c r="B37" s="29">
        <v>75011</v>
      </c>
      <c r="C37" s="29">
        <v>2010</v>
      </c>
      <c r="D37" s="6" t="s">
        <v>28</v>
      </c>
      <c r="E37" s="50">
        <v>64849</v>
      </c>
      <c r="F37" s="78">
        <v>64849</v>
      </c>
      <c r="G37" s="83">
        <f t="shared" si="0"/>
        <v>100</v>
      </c>
    </row>
    <row r="38" spans="1:7" s="15" customFormat="1" ht="12.75">
      <c r="A38" s="71" t="s">
        <v>11</v>
      </c>
      <c r="B38" s="72"/>
      <c r="C38" s="67">
        <f>B39</f>
        <v>75020</v>
      </c>
      <c r="D38" s="68" t="s">
        <v>26</v>
      </c>
      <c r="E38" s="69">
        <f>SUM(E39)</f>
        <v>8000</v>
      </c>
      <c r="F38" s="70">
        <f>SUM(F39)</f>
        <v>8000</v>
      </c>
      <c r="G38" s="84">
        <f t="shared" si="0"/>
        <v>100</v>
      </c>
    </row>
    <row r="39" spans="1:7" ht="33.75">
      <c r="A39" s="37">
        <v>750</v>
      </c>
      <c r="B39" s="37">
        <v>75020</v>
      </c>
      <c r="C39" s="37">
        <v>2320</v>
      </c>
      <c r="D39" s="12" t="s">
        <v>135</v>
      </c>
      <c r="E39" s="56">
        <v>8000</v>
      </c>
      <c r="F39" s="81">
        <v>8000</v>
      </c>
      <c r="G39" s="83">
        <f t="shared" si="0"/>
        <v>100</v>
      </c>
    </row>
    <row r="40" spans="1:7" s="15" customFormat="1" ht="12.75">
      <c r="A40" s="32" t="s">
        <v>11</v>
      </c>
      <c r="B40" s="33"/>
      <c r="C40" s="41">
        <f>B41</f>
        <v>75023</v>
      </c>
      <c r="D40" s="17" t="s">
        <v>58</v>
      </c>
      <c r="E40" s="49">
        <f>SUM(E41:E46)</f>
        <v>314950</v>
      </c>
      <c r="F40" s="49">
        <f>SUM(F41:F46)</f>
        <v>349560</v>
      </c>
      <c r="G40" s="84">
        <f t="shared" si="0"/>
        <v>110.98904588029845</v>
      </c>
    </row>
    <row r="41" spans="1:7" ht="12.75">
      <c r="A41" s="29">
        <v>750</v>
      </c>
      <c r="B41" s="29">
        <v>75023</v>
      </c>
      <c r="C41" s="38" t="s">
        <v>104</v>
      </c>
      <c r="D41" s="5" t="s">
        <v>128</v>
      </c>
      <c r="E41" s="57">
        <v>31928</v>
      </c>
      <c r="F41" s="82">
        <v>44501</v>
      </c>
      <c r="G41" s="86">
        <f t="shared" si="0"/>
        <v>139.3792282635931</v>
      </c>
    </row>
    <row r="42" spans="1:7" ht="22.5">
      <c r="A42" s="29"/>
      <c r="B42" s="29"/>
      <c r="C42" s="35" t="s">
        <v>99</v>
      </c>
      <c r="D42" s="7" t="s">
        <v>27</v>
      </c>
      <c r="E42" s="54">
        <v>51000</v>
      </c>
      <c r="F42" s="80">
        <v>50490</v>
      </c>
      <c r="G42" s="87">
        <f t="shared" si="0"/>
        <v>99</v>
      </c>
    </row>
    <row r="43" spans="1:7" ht="12.75">
      <c r="A43" s="29"/>
      <c r="B43" s="29"/>
      <c r="C43" s="35" t="s">
        <v>101</v>
      </c>
      <c r="D43" s="7" t="s">
        <v>141</v>
      </c>
      <c r="E43" s="54">
        <v>36250</v>
      </c>
      <c r="F43" s="80">
        <v>36250</v>
      </c>
      <c r="G43" s="87">
        <f t="shared" si="0"/>
        <v>100</v>
      </c>
    </row>
    <row r="44" spans="1:7" ht="12.75">
      <c r="A44" s="29"/>
      <c r="B44" s="29"/>
      <c r="C44" s="35" t="s">
        <v>105</v>
      </c>
      <c r="D44" s="7" t="s">
        <v>95</v>
      </c>
      <c r="E44" s="54">
        <v>184200</v>
      </c>
      <c r="F44" s="80">
        <v>200371</v>
      </c>
      <c r="G44" s="87">
        <f t="shared" si="0"/>
        <v>108.77904451682954</v>
      </c>
    </row>
    <row r="45" spans="1:7" ht="12.75">
      <c r="A45" s="29"/>
      <c r="B45" s="29"/>
      <c r="C45" s="35" t="s">
        <v>100</v>
      </c>
      <c r="D45" s="7" t="s">
        <v>88</v>
      </c>
      <c r="E45" s="54">
        <v>10000</v>
      </c>
      <c r="F45" s="80">
        <v>15041</v>
      </c>
      <c r="G45" s="87">
        <f t="shared" si="0"/>
        <v>150.41</v>
      </c>
    </row>
    <row r="46" spans="1:7" ht="24" customHeight="1">
      <c r="A46" s="115"/>
      <c r="B46" s="115"/>
      <c r="C46" s="116">
        <v>2360</v>
      </c>
      <c r="D46" s="117" t="s">
        <v>142</v>
      </c>
      <c r="E46" s="118">
        <v>1572</v>
      </c>
      <c r="F46" s="119">
        <v>2907</v>
      </c>
      <c r="G46" s="121">
        <f t="shared" si="0"/>
        <v>184.9236641221374</v>
      </c>
    </row>
    <row r="47" spans="1:7" s="19" customFormat="1" ht="8.25" customHeight="1">
      <c r="A47" s="108"/>
      <c r="B47" s="108"/>
      <c r="C47" s="109"/>
      <c r="D47" s="106"/>
      <c r="E47" s="110"/>
      <c r="F47" s="110"/>
      <c r="G47" s="111"/>
    </row>
    <row r="48" spans="1:7" s="19" customFormat="1" ht="12" customHeight="1" thickBot="1">
      <c r="A48" s="11">
        <v>1</v>
      </c>
      <c r="B48" s="11">
        <v>2</v>
      </c>
      <c r="C48" s="11">
        <v>3</v>
      </c>
      <c r="D48" s="11">
        <v>4</v>
      </c>
      <c r="E48" s="46">
        <v>5</v>
      </c>
      <c r="F48" s="76">
        <v>6</v>
      </c>
      <c r="G48" s="11">
        <v>7</v>
      </c>
    </row>
    <row r="49" spans="1:7" s="19" customFormat="1" ht="25.5" customHeight="1" thickTop="1">
      <c r="A49" s="34" t="s">
        <v>75</v>
      </c>
      <c r="B49" s="34"/>
      <c r="C49" s="44">
        <f>A51</f>
        <v>751</v>
      </c>
      <c r="D49" s="21" t="s">
        <v>82</v>
      </c>
      <c r="E49" s="52">
        <f>SUM(E50,E54,E52)</f>
        <v>51539</v>
      </c>
      <c r="F49" s="52">
        <f>SUM(F50,F54,F52)</f>
        <v>51539</v>
      </c>
      <c r="G49" s="85">
        <f aca="true" t="shared" si="1" ref="G49:G70">(F49/E49)*100</f>
        <v>100</v>
      </c>
    </row>
    <row r="50" spans="1:7" s="19" customFormat="1" ht="21" customHeight="1">
      <c r="A50" s="32" t="s">
        <v>11</v>
      </c>
      <c r="B50" s="33"/>
      <c r="C50" s="41">
        <f>B51</f>
        <v>75101</v>
      </c>
      <c r="D50" s="17" t="s">
        <v>81</v>
      </c>
      <c r="E50" s="48">
        <f>SUM(E51)</f>
        <v>2148</v>
      </c>
      <c r="F50" s="49">
        <f>SUM(F51)</f>
        <v>2148</v>
      </c>
      <c r="G50" s="84">
        <f t="shared" si="1"/>
        <v>100</v>
      </c>
    </row>
    <row r="51" spans="1:7" ht="33.75">
      <c r="A51" s="29">
        <v>751</v>
      </c>
      <c r="B51" s="29">
        <v>75101</v>
      </c>
      <c r="C51" s="29">
        <v>2010</v>
      </c>
      <c r="D51" s="6" t="s">
        <v>28</v>
      </c>
      <c r="E51" s="50">
        <v>2148</v>
      </c>
      <c r="F51" s="78">
        <v>2148</v>
      </c>
      <c r="G51" s="83">
        <f t="shared" si="1"/>
        <v>100</v>
      </c>
    </row>
    <row r="52" spans="1:7" ht="12.75">
      <c r="A52" s="32" t="s">
        <v>11</v>
      </c>
      <c r="B52" s="33"/>
      <c r="C52" s="41">
        <f>B53</f>
        <v>75107</v>
      </c>
      <c r="D52" s="17" t="s">
        <v>143</v>
      </c>
      <c r="E52" s="48">
        <f>SUM(E53)</f>
        <v>29213</v>
      </c>
      <c r="F52" s="49">
        <f>SUM(F53)</f>
        <v>29213</v>
      </c>
      <c r="G52" s="84">
        <f t="shared" si="1"/>
        <v>100</v>
      </c>
    </row>
    <row r="53" spans="1:7" ht="33.75">
      <c r="A53" s="29">
        <v>751</v>
      </c>
      <c r="B53" s="29">
        <v>75107</v>
      </c>
      <c r="C53" s="29">
        <v>2010</v>
      </c>
      <c r="D53" s="6" t="s">
        <v>28</v>
      </c>
      <c r="E53" s="50">
        <v>29213</v>
      </c>
      <c r="F53" s="78">
        <v>29213</v>
      </c>
      <c r="G53" s="83">
        <f t="shared" si="1"/>
        <v>100</v>
      </c>
    </row>
    <row r="54" spans="1:7" s="15" customFormat="1" ht="12.75">
      <c r="A54" s="32" t="s">
        <v>11</v>
      </c>
      <c r="B54" s="33"/>
      <c r="C54" s="41">
        <f>B55</f>
        <v>75108</v>
      </c>
      <c r="D54" s="17" t="s">
        <v>144</v>
      </c>
      <c r="E54" s="48">
        <f>SUM(E55)</f>
        <v>20178</v>
      </c>
      <c r="F54" s="49">
        <f>SUM(F55)</f>
        <v>20178</v>
      </c>
      <c r="G54" s="84">
        <f t="shared" si="1"/>
        <v>100</v>
      </c>
    </row>
    <row r="55" spans="1:7" ht="33.75">
      <c r="A55" s="29">
        <v>751</v>
      </c>
      <c r="B55" s="29">
        <v>75108</v>
      </c>
      <c r="C55" s="29">
        <v>2010</v>
      </c>
      <c r="D55" s="6" t="s">
        <v>28</v>
      </c>
      <c r="E55" s="50">
        <v>20178</v>
      </c>
      <c r="F55" s="78">
        <v>20178</v>
      </c>
      <c r="G55" s="83">
        <f t="shared" si="1"/>
        <v>100</v>
      </c>
    </row>
    <row r="56" spans="1:7" s="19" customFormat="1" ht="17.25" customHeight="1">
      <c r="A56" s="34" t="s">
        <v>75</v>
      </c>
      <c r="B56" s="34"/>
      <c r="C56" s="44">
        <f>A58</f>
        <v>754</v>
      </c>
      <c r="D56" s="21" t="s">
        <v>30</v>
      </c>
      <c r="E56" s="52">
        <f>E57</f>
        <v>500</v>
      </c>
      <c r="F56" s="53">
        <f>F57</f>
        <v>500</v>
      </c>
      <c r="G56" s="85">
        <f t="shared" si="1"/>
        <v>100</v>
      </c>
    </row>
    <row r="57" spans="1:7" s="19" customFormat="1" ht="13.5" customHeight="1">
      <c r="A57" s="32" t="s">
        <v>11</v>
      </c>
      <c r="B57" s="33"/>
      <c r="C57" s="41">
        <f>B58</f>
        <v>75414</v>
      </c>
      <c r="D57" s="17" t="s">
        <v>29</v>
      </c>
      <c r="E57" s="48">
        <f>SUM(E58)</f>
        <v>500</v>
      </c>
      <c r="F57" s="49">
        <f>SUM(F58)</f>
        <v>500</v>
      </c>
      <c r="G57" s="84">
        <f t="shared" si="1"/>
        <v>100</v>
      </c>
    </row>
    <row r="58" spans="1:7" ht="33.75">
      <c r="A58" s="29">
        <v>754</v>
      </c>
      <c r="B58" s="29">
        <v>75414</v>
      </c>
      <c r="C58" s="29">
        <v>2010</v>
      </c>
      <c r="D58" s="6" t="s">
        <v>28</v>
      </c>
      <c r="E58" s="50">
        <v>500</v>
      </c>
      <c r="F58" s="78">
        <v>500</v>
      </c>
      <c r="G58" s="83">
        <f t="shared" si="1"/>
        <v>100</v>
      </c>
    </row>
    <row r="59" spans="1:8" s="19" customFormat="1" ht="22.5" customHeight="1">
      <c r="A59" s="34" t="s">
        <v>75</v>
      </c>
      <c r="B59" s="34"/>
      <c r="C59" s="44">
        <f>A61</f>
        <v>756</v>
      </c>
      <c r="D59" s="21" t="s">
        <v>45</v>
      </c>
      <c r="E59" s="52">
        <f>SUM(E60,E63,E82,E87,E71)</f>
        <v>30257672</v>
      </c>
      <c r="F59" s="52">
        <f>SUM(F60,F63,F82,F87,F71)</f>
        <v>32160324</v>
      </c>
      <c r="G59" s="83">
        <f t="shared" si="1"/>
        <v>106.28816387460344</v>
      </c>
      <c r="H59" s="52">
        <f>SUM(H60,H63,H82,H87,H71)</f>
        <v>0</v>
      </c>
    </row>
    <row r="60" spans="1:7" s="19" customFormat="1" ht="15.75" customHeight="1">
      <c r="A60" s="39" t="s">
        <v>11</v>
      </c>
      <c r="B60" s="40"/>
      <c r="C60" s="42">
        <f>B61</f>
        <v>75601</v>
      </c>
      <c r="D60" s="16" t="s">
        <v>32</v>
      </c>
      <c r="E60" s="58">
        <f>SUM(E61:E62)</f>
        <v>102000</v>
      </c>
      <c r="F60" s="59">
        <f>SUM(F61:F62)</f>
        <v>113426</v>
      </c>
      <c r="G60" s="84">
        <f t="shared" si="1"/>
        <v>111.20196078431373</v>
      </c>
    </row>
    <row r="61" spans="1:7" ht="22.5">
      <c r="A61" s="37">
        <v>756</v>
      </c>
      <c r="B61" s="37">
        <v>75601</v>
      </c>
      <c r="C61" s="38" t="s">
        <v>106</v>
      </c>
      <c r="D61" s="5" t="s">
        <v>86</v>
      </c>
      <c r="E61" s="57">
        <v>100000</v>
      </c>
      <c r="F61" s="82">
        <v>111230</v>
      </c>
      <c r="G61" s="83">
        <f t="shared" si="1"/>
        <v>111.23</v>
      </c>
    </row>
    <row r="62" spans="1:7" ht="12.75">
      <c r="A62" s="31"/>
      <c r="B62" s="31"/>
      <c r="C62" s="36" t="s">
        <v>107</v>
      </c>
      <c r="D62" s="9" t="s">
        <v>31</v>
      </c>
      <c r="E62" s="55">
        <v>2000</v>
      </c>
      <c r="F62" s="79">
        <v>2196</v>
      </c>
      <c r="G62" s="83">
        <f t="shared" si="1"/>
        <v>109.80000000000001</v>
      </c>
    </row>
    <row r="63" spans="1:7" s="15" customFormat="1" ht="33.75">
      <c r="A63" s="39" t="s">
        <v>11</v>
      </c>
      <c r="B63" s="40"/>
      <c r="C63" s="42">
        <f>B64</f>
        <v>75615</v>
      </c>
      <c r="D63" s="16" t="s">
        <v>41</v>
      </c>
      <c r="E63" s="58">
        <f>SUM(E64:E70)</f>
        <v>6678574</v>
      </c>
      <c r="F63" s="59">
        <f>SUM(F64:F70)</f>
        <v>6781093</v>
      </c>
      <c r="G63" s="84">
        <f t="shared" si="1"/>
        <v>101.53504325923468</v>
      </c>
    </row>
    <row r="64" spans="1:7" ht="12.75">
      <c r="A64" s="37">
        <v>756</v>
      </c>
      <c r="B64" s="37">
        <v>75615</v>
      </c>
      <c r="C64" s="38" t="s">
        <v>108</v>
      </c>
      <c r="D64" s="5" t="s">
        <v>33</v>
      </c>
      <c r="E64" s="57">
        <v>6171774</v>
      </c>
      <c r="F64" s="82">
        <v>6249697</v>
      </c>
      <c r="G64" s="83">
        <f t="shared" si="1"/>
        <v>101.26257053482514</v>
      </c>
    </row>
    <row r="65" spans="1:10" ht="12.75">
      <c r="A65" s="29"/>
      <c r="B65" s="29"/>
      <c r="C65" s="35" t="s">
        <v>109</v>
      </c>
      <c r="D65" s="7" t="s">
        <v>34</v>
      </c>
      <c r="E65" s="54">
        <v>2200</v>
      </c>
      <c r="F65" s="80">
        <v>2092</v>
      </c>
      <c r="G65" s="83">
        <f t="shared" si="1"/>
        <v>95.0909090909091</v>
      </c>
      <c r="J65" s="60"/>
    </row>
    <row r="66" spans="1:7" ht="12.75">
      <c r="A66" s="29"/>
      <c r="B66" s="29"/>
      <c r="C66" s="35" t="s">
        <v>110</v>
      </c>
      <c r="D66" s="7" t="s">
        <v>35</v>
      </c>
      <c r="E66" s="54">
        <v>6800</v>
      </c>
      <c r="F66" s="80">
        <v>9464</v>
      </c>
      <c r="G66" s="83">
        <f t="shared" si="1"/>
        <v>139.1764705882353</v>
      </c>
    </row>
    <row r="67" spans="1:7" ht="12.75">
      <c r="A67" s="29"/>
      <c r="B67" s="29"/>
      <c r="C67" s="35" t="s">
        <v>111</v>
      </c>
      <c r="D67" s="7" t="s">
        <v>36</v>
      </c>
      <c r="E67" s="54">
        <v>110000</v>
      </c>
      <c r="F67" s="80">
        <v>105044</v>
      </c>
      <c r="G67" s="83">
        <f t="shared" si="1"/>
        <v>95.49454545454546</v>
      </c>
    </row>
    <row r="68" spans="1:7" ht="22.5">
      <c r="A68" s="29"/>
      <c r="B68" s="29"/>
      <c r="C68" s="35" t="s">
        <v>112</v>
      </c>
      <c r="D68" s="7" t="s">
        <v>72</v>
      </c>
      <c r="E68" s="54">
        <v>5500</v>
      </c>
      <c r="F68" s="80">
        <v>5480</v>
      </c>
      <c r="G68" s="83">
        <f t="shared" si="1"/>
        <v>99.63636363636364</v>
      </c>
    </row>
    <row r="69" spans="1:7" ht="12.75">
      <c r="A69" s="29"/>
      <c r="B69" s="29"/>
      <c r="C69" s="35" t="s">
        <v>113</v>
      </c>
      <c r="D69" s="7" t="s">
        <v>37</v>
      </c>
      <c r="E69" s="54">
        <v>350000</v>
      </c>
      <c r="F69" s="80">
        <v>374474</v>
      </c>
      <c r="G69" s="83">
        <f t="shared" si="1"/>
        <v>106.99257142857144</v>
      </c>
    </row>
    <row r="70" spans="1:7" ht="12.75">
      <c r="A70" s="31"/>
      <c r="B70" s="31"/>
      <c r="C70" s="35" t="s">
        <v>107</v>
      </c>
      <c r="D70" s="7" t="s">
        <v>38</v>
      </c>
      <c r="E70" s="54">
        <v>32300</v>
      </c>
      <c r="F70" s="80">
        <v>34842</v>
      </c>
      <c r="G70" s="83">
        <f t="shared" si="1"/>
        <v>107.86996904024768</v>
      </c>
    </row>
    <row r="71" spans="1:7" ht="38.25" customHeight="1">
      <c r="A71" s="39" t="s">
        <v>11</v>
      </c>
      <c r="B71" s="40"/>
      <c r="C71" s="42">
        <f>B72</f>
        <v>75616</v>
      </c>
      <c r="D71" s="16" t="s">
        <v>145</v>
      </c>
      <c r="E71" s="58">
        <f>SUM(E72:E81)</f>
        <v>5837246</v>
      </c>
      <c r="F71" s="59">
        <f>SUM(F72:F81)</f>
        <v>6158159</v>
      </c>
      <c r="G71" s="84">
        <f aca="true" t="shared" si="2" ref="G71:G81">(F71/E71)*100</f>
        <v>105.49767818591165</v>
      </c>
    </row>
    <row r="72" spans="1:7" ht="12.75">
      <c r="A72" s="37">
        <v>756</v>
      </c>
      <c r="B72" s="37">
        <v>75616</v>
      </c>
      <c r="C72" s="38" t="s">
        <v>108</v>
      </c>
      <c r="D72" s="5" t="s">
        <v>33</v>
      </c>
      <c r="E72" s="57">
        <v>2664000</v>
      </c>
      <c r="F72" s="82">
        <v>2725631</v>
      </c>
      <c r="G72" s="83">
        <f t="shared" si="2"/>
        <v>102.31347597597598</v>
      </c>
    </row>
    <row r="73" spans="1:7" ht="12.75">
      <c r="A73" s="29"/>
      <c r="B73" s="29"/>
      <c r="C73" s="35" t="s">
        <v>109</v>
      </c>
      <c r="D73" s="7" t="s">
        <v>34</v>
      </c>
      <c r="E73" s="54">
        <v>275000</v>
      </c>
      <c r="F73" s="80">
        <v>290295</v>
      </c>
      <c r="G73" s="83">
        <f t="shared" si="2"/>
        <v>105.56181818181818</v>
      </c>
    </row>
    <row r="74" spans="1:7" ht="12.75">
      <c r="A74" s="29"/>
      <c r="B74" s="29"/>
      <c r="C74" s="35" t="s">
        <v>110</v>
      </c>
      <c r="D74" s="7" t="s">
        <v>35</v>
      </c>
      <c r="E74" s="54">
        <v>4000</v>
      </c>
      <c r="F74" s="80">
        <v>4833</v>
      </c>
      <c r="G74" s="83">
        <f t="shared" si="2"/>
        <v>120.825</v>
      </c>
    </row>
    <row r="75" spans="1:7" ht="12.75">
      <c r="A75" s="29"/>
      <c r="B75" s="29"/>
      <c r="C75" s="35" t="s">
        <v>111</v>
      </c>
      <c r="D75" s="7" t="s">
        <v>36</v>
      </c>
      <c r="E75" s="54">
        <v>420000</v>
      </c>
      <c r="F75" s="80">
        <v>440867</v>
      </c>
      <c r="G75" s="83">
        <f t="shared" si="2"/>
        <v>104.96833333333333</v>
      </c>
    </row>
    <row r="76" spans="1:7" ht="12.75">
      <c r="A76" s="29"/>
      <c r="B76" s="29"/>
      <c r="C76" s="35" t="s">
        <v>114</v>
      </c>
      <c r="D76" s="7" t="s">
        <v>39</v>
      </c>
      <c r="E76" s="54">
        <v>200000</v>
      </c>
      <c r="F76" s="80">
        <v>227853</v>
      </c>
      <c r="G76" s="83">
        <f t="shared" si="2"/>
        <v>113.9265</v>
      </c>
    </row>
    <row r="77" spans="1:7" ht="12.75">
      <c r="A77" s="29"/>
      <c r="B77" s="29"/>
      <c r="C77" s="35" t="s">
        <v>115</v>
      </c>
      <c r="D77" s="7" t="s">
        <v>118</v>
      </c>
      <c r="E77" s="54">
        <v>100</v>
      </c>
      <c r="F77" s="80">
        <v>90</v>
      </c>
      <c r="G77" s="83">
        <f t="shared" si="2"/>
        <v>90</v>
      </c>
    </row>
    <row r="78" spans="1:7" ht="12.75">
      <c r="A78" s="29"/>
      <c r="B78" s="29"/>
      <c r="C78" s="35" t="s">
        <v>146</v>
      </c>
      <c r="D78" s="7" t="s">
        <v>147</v>
      </c>
      <c r="E78" s="54">
        <v>146</v>
      </c>
      <c r="F78" s="80">
        <v>146</v>
      </c>
      <c r="G78" s="83">
        <f t="shared" si="2"/>
        <v>100</v>
      </c>
    </row>
    <row r="79" spans="1:7" ht="22.5">
      <c r="A79" s="29"/>
      <c r="B79" s="29"/>
      <c r="C79" s="35" t="s">
        <v>112</v>
      </c>
      <c r="D79" s="7" t="s">
        <v>72</v>
      </c>
      <c r="E79" s="54">
        <v>82000</v>
      </c>
      <c r="F79" s="80">
        <v>82921</v>
      </c>
      <c r="G79" s="83">
        <f t="shared" si="2"/>
        <v>101.12317073170732</v>
      </c>
    </row>
    <row r="80" spans="1:7" ht="12.75">
      <c r="A80" s="29"/>
      <c r="B80" s="29"/>
      <c r="C80" s="35" t="s">
        <v>113</v>
      </c>
      <c r="D80" s="7" t="s">
        <v>37</v>
      </c>
      <c r="E80" s="54">
        <v>2100000</v>
      </c>
      <c r="F80" s="80">
        <v>2265189</v>
      </c>
      <c r="G80" s="83">
        <f t="shared" si="2"/>
        <v>107.86614285714286</v>
      </c>
    </row>
    <row r="81" spans="1:7" ht="12.75">
      <c r="A81" s="31"/>
      <c r="B81" s="31"/>
      <c r="C81" s="35" t="s">
        <v>107</v>
      </c>
      <c r="D81" s="7" t="s">
        <v>38</v>
      </c>
      <c r="E81" s="54">
        <v>92000</v>
      </c>
      <c r="F81" s="80">
        <v>120334</v>
      </c>
      <c r="G81" s="83">
        <f t="shared" si="2"/>
        <v>130.79782608695652</v>
      </c>
    </row>
    <row r="82" spans="1:7" s="15" customFormat="1" ht="22.5">
      <c r="A82" s="32" t="s">
        <v>11</v>
      </c>
      <c r="B82" s="33"/>
      <c r="C82" s="41">
        <f>B83</f>
        <v>75618</v>
      </c>
      <c r="D82" s="68" t="s">
        <v>116</v>
      </c>
      <c r="E82" s="48">
        <f>SUM(E83:E86)</f>
        <v>330892</v>
      </c>
      <c r="F82" s="49">
        <f>SUM(F83:F86)</f>
        <v>342926</v>
      </c>
      <c r="G82" s="84">
        <f aca="true" t="shared" si="3" ref="G82:G136">(F82/E82)*100</f>
        <v>103.63683618824268</v>
      </c>
    </row>
    <row r="83" spans="1:7" ht="12.75">
      <c r="A83" s="29">
        <v>756</v>
      </c>
      <c r="B83" s="29">
        <v>75618</v>
      </c>
      <c r="C83" s="38" t="s">
        <v>122</v>
      </c>
      <c r="D83" s="5" t="s">
        <v>40</v>
      </c>
      <c r="E83" s="57">
        <v>100000</v>
      </c>
      <c r="F83" s="82">
        <v>110452</v>
      </c>
      <c r="G83" s="86">
        <f t="shared" si="3"/>
        <v>110.452</v>
      </c>
    </row>
    <row r="84" spans="1:7" ht="12.75">
      <c r="A84" s="29"/>
      <c r="B84" s="29"/>
      <c r="C84" s="35" t="s">
        <v>130</v>
      </c>
      <c r="D84" s="7" t="s">
        <v>80</v>
      </c>
      <c r="E84" s="54">
        <v>202596</v>
      </c>
      <c r="F84" s="80">
        <v>203141</v>
      </c>
      <c r="G84" s="87">
        <f t="shared" si="3"/>
        <v>100.26900827262138</v>
      </c>
    </row>
    <row r="85" spans="1:7" ht="22.5">
      <c r="A85" s="29"/>
      <c r="B85" s="29"/>
      <c r="C85" s="35" t="s">
        <v>148</v>
      </c>
      <c r="D85" s="7" t="s">
        <v>149</v>
      </c>
      <c r="E85" s="54">
        <v>26296</v>
      </c>
      <c r="F85" s="80">
        <v>26296</v>
      </c>
      <c r="G85" s="87">
        <f t="shared" si="3"/>
        <v>100</v>
      </c>
    </row>
    <row r="86" spans="1:7" ht="12.75">
      <c r="A86" s="31"/>
      <c r="B86" s="31"/>
      <c r="C86" s="35" t="s">
        <v>107</v>
      </c>
      <c r="D86" s="7" t="s">
        <v>38</v>
      </c>
      <c r="E86" s="54">
        <v>2000</v>
      </c>
      <c r="F86" s="80">
        <v>3037</v>
      </c>
      <c r="G86" s="87">
        <f t="shared" si="3"/>
        <v>151.85</v>
      </c>
    </row>
    <row r="87" spans="1:7" ht="18.75" customHeight="1">
      <c r="A87" s="32" t="s">
        <v>11</v>
      </c>
      <c r="B87" s="33"/>
      <c r="C87" s="41">
        <f>B88</f>
        <v>75621</v>
      </c>
      <c r="D87" s="17" t="s">
        <v>42</v>
      </c>
      <c r="E87" s="48">
        <f>SUM(E88:E89)</f>
        <v>17308960</v>
      </c>
      <c r="F87" s="49">
        <f>SUM(F88:F89)</f>
        <v>18764720</v>
      </c>
      <c r="G87" s="84">
        <f>(F87/E87)*100</f>
        <v>108.41044175964356</v>
      </c>
    </row>
    <row r="88" spans="1:7" ht="13.5" customHeight="1">
      <c r="A88" s="37">
        <v>756</v>
      </c>
      <c r="B88" s="37">
        <v>75621</v>
      </c>
      <c r="C88" s="38" t="s">
        <v>119</v>
      </c>
      <c r="D88" s="5" t="s">
        <v>43</v>
      </c>
      <c r="E88" s="57">
        <v>15907533</v>
      </c>
      <c r="F88" s="82">
        <v>17170237</v>
      </c>
      <c r="G88" s="86">
        <f t="shared" si="3"/>
        <v>107.93777388360597</v>
      </c>
    </row>
    <row r="89" spans="1:7" ht="13.5" customHeight="1">
      <c r="A89" s="115"/>
      <c r="B89" s="115"/>
      <c r="C89" s="116" t="s">
        <v>120</v>
      </c>
      <c r="D89" s="117" t="s">
        <v>44</v>
      </c>
      <c r="E89" s="118">
        <v>1401427</v>
      </c>
      <c r="F89" s="119">
        <v>1594483</v>
      </c>
      <c r="G89" s="120">
        <f t="shared" si="3"/>
        <v>113.77567293908282</v>
      </c>
    </row>
    <row r="90" spans="1:7" ht="13.5" customHeight="1">
      <c r="A90" s="145"/>
      <c r="B90" s="145"/>
      <c r="C90" s="133"/>
      <c r="D90" s="134"/>
      <c r="E90" s="135"/>
      <c r="F90" s="136"/>
      <c r="G90" s="137"/>
    </row>
    <row r="91" spans="1:7" ht="13.5" customHeight="1">
      <c r="A91" s="144"/>
      <c r="B91" s="144"/>
      <c r="C91" s="138"/>
      <c r="D91" s="139"/>
      <c r="E91" s="140"/>
      <c r="F91" s="141"/>
      <c r="G91" s="142"/>
    </row>
    <row r="92" spans="1:7" ht="13.5" customHeight="1">
      <c r="A92" s="144"/>
      <c r="B92" s="144"/>
      <c r="C92" s="138"/>
      <c r="D92" s="139"/>
      <c r="E92" s="140"/>
      <c r="F92" s="141"/>
      <c r="G92" s="142"/>
    </row>
    <row r="93" spans="1:7" ht="13.5" customHeight="1" thickBot="1">
      <c r="A93" s="11">
        <v>1</v>
      </c>
      <c r="B93" s="11">
        <v>2</v>
      </c>
      <c r="C93" s="11">
        <v>3</v>
      </c>
      <c r="D93" s="11">
        <v>4</v>
      </c>
      <c r="E93" s="46">
        <v>5</v>
      </c>
      <c r="F93" s="76">
        <v>6</v>
      </c>
      <c r="G93" s="11">
        <v>7</v>
      </c>
    </row>
    <row r="94" spans="1:7" s="19" customFormat="1" ht="21.75" customHeight="1" thickTop="1">
      <c r="A94" s="34" t="s">
        <v>75</v>
      </c>
      <c r="B94" s="34"/>
      <c r="C94" s="44">
        <f>A96</f>
        <v>758</v>
      </c>
      <c r="D94" s="21" t="s">
        <v>46</v>
      </c>
      <c r="E94" s="52">
        <f>SUM(E97,E95)</f>
        <v>8473717</v>
      </c>
      <c r="F94" s="52">
        <f>SUM(F97,F95)</f>
        <v>8473717</v>
      </c>
      <c r="G94" s="85">
        <f>(F94/E94)*100</f>
        <v>100</v>
      </c>
    </row>
    <row r="95" spans="1:7" s="19" customFormat="1" ht="24.75" customHeight="1">
      <c r="A95" s="32" t="s">
        <v>11</v>
      </c>
      <c r="B95" s="33"/>
      <c r="C95" s="41">
        <f>B96</f>
        <v>75801</v>
      </c>
      <c r="D95" s="17" t="s">
        <v>48</v>
      </c>
      <c r="E95" s="48">
        <f>E96</f>
        <v>7947660</v>
      </c>
      <c r="F95" s="49">
        <f>F96</f>
        <v>7947660</v>
      </c>
      <c r="G95" s="84">
        <f>(F95/E95)*100</f>
        <v>100</v>
      </c>
    </row>
    <row r="96" spans="1:7" ht="12.75">
      <c r="A96" s="29">
        <v>758</v>
      </c>
      <c r="B96" s="29">
        <v>75801</v>
      </c>
      <c r="C96" s="29" t="s">
        <v>121</v>
      </c>
      <c r="D96" s="6" t="s">
        <v>47</v>
      </c>
      <c r="E96" s="50">
        <v>7947660</v>
      </c>
      <c r="F96" s="78">
        <v>7947660</v>
      </c>
      <c r="G96" s="83">
        <f t="shared" si="3"/>
        <v>100</v>
      </c>
    </row>
    <row r="97" spans="1:7" s="15" customFormat="1" ht="17.25" customHeight="1">
      <c r="A97" s="32" t="s">
        <v>11</v>
      </c>
      <c r="B97" s="33"/>
      <c r="C97" s="41">
        <f>B98</f>
        <v>75831</v>
      </c>
      <c r="D97" s="17" t="s">
        <v>150</v>
      </c>
      <c r="E97" s="48">
        <f>E98</f>
        <v>526057</v>
      </c>
      <c r="F97" s="49">
        <f>F98</f>
        <v>526057</v>
      </c>
      <c r="G97" s="84">
        <f>(F97/E97)*100</f>
        <v>100</v>
      </c>
    </row>
    <row r="98" spans="1:7" ht="12.75">
      <c r="A98" s="37">
        <v>758</v>
      </c>
      <c r="B98" s="37">
        <v>75831</v>
      </c>
      <c r="C98" s="38">
        <v>2920</v>
      </c>
      <c r="D98" s="6" t="s">
        <v>47</v>
      </c>
      <c r="E98" s="57">
        <v>526057</v>
      </c>
      <c r="F98" s="82">
        <v>526057</v>
      </c>
      <c r="G98" s="146">
        <f>(F98/E98)*100</f>
        <v>100</v>
      </c>
    </row>
    <row r="99" spans="1:7" s="19" customFormat="1" ht="22.5" customHeight="1">
      <c r="A99" s="34" t="s">
        <v>75</v>
      </c>
      <c r="B99" s="34"/>
      <c r="C99" s="44">
        <f>A101</f>
        <v>801</v>
      </c>
      <c r="D99" s="21" t="s">
        <v>49</v>
      </c>
      <c r="E99" s="52">
        <f>SUM(E100,E110,E114)</f>
        <v>1047074</v>
      </c>
      <c r="F99" s="53">
        <f>SUM(F100,F110,F114)</f>
        <v>1266504</v>
      </c>
      <c r="G99" s="85">
        <f>(F99/E99)*100</f>
        <v>120.95649400137908</v>
      </c>
    </row>
    <row r="100" spans="1:7" s="19" customFormat="1" ht="22.5" customHeight="1">
      <c r="A100" s="39" t="s">
        <v>11</v>
      </c>
      <c r="B100" s="40"/>
      <c r="C100" s="42">
        <f>B101</f>
        <v>80101</v>
      </c>
      <c r="D100" s="16" t="s">
        <v>51</v>
      </c>
      <c r="E100" s="58">
        <f>SUM(E101:E109)</f>
        <v>264200</v>
      </c>
      <c r="F100" s="59">
        <f>SUM(F101:F109)</f>
        <v>276028</v>
      </c>
      <c r="G100" s="84">
        <f>(F100/E100)*100</f>
        <v>104.4769114307343</v>
      </c>
    </row>
    <row r="101" spans="1:7" ht="22.5">
      <c r="A101" s="37">
        <v>801</v>
      </c>
      <c r="B101" s="37">
        <v>80101</v>
      </c>
      <c r="C101" s="38" t="s">
        <v>99</v>
      </c>
      <c r="D101" s="5" t="s">
        <v>50</v>
      </c>
      <c r="E101" s="57">
        <v>10300</v>
      </c>
      <c r="F101" s="82">
        <v>19142</v>
      </c>
      <c r="G101" s="83">
        <f t="shared" si="3"/>
        <v>185.84466019417476</v>
      </c>
    </row>
    <row r="102" spans="1:7" ht="22.5">
      <c r="A102" s="29"/>
      <c r="B102" s="29"/>
      <c r="C102" s="30" t="s">
        <v>102</v>
      </c>
      <c r="D102" s="8" t="s">
        <v>83</v>
      </c>
      <c r="E102" s="47">
        <v>88772</v>
      </c>
      <c r="F102" s="77">
        <v>88771</v>
      </c>
      <c r="G102" s="83">
        <f t="shared" si="3"/>
        <v>99.99887351867706</v>
      </c>
    </row>
    <row r="103" spans="1:7" ht="12.75">
      <c r="A103" s="29"/>
      <c r="B103" s="29"/>
      <c r="C103" s="35" t="s">
        <v>105</v>
      </c>
      <c r="D103" s="8" t="s">
        <v>95</v>
      </c>
      <c r="E103" s="47">
        <v>1000</v>
      </c>
      <c r="F103" s="77">
        <v>3002</v>
      </c>
      <c r="G103" s="83">
        <f t="shared" si="3"/>
        <v>300.2</v>
      </c>
    </row>
    <row r="104" spans="1:7" ht="12.75">
      <c r="A104" s="105"/>
      <c r="B104" s="29"/>
      <c r="C104" s="35" t="s">
        <v>100</v>
      </c>
      <c r="D104" s="7" t="s">
        <v>88</v>
      </c>
      <c r="E104" s="54">
        <v>1000</v>
      </c>
      <c r="F104" s="80">
        <v>1985</v>
      </c>
      <c r="G104" s="87">
        <f t="shared" si="3"/>
        <v>198.5</v>
      </c>
    </row>
    <row r="105" spans="1:7" ht="22.5">
      <c r="A105" s="29"/>
      <c r="B105" s="29"/>
      <c r="C105" s="35">
        <v>2030</v>
      </c>
      <c r="D105" s="7" t="s">
        <v>85</v>
      </c>
      <c r="E105" s="54">
        <v>2015</v>
      </c>
      <c r="F105" s="80">
        <v>2015</v>
      </c>
      <c r="G105" s="87">
        <f t="shared" si="3"/>
        <v>100</v>
      </c>
    </row>
    <row r="106" spans="1:7" ht="22.5">
      <c r="A106" s="29"/>
      <c r="B106" s="29"/>
      <c r="C106" s="35">
        <v>2033</v>
      </c>
      <c r="D106" s="7" t="s">
        <v>85</v>
      </c>
      <c r="E106" s="54">
        <v>28700</v>
      </c>
      <c r="F106" s="80">
        <v>28700</v>
      </c>
      <c r="G106" s="122">
        <f t="shared" si="3"/>
        <v>100</v>
      </c>
    </row>
    <row r="107" spans="1:7" ht="22.5">
      <c r="A107" s="29"/>
      <c r="B107" s="29"/>
      <c r="C107" s="35">
        <v>2310</v>
      </c>
      <c r="D107" s="7" t="s">
        <v>151</v>
      </c>
      <c r="E107" s="54">
        <v>878</v>
      </c>
      <c r="F107" s="80">
        <v>878</v>
      </c>
      <c r="G107" s="122">
        <f t="shared" si="3"/>
        <v>100</v>
      </c>
    </row>
    <row r="108" spans="1:7" ht="12.75">
      <c r="A108" s="29"/>
      <c r="B108" s="29"/>
      <c r="C108" s="35">
        <v>2390</v>
      </c>
      <c r="D108" s="7" t="s">
        <v>152</v>
      </c>
      <c r="E108" s="54">
        <v>31535</v>
      </c>
      <c r="F108" s="80">
        <v>31535</v>
      </c>
      <c r="G108" s="122">
        <f t="shared" si="3"/>
        <v>100</v>
      </c>
    </row>
    <row r="109" spans="1:7" ht="22.5">
      <c r="A109" s="30"/>
      <c r="B109" s="30"/>
      <c r="C109" s="35">
        <v>6290</v>
      </c>
      <c r="D109" s="9" t="s">
        <v>123</v>
      </c>
      <c r="E109" s="54">
        <v>100000</v>
      </c>
      <c r="F109" s="80">
        <v>100000</v>
      </c>
      <c r="G109" s="122">
        <f t="shared" si="3"/>
        <v>100</v>
      </c>
    </row>
    <row r="110" spans="1:7" s="15" customFormat="1" ht="12.75">
      <c r="A110" s="39" t="s">
        <v>11</v>
      </c>
      <c r="B110" s="40"/>
      <c r="C110" s="42">
        <f>B111</f>
        <v>80104</v>
      </c>
      <c r="D110" s="17" t="s">
        <v>52</v>
      </c>
      <c r="E110" s="58">
        <f>E111+E112+E113</f>
        <v>714010</v>
      </c>
      <c r="F110" s="59">
        <f>F111+F112+F113</f>
        <v>921612</v>
      </c>
      <c r="G110" s="84">
        <f t="shared" si="3"/>
        <v>129.07550314421368</v>
      </c>
    </row>
    <row r="111" spans="1:7" ht="12.75">
      <c r="A111" s="37">
        <v>801</v>
      </c>
      <c r="B111" s="37">
        <v>80104</v>
      </c>
      <c r="C111" s="38" t="s">
        <v>102</v>
      </c>
      <c r="D111" s="5" t="s">
        <v>125</v>
      </c>
      <c r="E111" s="57">
        <v>238400</v>
      </c>
      <c r="F111" s="82">
        <v>322530</v>
      </c>
      <c r="G111" s="86">
        <f t="shared" si="3"/>
        <v>135.28942953020135</v>
      </c>
    </row>
    <row r="112" spans="1:7" ht="22.5">
      <c r="A112" s="150"/>
      <c r="B112" s="151"/>
      <c r="C112" s="148">
        <v>2310</v>
      </c>
      <c r="D112" s="149" t="s">
        <v>160</v>
      </c>
      <c r="E112" s="54">
        <v>464911</v>
      </c>
      <c r="F112" s="80">
        <v>588383</v>
      </c>
      <c r="G112" s="87">
        <f t="shared" si="3"/>
        <v>126.55820146221535</v>
      </c>
    </row>
    <row r="113" spans="1:7" ht="12.75">
      <c r="A113" s="147"/>
      <c r="B113" s="148"/>
      <c r="C113" s="148">
        <v>2390</v>
      </c>
      <c r="D113" s="7" t="s">
        <v>152</v>
      </c>
      <c r="E113" s="55">
        <v>10699</v>
      </c>
      <c r="F113" s="79">
        <v>10699</v>
      </c>
      <c r="G113" s="122">
        <f t="shared" si="3"/>
        <v>100</v>
      </c>
    </row>
    <row r="114" spans="1:7" s="15" customFormat="1" ht="12.75">
      <c r="A114" s="32" t="s">
        <v>11</v>
      </c>
      <c r="B114" s="33"/>
      <c r="C114" s="41">
        <f>B115</f>
        <v>80110</v>
      </c>
      <c r="D114" s="17" t="s">
        <v>165</v>
      </c>
      <c r="E114" s="48">
        <f>E115+E116</f>
        <v>68864</v>
      </c>
      <c r="F114" s="49">
        <f>F115+F116</f>
        <v>68864</v>
      </c>
      <c r="G114" s="84">
        <f t="shared" si="3"/>
        <v>100</v>
      </c>
    </row>
    <row r="115" spans="1:7" ht="22.5">
      <c r="A115" s="38">
        <v>801</v>
      </c>
      <c r="B115" s="154">
        <v>80110</v>
      </c>
      <c r="C115" s="38">
        <v>2708</v>
      </c>
      <c r="D115" s="5" t="s">
        <v>161</v>
      </c>
      <c r="E115" s="57">
        <v>51648</v>
      </c>
      <c r="F115" s="82">
        <v>51648</v>
      </c>
      <c r="G115" s="86">
        <f t="shared" si="3"/>
        <v>100</v>
      </c>
    </row>
    <row r="116" spans="1:7" ht="22.5">
      <c r="A116" s="152"/>
      <c r="B116" s="153"/>
      <c r="C116" s="124">
        <v>2709</v>
      </c>
      <c r="D116" s="117" t="s">
        <v>162</v>
      </c>
      <c r="E116" s="118">
        <v>17216</v>
      </c>
      <c r="F116" s="119">
        <v>17216</v>
      </c>
      <c r="G116" s="121">
        <f t="shared" si="3"/>
        <v>100</v>
      </c>
    </row>
    <row r="117" spans="1:7" ht="15">
      <c r="A117" s="34" t="s">
        <v>75</v>
      </c>
      <c r="B117" s="34"/>
      <c r="C117" s="44">
        <f>A119</f>
        <v>851</v>
      </c>
      <c r="D117" s="21" t="s">
        <v>153</v>
      </c>
      <c r="E117" s="52">
        <f>E118</f>
        <v>10000</v>
      </c>
      <c r="F117" s="53">
        <f>F118</f>
        <v>10000</v>
      </c>
      <c r="G117" s="85">
        <f>(F117/E117)*100</f>
        <v>100</v>
      </c>
    </row>
    <row r="118" spans="1:7" ht="12.75">
      <c r="A118" s="39" t="s">
        <v>11</v>
      </c>
      <c r="B118" s="40"/>
      <c r="C118" s="42">
        <f>B119</f>
        <v>85121</v>
      </c>
      <c r="D118" s="16" t="s">
        <v>154</v>
      </c>
      <c r="E118" s="58">
        <f>E119</f>
        <v>10000</v>
      </c>
      <c r="F118" s="59">
        <f>F119</f>
        <v>10000</v>
      </c>
      <c r="G118" s="84">
        <f>(F118/E118)*100</f>
        <v>100</v>
      </c>
    </row>
    <row r="119" spans="1:7" ht="12.75">
      <c r="A119" s="37">
        <v>851</v>
      </c>
      <c r="B119" s="37">
        <v>85121</v>
      </c>
      <c r="C119" s="35" t="s">
        <v>98</v>
      </c>
      <c r="D119" s="7" t="s">
        <v>19</v>
      </c>
      <c r="E119" s="54">
        <v>10000</v>
      </c>
      <c r="F119" s="80">
        <v>10000</v>
      </c>
      <c r="G119" s="87">
        <f>(F119/E119)*100</f>
        <v>100</v>
      </c>
    </row>
    <row r="120" spans="1:7" s="19" customFormat="1" ht="22.5" customHeight="1">
      <c r="A120" s="34" t="s">
        <v>75</v>
      </c>
      <c r="B120" s="34"/>
      <c r="C120" s="44">
        <v>852</v>
      </c>
      <c r="D120" s="21" t="s">
        <v>96</v>
      </c>
      <c r="E120" s="52">
        <f>SUM(E121,E123,E125,E128,E132)</f>
        <v>2027657</v>
      </c>
      <c r="F120" s="52">
        <f>SUM(F121,F123,F125,F128,F132)</f>
        <v>1747054</v>
      </c>
      <c r="G120" s="85">
        <f t="shared" si="3"/>
        <v>86.16121957510565</v>
      </c>
    </row>
    <row r="121" spans="1:7" s="19" customFormat="1" ht="22.5" customHeight="1">
      <c r="A121" s="32" t="s">
        <v>11</v>
      </c>
      <c r="B121" s="33"/>
      <c r="C121" s="41">
        <f>B122</f>
        <v>85212</v>
      </c>
      <c r="D121" s="17" t="s">
        <v>97</v>
      </c>
      <c r="E121" s="48">
        <f>E122</f>
        <v>1621000</v>
      </c>
      <c r="F121" s="48">
        <f>F122</f>
        <v>1385587</v>
      </c>
      <c r="G121" s="84">
        <f t="shared" si="3"/>
        <v>85.47729796421962</v>
      </c>
    </row>
    <row r="122" spans="1:7" s="19" customFormat="1" ht="31.5" customHeight="1">
      <c r="A122" s="37">
        <v>852</v>
      </c>
      <c r="B122" s="37">
        <v>85212</v>
      </c>
      <c r="C122" s="38">
        <v>2010</v>
      </c>
      <c r="D122" s="5" t="s">
        <v>28</v>
      </c>
      <c r="E122" s="57">
        <v>1621000</v>
      </c>
      <c r="F122" s="82">
        <v>1385587</v>
      </c>
      <c r="G122" s="86">
        <f>(F122/E122)*100</f>
        <v>85.47729796421962</v>
      </c>
    </row>
    <row r="123" spans="1:7" s="19" customFormat="1" ht="22.5" customHeight="1">
      <c r="A123" s="32" t="s">
        <v>11</v>
      </c>
      <c r="B123" s="33"/>
      <c r="C123" s="41">
        <f>B124</f>
        <v>85213</v>
      </c>
      <c r="D123" s="17" t="s">
        <v>53</v>
      </c>
      <c r="E123" s="48">
        <f>E124</f>
        <v>11053</v>
      </c>
      <c r="F123" s="49">
        <f>F124</f>
        <v>11017</v>
      </c>
      <c r="G123" s="84">
        <f>(F123/E123)*100</f>
        <v>99.67429657106668</v>
      </c>
    </row>
    <row r="124" spans="1:7" ht="33.75">
      <c r="A124" s="37">
        <v>852</v>
      </c>
      <c r="B124" s="37">
        <v>85213</v>
      </c>
      <c r="C124" s="37">
        <v>2010</v>
      </c>
      <c r="D124" s="12" t="s">
        <v>28</v>
      </c>
      <c r="E124" s="56">
        <v>11053</v>
      </c>
      <c r="F124" s="81">
        <v>11017</v>
      </c>
      <c r="G124" s="83">
        <f t="shared" si="3"/>
        <v>99.67429657106668</v>
      </c>
    </row>
    <row r="125" spans="1:7" s="15" customFormat="1" ht="22.5">
      <c r="A125" s="32" t="s">
        <v>11</v>
      </c>
      <c r="B125" s="33"/>
      <c r="C125" s="41">
        <f>B126</f>
        <v>85214</v>
      </c>
      <c r="D125" s="17" t="s">
        <v>54</v>
      </c>
      <c r="E125" s="48">
        <f>E126+E127</f>
        <v>130000</v>
      </c>
      <c r="F125" s="49">
        <f>F126+F127</f>
        <v>128443</v>
      </c>
      <c r="G125" s="84">
        <f t="shared" si="3"/>
        <v>98.80230769230769</v>
      </c>
    </row>
    <row r="126" spans="1:7" ht="33.75">
      <c r="A126" s="37">
        <v>852</v>
      </c>
      <c r="B126" s="37">
        <v>85214</v>
      </c>
      <c r="C126" s="38">
        <v>2010</v>
      </c>
      <c r="D126" s="5" t="s">
        <v>84</v>
      </c>
      <c r="E126" s="57">
        <v>83000</v>
      </c>
      <c r="F126" s="82">
        <v>81443</v>
      </c>
      <c r="G126" s="86">
        <f t="shared" si="3"/>
        <v>98.12409638554217</v>
      </c>
    </row>
    <row r="127" spans="1:7" ht="22.5">
      <c r="A127" s="30"/>
      <c r="B127" s="30"/>
      <c r="C127" s="35">
        <v>2030</v>
      </c>
      <c r="D127" s="7" t="s">
        <v>85</v>
      </c>
      <c r="E127" s="54">
        <v>47000</v>
      </c>
      <c r="F127" s="80">
        <v>47000</v>
      </c>
      <c r="G127" s="87">
        <f t="shared" si="3"/>
        <v>100</v>
      </c>
    </row>
    <row r="128" spans="1:7" s="15" customFormat="1" ht="13.5" customHeight="1">
      <c r="A128" s="32" t="s">
        <v>11</v>
      </c>
      <c r="B128" s="33"/>
      <c r="C128" s="41">
        <f>B129</f>
        <v>85219</v>
      </c>
      <c r="D128" s="17" t="s">
        <v>55</v>
      </c>
      <c r="E128" s="48">
        <f>SUM(E129:E131)</f>
        <v>64000</v>
      </c>
      <c r="F128" s="49">
        <f>SUM(F129:F131)</f>
        <v>66070</v>
      </c>
      <c r="G128" s="84">
        <f t="shared" si="3"/>
        <v>103.23437499999999</v>
      </c>
    </row>
    <row r="129" spans="1:7" ht="13.5" customHeight="1">
      <c r="A129" s="37">
        <v>852</v>
      </c>
      <c r="B129" s="37">
        <v>85219</v>
      </c>
      <c r="C129" s="35" t="s">
        <v>105</v>
      </c>
      <c r="D129" s="8" t="s">
        <v>95</v>
      </c>
      <c r="E129" s="55"/>
      <c r="F129" s="79">
        <v>1530</v>
      </c>
      <c r="G129" s="83"/>
    </row>
    <row r="130" spans="1:7" ht="12.75">
      <c r="A130" s="29"/>
      <c r="B130" s="29"/>
      <c r="C130" s="35" t="s">
        <v>100</v>
      </c>
      <c r="D130" s="7" t="s">
        <v>88</v>
      </c>
      <c r="E130" s="55"/>
      <c r="F130" s="79">
        <v>540</v>
      </c>
      <c r="G130" s="83"/>
    </row>
    <row r="131" spans="1:7" ht="21" customHeight="1">
      <c r="A131" s="30"/>
      <c r="B131" s="30"/>
      <c r="C131" s="35">
        <v>2030</v>
      </c>
      <c r="D131" s="7" t="s">
        <v>85</v>
      </c>
      <c r="E131" s="55">
        <v>64000</v>
      </c>
      <c r="F131" s="79">
        <v>64000</v>
      </c>
      <c r="G131" s="83">
        <f t="shared" si="3"/>
        <v>100</v>
      </c>
    </row>
    <row r="132" spans="1:7" ht="15" customHeight="1">
      <c r="A132" s="32" t="s">
        <v>11</v>
      </c>
      <c r="B132" s="33"/>
      <c r="C132" s="41">
        <f>B133</f>
        <v>85295</v>
      </c>
      <c r="D132" s="17" t="s">
        <v>15</v>
      </c>
      <c r="E132" s="48">
        <f>SUM(E133:E134)</f>
        <v>201604</v>
      </c>
      <c r="F132" s="48">
        <f>SUM(F133:F134)</f>
        <v>155937</v>
      </c>
      <c r="G132" s="84">
        <f>(F132/E132)*100</f>
        <v>77.34816769508541</v>
      </c>
    </row>
    <row r="133" spans="1:7" ht="23.25" customHeight="1">
      <c r="A133" s="38">
        <v>852</v>
      </c>
      <c r="B133" s="38">
        <v>85295</v>
      </c>
      <c r="C133" s="38">
        <v>2030</v>
      </c>
      <c r="D133" s="5" t="s">
        <v>85</v>
      </c>
      <c r="E133" s="57">
        <v>60000</v>
      </c>
      <c r="F133" s="82">
        <v>60000</v>
      </c>
      <c r="G133" s="86">
        <f>(F133/E133)*100</f>
        <v>100</v>
      </c>
    </row>
    <row r="134" spans="1:7" ht="19.5" customHeight="1">
      <c r="A134" s="152"/>
      <c r="B134" s="152"/>
      <c r="C134" s="116">
        <v>2708</v>
      </c>
      <c r="D134" s="117" t="s">
        <v>162</v>
      </c>
      <c r="E134" s="118">
        <v>141604</v>
      </c>
      <c r="F134" s="119">
        <v>95937</v>
      </c>
      <c r="G134" s="121">
        <f>(F134/E134)*100</f>
        <v>67.75020479647468</v>
      </c>
    </row>
    <row r="135" spans="1:7" ht="12" customHeight="1" thickBot="1">
      <c r="A135" s="11">
        <v>1</v>
      </c>
      <c r="B135" s="11">
        <v>2</v>
      </c>
      <c r="C135" s="11">
        <v>3</v>
      </c>
      <c r="D135" s="11">
        <v>4</v>
      </c>
      <c r="E135" s="46">
        <v>5</v>
      </c>
      <c r="F135" s="76">
        <v>6</v>
      </c>
      <c r="G135" s="11">
        <v>7</v>
      </c>
    </row>
    <row r="136" spans="1:7" ht="21.75" customHeight="1" thickTop="1">
      <c r="A136" s="34" t="s">
        <v>75</v>
      </c>
      <c r="B136" s="34"/>
      <c r="C136" s="44">
        <f>A138</f>
        <v>854</v>
      </c>
      <c r="D136" s="21" t="s">
        <v>124</v>
      </c>
      <c r="E136" s="52">
        <f>E137</f>
        <v>35858</v>
      </c>
      <c r="F136" s="53">
        <f>F137</f>
        <v>29658</v>
      </c>
      <c r="G136" s="85">
        <f t="shared" si="3"/>
        <v>82.70957666350606</v>
      </c>
    </row>
    <row r="137" spans="1:7" ht="15" customHeight="1">
      <c r="A137" s="32" t="s">
        <v>11</v>
      </c>
      <c r="B137" s="33"/>
      <c r="C137" s="41">
        <f>B138</f>
        <v>85415</v>
      </c>
      <c r="D137" s="17" t="s">
        <v>126</v>
      </c>
      <c r="E137" s="48">
        <f>E138</f>
        <v>35858</v>
      </c>
      <c r="F137" s="49">
        <f>F138</f>
        <v>29658</v>
      </c>
      <c r="G137" s="84">
        <f aca="true" t="shared" si="4" ref="G137:G146">(F137/E137)*100</f>
        <v>82.70957666350606</v>
      </c>
    </row>
    <row r="138" spans="1:7" ht="21.75" customHeight="1">
      <c r="A138" s="37">
        <v>854</v>
      </c>
      <c r="B138" s="37">
        <v>85415</v>
      </c>
      <c r="C138" s="37">
        <v>2030</v>
      </c>
      <c r="D138" s="7" t="s">
        <v>85</v>
      </c>
      <c r="E138" s="56">
        <v>35858</v>
      </c>
      <c r="F138" s="81">
        <v>29658</v>
      </c>
      <c r="G138" s="83">
        <f t="shared" si="4"/>
        <v>82.70957666350606</v>
      </c>
    </row>
    <row r="139" spans="1:7" s="19" customFormat="1" ht="22.5" customHeight="1">
      <c r="A139" s="34" t="s">
        <v>75</v>
      </c>
      <c r="B139" s="34"/>
      <c r="C139" s="44">
        <f>A143</f>
        <v>900</v>
      </c>
      <c r="D139" s="21" t="s">
        <v>134</v>
      </c>
      <c r="E139" s="52">
        <f>E140+E142</f>
        <v>106500</v>
      </c>
      <c r="F139" s="52">
        <f>F140+F142</f>
        <v>114875</v>
      </c>
      <c r="G139" s="85">
        <f t="shared" si="4"/>
        <v>107.86384976525822</v>
      </c>
    </row>
    <row r="140" spans="1:7" s="19" customFormat="1" ht="18.75" customHeight="1">
      <c r="A140" s="125" t="s">
        <v>11</v>
      </c>
      <c r="B140" s="126"/>
      <c r="C140" s="127">
        <f>B141</f>
        <v>90001</v>
      </c>
      <c r="D140" s="128" t="s">
        <v>56</v>
      </c>
      <c r="E140" s="99">
        <f>E141</f>
        <v>86000</v>
      </c>
      <c r="F140" s="100">
        <f>F141</f>
        <v>94250</v>
      </c>
      <c r="G140" s="101">
        <f t="shared" si="4"/>
        <v>109.59302325581395</v>
      </c>
    </row>
    <row r="141" spans="1:7" ht="17.25" customHeight="1">
      <c r="A141" s="37">
        <v>900</v>
      </c>
      <c r="B141" s="37">
        <v>90001</v>
      </c>
      <c r="C141" s="37" t="s">
        <v>104</v>
      </c>
      <c r="D141" s="12" t="s">
        <v>128</v>
      </c>
      <c r="E141" s="56">
        <v>86000</v>
      </c>
      <c r="F141" s="81">
        <v>94250</v>
      </c>
      <c r="G141" s="107">
        <f t="shared" si="4"/>
        <v>109.59302325581395</v>
      </c>
    </row>
    <row r="142" spans="1:7" s="15" customFormat="1" ht="12.75">
      <c r="A142" s="32" t="s">
        <v>11</v>
      </c>
      <c r="B142" s="33"/>
      <c r="C142" s="41">
        <f>B143</f>
        <v>90015</v>
      </c>
      <c r="D142" s="17" t="s">
        <v>57</v>
      </c>
      <c r="E142" s="48">
        <f>SUM(E143:E143)</f>
        <v>20500</v>
      </c>
      <c r="F142" s="49">
        <f>SUM(F143:F143)</f>
        <v>20625</v>
      </c>
      <c r="G142" s="84">
        <f t="shared" si="4"/>
        <v>100.60975609756098</v>
      </c>
    </row>
    <row r="143" spans="1:7" ht="12.75">
      <c r="A143" s="38">
        <v>900</v>
      </c>
      <c r="B143" s="38">
        <v>90015</v>
      </c>
      <c r="C143" s="38" t="s">
        <v>98</v>
      </c>
      <c r="D143" s="5" t="s">
        <v>87</v>
      </c>
      <c r="E143" s="57">
        <v>20500</v>
      </c>
      <c r="F143" s="82">
        <v>20625</v>
      </c>
      <c r="G143" s="86">
        <f t="shared" si="4"/>
        <v>100.60975609756098</v>
      </c>
    </row>
    <row r="144" spans="1:7" ht="15">
      <c r="A144" s="34" t="s">
        <v>75</v>
      </c>
      <c r="B144" s="34"/>
      <c r="C144" s="44">
        <f>A146</f>
        <v>921</v>
      </c>
      <c r="D144" s="21" t="s">
        <v>163</v>
      </c>
      <c r="E144" s="52">
        <f>E145</f>
        <v>6000</v>
      </c>
      <c r="F144" s="52">
        <f>F145</f>
        <v>6000</v>
      </c>
      <c r="G144" s="85">
        <f t="shared" si="4"/>
        <v>100</v>
      </c>
    </row>
    <row r="145" spans="1:7" ht="12.75">
      <c r="A145" s="125" t="s">
        <v>11</v>
      </c>
      <c r="B145" s="126"/>
      <c r="C145" s="127">
        <f>B146</f>
        <v>92116</v>
      </c>
      <c r="D145" s="128" t="s">
        <v>164</v>
      </c>
      <c r="E145" s="99">
        <f>E146</f>
        <v>6000</v>
      </c>
      <c r="F145" s="100">
        <f>F146</f>
        <v>6000</v>
      </c>
      <c r="G145" s="101">
        <f t="shared" si="4"/>
        <v>100</v>
      </c>
    </row>
    <row r="146" spans="1:7" ht="33.75">
      <c r="A146" s="37">
        <v>921</v>
      </c>
      <c r="B146" s="37">
        <v>92116</v>
      </c>
      <c r="C146" s="37">
        <v>2020</v>
      </c>
      <c r="D146" s="5" t="s">
        <v>155</v>
      </c>
      <c r="E146" s="56">
        <v>6000</v>
      </c>
      <c r="F146" s="81">
        <v>6000</v>
      </c>
      <c r="G146" s="107">
        <f t="shared" si="4"/>
        <v>100</v>
      </c>
    </row>
    <row r="147" spans="1:7" ht="15">
      <c r="A147" s="34" t="s">
        <v>75</v>
      </c>
      <c r="B147" s="34"/>
      <c r="C147" s="44">
        <f>A149</f>
        <v>926</v>
      </c>
      <c r="D147" s="21" t="s">
        <v>132</v>
      </c>
      <c r="E147" s="52">
        <f>E148</f>
        <v>40800</v>
      </c>
      <c r="F147" s="53">
        <f>F148</f>
        <v>47560</v>
      </c>
      <c r="G147" s="85">
        <f aca="true" t="shared" si="5" ref="G147:G154">(F147/E147)*100</f>
        <v>116.5686274509804</v>
      </c>
    </row>
    <row r="148" spans="1:7" ht="12.75">
      <c r="A148" s="32" t="s">
        <v>11</v>
      </c>
      <c r="B148" s="33"/>
      <c r="C148" s="41">
        <f>B149</f>
        <v>92605</v>
      </c>
      <c r="D148" s="17" t="s">
        <v>126</v>
      </c>
      <c r="E148" s="48">
        <f>E149+E150</f>
        <v>40800</v>
      </c>
      <c r="F148" s="49">
        <f>F149+F150</f>
        <v>47560</v>
      </c>
      <c r="G148" s="84">
        <f t="shared" si="5"/>
        <v>116.5686274509804</v>
      </c>
    </row>
    <row r="149" spans="1:10" ht="22.5">
      <c r="A149" s="38">
        <v>926</v>
      </c>
      <c r="B149" s="38">
        <v>92605</v>
      </c>
      <c r="C149" s="38" t="s">
        <v>99</v>
      </c>
      <c r="D149" s="5" t="s">
        <v>127</v>
      </c>
      <c r="E149" s="57">
        <v>36300</v>
      </c>
      <c r="F149" s="82">
        <v>42660</v>
      </c>
      <c r="G149" s="86">
        <f t="shared" si="5"/>
        <v>117.52066115702479</v>
      </c>
      <c r="J149" s="155"/>
    </row>
    <row r="150" spans="1:7" ht="12.75">
      <c r="A150" s="116"/>
      <c r="B150" s="116"/>
      <c r="C150" s="116" t="s">
        <v>98</v>
      </c>
      <c r="D150" s="117" t="s">
        <v>87</v>
      </c>
      <c r="E150" s="118">
        <v>4500</v>
      </c>
      <c r="F150" s="123">
        <v>4900</v>
      </c>
      <c r="G150" s="121">
        <f t="shared" si="5"/>
        <v>108.88888888888889</v>
      </c>
    </row>
    <row r="151" spans="1:7" s="19" customFormat="1" ht="22.5" customHeight="1">
      <c r="A151" s="20"/>
      <c r="B151" s="22"/>
      <c r="C151" s="43"/>
      <c r="D151" s="23" t="s">
        <v>60</v>
      </c>
      <c r="E151" s="51">
        <f>SUM(E139,E120,E99,E94,E59,E56,E49,E27,E22,E19,E13,E147,E136,E35,E144,E117)</f>
        <v>50591410</v>
      </c>
      <c r="F151" s="51">
        <f>SUM(F139,F120,F99,F94,F59,F56,F49,F27,F22,F19,F13,F147,F136,F35,F144,F117)</f>
        <v>52501488</v>
      </c>
      <c r="G151" s="85">
        <f t="shared" si="5"/>
        <v>103.77549864690468</v>
      </c>
    </row>
    <row r="152" spans="1:7" ht="12.75">
      <c r="A152" s="92"/>
      <c r="B152" s="93"/>
      <c r="C152" s="38">
        <v>952</v>
      </c>
      <c r="D152" s="5" t="s">
        <v>92</v>
      </c>
      <c r="E152" s="57">
        <v>6496800</v>
      </c>
      <c r="F152" s="82">
        <v>6496663</v>
      </c>
      <c r="G152" s="86">
        <f t="shared" si="5"/>
        <v>99.99789126954809</v>
      </c>
    </row>
    <row r="153" spans="1:7" ht="12.75">
      <c r="A153" s="91"/>
      <c r="B153" s="90"/>
      <c r="C153" s="29">
        <v>955</v>
      </c>
      <c r="D153" s="6" t="s">
        <v>131</v>
      </c>
      <c r="E153" s="50">
        <v>1917021</v>
      </c>
      <c r="F153" s="78"/>
      <c r="G153" s="83">
        <f t="shared" si="5"/>
        <v>0</v>
      </c>
    </row>
    <row r="154" spans="1:7" s="19" customFormat="1" ht="22.5" customHeight="1">
      <c r="A154" s="20"/>
      <c r="B154" s="22"/>
      <c r="C154" s="43"/>
      <c r="D154" s="23" t="s">
        <v>93</v>
      </c>
      <c r="E154" s="52">
        <f>SUM(E152:E153)</f>
        <v>8413821</v>
      </c>
      <c r="F154" s="51">
        <f>SUM(F152:F153)</f>
        <v>6496663</v>
      </c>
      <c r="G154" s="85">
        <f t="shared" si="5"/>
        <v>77.2141812857678</v>
      </c>
    </row>
    <row r="156" spans="1:7" s="19" customFormat="1" ht="22.5" customHeight="1">
      <c r="A156" s="20"/>
      <c r="B156" s="22"/>
      <c r="C156" s="43"/>
      <c r="D156" s="23" t="s">
        <v>94</v>
      </c>
      <c r="E156" s="52">
        <f>SUM(E151,E154)</f>
        <v>59005231</v>
      </c>
      <c r="F156" s="52">
        <f>SUM(F151,F154)</f>
        <v>58998151</v>
      </c>
      <c r="G156" s="85">
        <f>(F156/E156)*100</f>
        <v>99.98800106383788</v>
      </c>
    </row>
  </sheetData>
  <mergeCells count="6">
    <mergeCell ref="A8:G8"/>
    <mergeCell ref="A10:C10"/>
    <mergeCell ref="D10:D11"/>
    <mergeCell ref="E10:E11"/>
    <mergeCell ref="F10:F11"/>
    <mergeCell ref="G10:G11"/>
  </mergeCells>
  <printOptions horizontalCentered="1"/>
  <pageMargins left="0.5" right="0.41" top="0.32" bottom="0.35" header="0.25" footer="0.2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="75" zoomScaleNormal="75" workbookViewId="0" topLeftCell="B4">
      <selection activeCell="L24" sqref="L24"/>
    </sheetView>
  </sheetViews>
  <sheetFormatPr defaultColWidth="9.00390625" defaultRowHeight="12.75"/>
  <cols>
    <col min="1" max="1" width="5.25390625" style="1" customWidth="1"/>
    <col min="2" max="2" width="49.75390625" style="1" customWidth="1"/>
    <col min="3" max="3" width="11.25390625" style="1" customWidth="1"/>
    <col min="4" max="4" width="11.375" style="1" customWidth="1"/>
    <col min="5" max="5" width="5.75390625" style="1" customWidth="1"/>
    <col min="6" max="16384" width="9.125" style="1" customWidth="1"/>
  </cols>
  <sheetData>
    <row r="1" spans="3:5" ht="15">
      <c r="C1" s="2"/>
      <c r="D1" s="2"/>
      <c r="E1" s="2"/>
    </row>
    <row r="2" spans="3:5" ht="12.75">
      <c r="C2" s="3"/>
      <c r="D2" s="3"/>
      <c r="E2" s="3"/>
    </row>
    <row r="3" spans="3:5" ht="12.75">
      <c r="C3" s="3"/>
      <c r="D3" s="3"/>
      <c r="E3" s="3"/>
    </row>
    <row r="4" spans="3:5" ht="12.75">
      <c r="C4" s="3"/>
      <c r="D4" s="3"/>
      <c r="E4" s="3"/>
    </row>
    <row r="5" spans="1:5" ht="36.75" customHeight="1">
      <c r="A5" s="167" t="s">
        <v>73</v>
      </c>
      <c r="B5" s="167"/>
      <c r="C5" s="167"/>
      <c r="D5" s="167"/>
      <c r="E5" s="167"/>
    </row>
    <row r="6" spans="1:5" ht="20.25">
      <c r="A6" s="166" t="s">
        <v>90</v>
      </c>
      <c r="B6" s="166"/>
      <c r="C6" s="166"/>
      <c r="D6" s="166"/>
      <c r="E6" s="166"/>
    </row>
    <row r="7" spans="1:5" ht="12.75">
      <c r="A7" s="168" t="s">
        <v>159</v>
      </c>
      <c r="B7" s="168"/>
      <c r="C7" s="168"/>
      <c r="D7" s="168"/>
      <c r="E7" s="168"/>
    </row>
    <row r="8" spans="1:5" ht="12.75">
      <c r="A8" s="4"/>
      <c r="B8" s="4"/>
      <c r="C8" s="4"/>
      <c r="D8" s="4"/>
      <c r="E8" s="4"/>
    </row>
    <row r="10" spans="1:5" ht="26.25" customHeight="1">
      <c r="A10" s="28" t="s">
        <v>0</v>
      </c>
      <c r="B10" s="28" t="s">
        <v>59</v>
      </c>
      <c r="C10" s="73" t="s">
        <v>77</v>
      </c>
      <c r="D10" s="88" t="s">
        <v>78</v>
      </c>
      <c r="E10" s="61" t="s">
        <v>79</v>
      </c>
    </row>
    <row r="11" spans="1:5" ht="10.5" customHeight="1" thickBot="1">
      <c r="A11" s="27">
        <v>1</v>
      </c>
      <c r="B11" s="27">
        <v>2</v>
      </c>
      <c r="C11" s="74">
        <v>5</v>
      </c>
      <c r="D11" s="89">
        <v>6</v>
      </c>
      <c r="E11" s="27">
        <v>7</v>
      </c>
    </row>
    <row r="12" spans="1:5" ht="26.25" customHeight="1" thickTop="1">
      <c r="A12" s="24" t="s">
        <v>2</v>
      </c>
      <c r="B12" s="26" t="s">
        <v>13</v>
      </c>
      <c r="C12" s="75">
        <f>Dochody!E13</f>
        <v>1261718</v>
      </c>
      <c r="D12" s="94">
        <f>Dochody!F13</f>
        <v>1274649</v>
      </c>
      <c r="E12" s="102">
        <f>D12/C12*100</f>
        <v>101.0248724358375</v>
      </c>
    </row>
    <row r="13" spans="1:5" ht="26.25" customHeight="1">
      <c r="A13" s="25">
        <v>400</v>
      </c>
      <c r="B13" s="14" t="s">
        <v>61</v>
      </c>
      <c r="C13" s="54">
        <f>Dochody!E19</f>
        <v>200000</v>
      </c>
      <c r="D13" s="95">
        <f>Dochody!F19</f>
        <v>204159</v>
      </c>
      <c r="E13" s="103">
        <f aca="true" t="shared" si="0" ref="E13:E31">D13/C13*100</f>
        <v>102.0795</v>
      </c>
    </row>
    <row r="14" spans="1:5" ht="26.25" customHeight="1">
      <c r="A14" s="13">
        <v>600</v>
      </c>
      <c r="B14" s="14" t="s">
        <v>62</v>
      </c>
      <c r="C14" s="54">
        <f>Dochody!E22</f>
        <v>20007</v>
      </c>
      <c r="D14" s="95">
        <f>Dochody!F22</f>
        <v>20830</v>
      </c>
      <c r="E14" s="103">
        <f t="shared" si="0"/>
        <v>104.11356025391115</v>
      </c>
    </row>
    <row r="15" spans="1:5" ht="26.25" customHeight="1">
      <c r="A15" s="13">
        <v>700</v>
      </c>
      <c r="B15" s="14" t="s">
        <v>63</v>
      </c>
      <c r="C15" s="54">
        <f>Dochody!E27</f>
        <v>6664569</v>
      </c>
      <c r="D15" s="95">
        <f>Dochody!F27</f>
        <v>6671710</v>
      </c>
      <c r="E15" s="103">
        <f t="shared" si="0"/>
        <v>100.10714871434297</v>
      </c>
    </row>
    <row r="16" spans="1:5" ht="26.25" customHeight="1">
      <c r="A16" s="13">
        <v>750</v>
      </c>
      <c r="B16" s="14" t="s">
        <v>89</v>
      </c>
      <c r="C16" s="54">
        <f>Dochody!E35</f>
        <v>387799</v>
      </c>
      <c r="D16" s="95">
        <f>Dochody!F35</f>
        <v>422409</v>
      </c>
      <c r="E16" s="103">
        <f t="shared" si="0"/>
        <v>108.92472646912448</v>
      </c>
    </row>
    <row r="17" spans="1:5" ht="26.25" customHeight="1">
      <c r="A17" s="13">
        <v>751</v>
      </c>
      <c r="B17" s="14" t="s">
        <v>64</v>
      </c>
      <c r="C17" s="54">
        <f>Dochody!E49</f>
        <v>51539</v>
      </c>
      <c r="D17" s="95">
        <f>Dochody!F49</f>
        <v>51539</v>
      </c>
      <c r="E17" s="103">
        <f t="shared" si="0"/>
        <v>100</v>
      </c>
    </row>
    <row r="18" spans="1:5" ht="26.25" customHeight="1">
      <c r="A18" s="13">
        <v>754</v>
      </c>
      <c r="B18" s="14" t="s">
        <v>65</v>
      </c>
      <c r="C18" s="54">
        <f>Dochody!E56</f>
        <v>500</v>
      </c>
      <c r="D18" s="95">
        <f>Dochody!F56</f>
        <v>500</v>
      </c>
      <c r="E18" s="103">
        <f t="shared" si="0"/>
        <v>100</v>
      </c>
    </row>
    <row r="19" spans="1:5" ht="26.25" customHeight="1">
      <c r="A19" s="13">
        <v>756</v>
      </c>
      <c r="B19" s="14" t="s">
        <v>66</v>
      </c>
      <c r="C19" s="54">
        <f>Dochody!E59</f>
        <v>30257672</v>
      </c>
      <c r="D19" s="95">
        <f>Dochody!F59</f>
        <v>32160324</v>
      </c>
      <c r="E19" s="103">
        <f t="shared" si="0"/>
        <v>106.28816387460344</v>
      </c>
    </row>
    <row r="20" spans="1:5" ht="26.25" customHeight="1">
      <c r="A20" s="13">
        <v>758</v>
      </c>
      <c r="B20" s="14" t="s">
        <v>67</v>
      </c>
      <c r="C20" s="54">
        <f>Dochody!E94</f>
        <v>8473717</v>
      </c>
      <c r="D20" s="95">
        <f>Dochody!F94</f>
        <v>8473717</v>
      </c>
      <c r="E20" s="103">
        <f t="shared" si="0"/>
        <v>100</v>
      </c>
    </row>
    <row r="21" spans="1:5" ht="26.25" customHeight="1">
      <c r="A21" s="13">
        <v>801</v>
      </c>
      <c r="B21" s="14" t="s">
        <v>68</v>
      </c>
      <c r="C21" s="54">
        <f>Dochody!E99</f>
        <v>1047074</v>
      </c>
      <c r="D21" s="95">
        <f>Dochody!F99</f>
        <v>1266504</v>
      </c>
      <c r="E21" s="103">
        <f t="shared" si="0"/>
        <v>120.95649400137908</v>
      </c>
    </row>
    <row r="22" spans="1:5" ht="26.25" customHeight="1">
      <c r="A22" s="13">
        <v>851</v>
      </c>
      <c r="B22" s="14" t="s">
        <v>156</v>
      </c>
      <c r="C22" s="54">
        <f>Dochody!E117</f>
        <v>10000</v>
      </c>
      <c r="D22" s="95">
        <f>Dochody!F117</f>
        <v>10000</v>
      </c>
      <c r="E22" s="103">
        <f t="shared" si="0"/>
        <v>100</v>
      </c>
    </row>
    <row r="23" spans="1:5" ht="26.25" customHeight="1">
      <c r="A23" s="13">
        <v>852</v>
      </c>
      <c r="B23" s="14" t="s">
        <v>69</v>
      </c>
      <c r="C23" s="54">
        <f>Dochody!E120</f>
        <v>2027657</v>
      </c>
      <c r="D23" s="95">
        <f>Dochody!F120</f>
        <v>1747054</v>
      </c>
      <c r="E23" s="103">
        <f t="shared" si="0"/>
        <v>86.16121957510565</v>
      </c>
    </row>
    <row r="24" spans="1:5" ht="26.25" customHeight="1">
      <c r="A24" s="13">
        <v>854</v>
      </c>
      <c r="B24" s="14" t="s">
        <v>70</v>
      </c>
      <c r="C24" s="54">
        <f>Dochody!E136</f>
        <v>35858</v>
      </c>
      <c r="D24" s="95">
        <f>Dochody!F136</f>
        <v>29658</v>
      </c>
      <c r="E24" s="103">
        <f t="shared" si="0"/>
        <v>82.70957666350606</v>
      </c>
    </row>
    <row r="25" spans="1:5" ht="26.25" customHeight="1">
      <c r="A25" s="62">
        <v>900</v>
      </c>
      <c r="B25" s="63" t="s">
        <v>71</v>
      </c>
      <c r="C25" s="55">
        <f>Dochody!E139</f>
        <v>106500</v>
      </c>
      <c r="D25" s="95">
        <f>Dochody!F139</f>
        <v>114875</v>
      </c>
      <c r="E25" s="103">
        <f t="shared" si="0"/>
        <v>107.86384976525822</v>
      </c>
    </row>
    <row r="26" spans="1:5" ht="26.25" customHeight="1">
      <c r="A26" s="62">
        <v>921</v>
      </c>
      <c r="B26" s="63" t="s">
        <v>157</v>
      </c>
      <c r="C26" s="55">
        <f>Dochody!E144</f>
        <v>6000</v>
      </c>
      <c r="D26" s="96">
        <f>Dochody!F144</f>
        <v>6000</v>
      </c>
      <c r="E26" s="103">
        <f t="shared" si="0"/>
        <v>100</v>
      </c>
    </row>
    <row r="27" spans="1:5" ht="26.25" customHeight="1">
      <c r="A27" s="13">
        <v>926</v>
      </c>
      <c r="B27" s="14" t="s">
        <v>133</v>
      </c>
      <c r="C27" s="55">
        <f>Dochody!E147</f>
        <v>40800</v>
      </c>
      <c r="D27" s="96">
        <f>Dochody!F147</f>
        <v>47560</v>
      </c>
      <c r="E27" s="104">
        <f t="shared" si="0"/>
        <v>116.5686274509804</v>
      </c>
    </row>
    <row r="28" spans="1:5" s="19" customFormat="1" ht="26.25" customHeight="1">
      <c r="A28" s="97"/>
      <c r="B28" s="98" t="s">
        <v>60</v>
      </c>
      <c r="C28" s="100">
        <f>SUM(C12:C27)</f>
        <v>50591410</v>
      </c>
      <c r="D28" s="100">
        <f>SUM(D12:D27)</f>
        <v>52501488</v>
      </c>
      <c r="E28" s="129">
        <f t="shared" si="0"/>
        <v>103.77549864690468</v>
      </c>
    </row>
    <row r="29" spans="1:5" s="19" customFormat="1" ht="26.25" customHeight="1">
      <c r="A29" s="97"/>
      <c r="B29" s="98" t="s">
        <v>93</v>
      </c>
      <c r="C29" s="100">
        <f>Dochody!E154</f>
        <v>8413821</v>
      </c>
      <c r="D29" s="99">
        <f>Dochody!F154</f>
        <v>6496663</v>
      </c>
      <c r="E29" s="129">
        <f t="shared" si="0"/>
        <v>77.2141812857678</v>
      </c>
    </row>
    <row r="30" spans="4:5" ht="13.5" thickBot="1">
      <c r="D30" s="130"/>
      <c r="E30" s="131"/>
    </row>
    <row r="31" spans="1:5" s="19" customFormat="1" ht="26.25" customHeight="1" thickTop="1">
      <c r="A31" s="64"/>
      <c r="B31" s="65" t="s">
        <v>94</v>
      </c>
      <c r="C31" s="66">
        <f>SUM(C28:C29)</f>
        <v>59005231</v>
      </c>
      <c r="D31" s="66">
        <f>SUM(D28:D29)</f>
        <v>58998151</v>
      </c>
      <c r="E31" s="132">
        <f t="shared" si="0"/>
        <v>99.98800106383788</v>
      </c>
    </row>
  </sheetData>
  <mergeCells count="3">
    <mergeCell ref="A6:E6"/>
    <mergeCell ref="A5:E5"/>
    <mergeCell ref="A7:E7"/>
  </mergeCells>
  <printOptions horizontalCentered="1"/>
  <pageMargins left="0.44" right="0.45" top="0.7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2006-03-17T09:22:09Z</cp:lastPrinted>
  <dcterms:created xsi:type="dcterms:W3CDTF">2002-11-06T08:41:21Z</dcterms:created>
  <dcterms:modified xsi:type="dcterms:W3CDTF">2006-03-22T10:06:39Z</dcterms:modified>
  <cp:category/>
  <cp:version/>
  <cp:contentType/>
  <cp:contentStatus/>
</cp:coreProperties>
</file>