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5225" windowHeight="9000" activeTab="0"/>
  </bookViews>
  <sheets>
    <sheet name="WYDATKI" sheetId="1" r:id="rId1"/>
    <sheet name="ZEST_DZIALOW" sheetId="2" r:id="rId2"/>
  </sheets>
  <definedNames>
    <definedName name="_xlnm.Print_Area" localSheetId="0">'WYDATKI'!$A$1:$FY$489</definedName>
  </definedNames>
  <calcPr fullCalcOnLoad="1"/>
</workbook>
</file>

<file path=xl/sharedStrings.xml><?xml version="1.0" encoding="utf-8"?>
<sst xmlns="http://schemas.openxmlformats.org/spreadsheetml/2006/main" count="419" uniqueCount="196">
  <si>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</si>
  <si>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</si>
  <si>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</si>
  <si>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</si>
  <si>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</si>
  <si>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 xml:space="preserve">Rolnictwo i łowiectwo </t>
  </si>
  <si>
    <t>Pozostała działalność</t>
  </si>
  <si>
    <t xml:space="preserve">Drogi publiczne gminne </t>
  </si>
  <si>
    <t xml:space="preserve">TRANSPORT I ŁĄCZNOŚĆ </t>
  </si>
  <si>
    <t xml:space="preserve">Gospodarka gruntami i nieruchomościami </t>
  </si>
  <si>
    <t xml:space="preserve">GOSPODARKA MIESZKANIOWA </t>
  </si>
  <si>
    <t xml:space="preserve">Urzędy wojewódzkie </t>
  </si>
  <si>
    <t xml:space="preserve">ADMINISTRACJA PUBLICZNA </t>
  </si>
  <si>
    <t xml:space="preserve">Obrona cywilna </t>
  </si>
  <si>
    <t>BEZPIECZEŃSTWO PUBLICZNE I OCHRONA PRZECIWPOŻAROWA</t>
  </si>
  <si>
    <t xml:space="preserve">RÓŻNE ROZLICZENIA </t>
  </si>
  <si>
    <t xml:space="preserve">OŚWIATA I WYCHOWANIE </t>
  </si>
  <si>
    <t xml:space="preserve">Szkoły podstawowe </t>
  </si>
  <si>
    <t xml:space="preserve">Ośrodki pomocy społecznej </t>
  </si>
  <si>
    <t xml:space="preserve">GOSPODARKA KOMUNALNA I OCHRONA ŚRODOWISKA </t>
  </si>
  <si>
    <t xml:space="preserve">Oświetlenie ulic, placów i dróg </t>
  </si>
  <si>
    <t xml:space="preserve">Nazwa działu </t>
  </si>
  <si>
    <t xml:space="preserve">Transport i łączność </t>
  </si>
  <si>
    <t>Gospodarka mieszkaniowa</t>
  </si>
  <si>
    <t xml:space="preserve">Działalność usługowa </t>
  </si>
  <si>
    <t>Administracja publiczna</t>
  </si>
  <si>
    <t xml:space="preserve">Urzędy naczelnych organów władzy państwowej, kontroli i ochrony prawa oraz sądownictwa </t>
  </si>
  <si>
    <t xml:space="preserve">Bezpieczeństwo publiczne i ochrona przeciwpożarowa </t>
  </si>
  <si>
    <t xml:space="preserve">Różne rozliczenia </t>
  </si>
  <si>
    <t xml:space="preserve">Oświata i wychowanie </t>
  </si>
  <si>
    <t xml:space="preserve">Edukacyjna opieka wychowawcza </t>
  </si>
  <si>
    <t xml:space="preserve">Gospodarka komunalna i ochrona środowiska </t>
  </si>
  <si>
    <t>01030</t>
  </si>
  <si>
    <t xml:space="preserve">Izby rolnicze </t>
  </si>
  <si>
    <t xml:space="preserve">LEŚNICTWO </t>
  </si>
  <si>
    <t>020</t>
  </si>
  <si>
    <t>02095</t>
  </si>
  <si>
    <t xml:space="preserve">Różne opłaty - opłata stała na rzecz Nadleśnictwa </t>
  </si>
  <si>
    <t xml:space="preserve">Składki na Fundusz Pracy </t>
  </si>
  <si>
    <t xml:space="preserve">Zakup materiałów i wyposażenia </t>
  </si>
  <si>
    <t>Zakup usług remontowych - remonty i modernizacja dróg</t>
  </si>
  <si>
    <t>Zakup usług pozostałych - bieżące utrzymanie, odśnieżanie, oznakowanie</t>
  </si>
  <si>
    <t xml:space="preserve">Wydatki inwestycyjne jednostek budżetowych - drogi i chodniki </t>
  </si>
  <si>
    <t>Zakup energii - gaz i woda</t>
  </si>
  <si>
    <t xml:space="preserve">Różne opłaty i składki - ubezpieczenie </t>
  </si>
  <si>
    <t xml:space="preserve">Lokalny transport zbiorowy </t>
  </si>
  <si>
    <t>Dotacje celowe przekazane gminie lub miastu stołecznemu Warszawie na zadanie bieżące realizowane na podstawie porozumień (umów) między j.s.t.</t>
  </si>
  <si>
    <t xml:space="preserve">Plany zagospodarowania przestrzennego </t>
  </si>
  <si>
    <t>Opracowania geodezyjne i kartograficzne</t>
  </si>
  <si>
    <t xml:space="preserve">Zakup usług pozostałych </t>
  </si>
  <si>
    <t xml:space="preserve">Cmentarze </t>
  </si>
  <si>
    <t xml:space="preserve">DZIAŁALNOŚĆ USŁUGOWA </t>
  </si>
  <si>
    <t xml:space="preserve">Wynagrodzenia osobowe pracowników </t>
  </si>
  <si>
    <t xml:space="preserve">Dodatkowe wynagrodzenia roczne </t>
  </si>
  <si>
    <t xml:space="preserve">Składki na ubezpieczenia społeczne </t>
  </si>
  <si>
    <t xml:space="preserve">Starostwa powiatowe </t>
  </si>
  <si>
    <t xml:space="preserve">Rady gmin </t>
  </si>
  <si>
    <t>Urzędy gmin</t>
  </si>
  <si>
    <t>Różne wydatki na rzecz osób fizycznych</t>
  </si>
  <si>
    <t>Zakup materiałów i wyposażenia</t>
  </si>
  <si>
    <t>Podróże służbowe krajowe</t>
  </si>
  <si>
    <t xml:space="preserve">Wpłaty na PFRON </t>
  </si>
  <si>
    <t xml:space="preserve">Zakup usług zdrowotnych </t>
  </si>
  <si>
    <t xml:space="preserve">Podróże służbowe krajowe i ryczałty samochodowe </t>
  </si>
  <si>
    <t xml:space="preserve">Wynagrodzenia agencyjno-prowizyjne dla sołtysów </t>
  </si>
  <si>
    <t>Zakup materiałów i wyposażenia - druki</t>
  </si>
  <si>
    <t xml:space="preserve">Zakup usług pozostałych - usługi pozostałe i bankowe </t>
  </si>
  <si>
    <t xml:space="preserve">Pobór podatków, opłat i niepodatkowych należności budżetowych </t>
  </si>
  <si>
    <t xml:space="preserve">Różne opłaty i składki - na rzecz Związków Gmin Wiejskich </t>
  </si>
  <si>
    <t xml:space="preserve">Urzędy naczelnych organów władzy państwowej, kontroli i ochrony praw </t>
  </si>
  <si>
    <t xml:space="preserve">Ochotnicze straże pożarne </t>
  </si>
  <si>
    <t xml:space="preserve">Zakup energii </t>
  </si>
  <si>
    <t xml:space="preserve">Zakup usług remontowych </t>
  </si>
  <si>
    <t xml:space="preserve">OBSŁUGA DŁUGU PUBLICZNEGO </t>
  </si>
  <si>
    <t>Obsługa papierów wartościowych, kredytów i pożyczek jednostek samorządu terytorialnego</t>
  </si>
  <si>
    <t xml:space="preserve">Odsetki i dyskonto od krajowych skarbowych papierów wartościowych oraz pożyczek i kredytów </t>
  </si>
  <si>
    <t xml:space="preserve">Gimnazja </t>
  </si>
  <si>
    <t xml:space="preserve">Dowożenie uczniów do szkół </t>
  </si>
  <si>
    <t xml:space="preserve">Dokształcanie i doskonalenie nauczycieli </t>
  </si>
  <si>
    <t>Zakup pomocy naukowych, dydaktycznych i książek</t>
  </si>
  <si>
    <t>Zakup energii</t>
  </si>
  <si>
    <t>Różne opłaty i składki - ubezpieczenia majątku</t>
  </si>
  <si>
    <t xml:space="preserve">Odpisy na Zakładowy Fundusz Świadczeń Socjalnych </t>
  </si>
  <si>
    <t xml:space="preserve">Wydatki inwestycyjne jednostek budżetowych </t>
  </si>
  <si>
    <t>Zakup usług remontowych</t>
  </si>
  <si>
    <t>Składka na ubezpieczenia społeczne</t>
  </si>
  <si>
    <t xml:space="preserve">OCHRONA ZDROWIA </t>
  </si>
  <si>
    <t xml:space="preserve">Przeciwdziałanie alkoholizmowi </t>
  </si>
  <si>
    <t xml:space="preserve">Podróże służbowe krajowe </t>
  </si>
  <si>
    <t xml:space="preserve">Składki na ubezpieczenie zdrowotne </t>
  </si>
  <si>
    <t>Zasiłki i pomoc w naturze oraz składki na ubezpieczenie społeczne i zdrowotne</t>
  </si>
  <si>
    <t>Dodatki mieszkaniowe</t>
  </si>
  <si>
    <t xml:space="preserve">Świadczenia społeczne </t>
  </si>
  <si>
    <t>Składki na ubezpieczenie społeczne</t>
  </si>
  <si>
    <t xml:space="preserve">Świetlice szkolne </t>
  </si>
  <si>
    <t xml:space="preserve">Zakupy materiałów i wyposażenia </t>
  </si>
  <si>
    <t xml:space="preserve">Pomoc materialna dla uczniów </t>
  </si>
  <si>
    <t>EDUKACYJNA OPIEKA WYCHOWAWCZA</t>
  </si>
  <si>
    <t xml:space="preserve">Oczyszczanie miast i wsi </t>
  </si>
  <si>
    <t>KULTURA I OCHRONA DZIEDZICTWA NARODOWEGO</t>
  </si>
  <si>
    <t xml:space="preserve">Domy i ośrodki kultury, świetlice i kluby </t>
  </si>
  <si>
    <t>KULTURA FIZYCZNA I SPORT</t>
  </si>
  <si>
    <t xml:space="preserve">Zadania w zakresie kultury fizycznej i sportu </t>
  </si>
  <si>
    <t>OGÓŁEM WYDATKI</t>
  </si>
  <si>
    <t>OGÓŁEM ROZCHODY</t>
  </si>
  <si>
    <t xml:space="preserve">OGÓŁEM WYDATKI I ROZCHODY </t>
  </si>
  <si>
    <t xml:space="preserve">Leśnictwo </t>
  </si>
  <si>
    <t xml:space="preserve">Obsługa długu publicznego </t>
  </si>
  <si>
    <t xml:space="preserve">Ochrona zdrowia </t>
  </si>
  <si>
    <t xml:space="preserve">Kultura i ochrona dziedzictwa narodowego </t>
  </si>
  <si>
    <t>Kultura fizyczna i sport</t>
  </si>
  <si>
    <r>
      <t>ZESTAWIENIE DZIAŁÓW</t>
    </r>
    <r>
      <rPr>
        <b/>
        <sz val="10"/>
        <rFont val="Arial CE"/>
        <family val="2"/>
      </rPr>
      <t xml:space="preserve"> </t>
    </r>
  </si>
  <si>
    <t xml:space="preserve">Zakłady Gospodarki Komunalnej </t>
  </si>
  <si>
    <t xml:space="preserve">Biblioteki </t>
  </si>
  <si>
    <t>RAZEM WYDATKI</t>
  </si>
  <si>
    <t>RAZEM ROZCHODY</t>
  </si>
  <si>
    <t>OGÓŁEM WYDATKI I ROZCHODY</t>
  </si>
  <si>
    <t>Wpłaty na PFRON</t>
  </si>
  <si>
    <t>Dodatkowe wynagrodzenie roczne</t>
  </si>
  <si>
    <t>Zakup usług pozostałych</t>
  </si>
  <si>
    <t xml:space="preserve">POMOC SPOŁECZNA </t>
  </si>
  <si>
    <t>Podróże służbowe krajowe, delegacje</t>
  </si>
  <si>
    <t>Odpis na Zakładowy Fun. Świadczeń Socjalnych</t>
  </si>
  <si>
    <t>Dział</t>
  </si>
  <si>
    <t>Treść</t>
  </si>
  <si>
    <t xml:space="preserve"> §</t>
  </si>
  <si>
    <t xml:space="preserve"> </t>
  </si>
  <si>
    <t xml:space="preserve">Wpłaty gmin na rzecz Izb Rolniczych 2% wpływów z podatku rolnego </t>
  </si>
  <si>
    <t>DOCHODY OD OSÓB PRAWNYCH, OD OSÓB FIZYCZNYCH I OD JEDNOSTEK NIEPOSIADAJĄCYCH OSOBOWOŚCI PRAWNEJ ORAZ WYDATKI ZWIĄZANE Z ICH POBOREM</t>
  </si>
  <si>
    <t>Dotacja podmiotowa z budżetu dla niepublicznej jednostki systemu oświaty</t>
  </si>
  <si>
    <t xml:space="preserve">Przedszkola  </t>
  </si>
  <si>
    <t>Składki na ubezpieczenie zdrowotne - budżet państwa</t>
  </si>
  <si>
    <t xml:space="preserve">Zakup usług pozostałych  </t>
  </si>
  <si>
    <t xml:space="preserve">Wydatki na zakupy inwestycyjne jednostek budżetowych </t>
  </si>
  <si>
    <t>Rozliczenia z tytułu poręczeń i gwarancji udzielonych przez Skarb Państwa lub jednostkę samorządu terytorialnego</t>
  </si>
  <si>
    <t>Wypłaty z tytułu gwarancji i poręczeń</t>
  </si>
  <si>
    <t xml:space="preserve">Dochody od os. prawnych, od osób fizycznych i od jedn. nieposiadających osobowości prawnej oraz wydatki zwiazane z ich poborem    </t>
  </si>
  <si>
    <t>Zespoły obsługi ekonomiczno - administracyjnej szkół</t>
  </si>
  <si>
    <t>Składki na ubezpieczenia społeczne</t>
  </si>
  <si>
    <t>Wydatki inwestycyjne jednostek budżetowych</t>
  </si>
  <si>
    <t xml:space="preserve">Wpłaty jednostek samorządu terytorialnego do budżetu państwa </t>
  </si>
  <si>
    <t>Pomoc społeczna</t>
  </si>
  <si>
    <t xml:space="preserve">                                                                             Wójta Gminy Lesznowola</t>
  </si>
  <si>
    <t>Wykonanie</t>
  </si>
  <si>
    <t>%</t>
  </si>
  <si>
    <t>Drogi publiczne powiatowe</t>
  </si>
  <si>
    <t>Wydatki na pomoc finansową udzielaną między jst na finansowanie zadań inwestycyjnych</t>
  </si>
  <si>
    <t>Kary i odszkodowania wypłacane na rzecz osób fizycznych</t>
  </si>
  <si>
    <t>Komendy wojewódzkie Policji</t>
  </si>
  <si>
    <t xml:space="preserve">Dotacje celowe przekazane gminie na zadania bieżące realizowane na podstawie porozumień między jst. </t>
  </si>
  <si>
    <t>Świadczenia rodzinne oraz składki emerytalne i rentowe z ubezpieczenia społecznego</t>
  </si>
  <si>
    <t>Gospodarka odpadami</t>
  </si>
  <si>
    <t xml:space="preserve">Wydatki inwestycyjne jednostek budzetowych </t>
  </si>
  <si>
    <t>Klasyfikacja budż.</t>
  </si>
  <si>
    <t>Rozdz.</t>
  </si>
  <si>
    <r>
      <t xml:space="preserve">                                                               </t>
    </r>
    <r>
      <rPr>
        <b/>
        <u val="single"/>
        <sz val="12"/>
        <rFont val="Arial CE"/>
        <family val="2"/>
      </rPr>
      <t>Załącznik Nr 3</t>
    </r>
  </si>
  <si>
    <t xml:space="preserve">Różne opłaty i składki  </t>
  </si>
  <si>
    <t xml:space="preserve">URZĘDY NACZELNYCH ORGANÓW WŁADZY PAŃSTWOWEJ, KONTROLI I OCHRONY PRAW ORAZ SĄDOWNICTWA </t>
  </si>
  <si>
    <t>WYKONANIE WYDATKÓW BUDŻETU GMINY ZA 2005 ROK</t>
  </si>
  <si>
    <t>Plan 2005</t>
  </si>
  <si>
    <t>Wykonanie 2005</t>
  </si>
  <si>
    <t xml:space="preserve">Plan  2005 r. </t>
  </si>
  <si>
    <t>Koszty postępowania sądowego i prokuratorskiego</t>
  </si>
  <si>
    <t>Drogi publiczne wojewódzkie</t>
  </si>
  <si>
    <t>Wynagrodzenia bezosobowe</t>
  </si>
  <si>
    <t>Zakup usług dostępu do sieci Internet</t>
  </si>
  <si>
    <t>Wybory Prezydenta Rzeczpospolitej Polskiej</t>
  </si>
  <si>
    <t>Promocja jednostek samorządu terytorialnego</t>
  </si>
  <si>
    <t>Wybory do Sejmu i Senatu</t>
  </si>
  <si>
    <t>Wpłaty od jednostek na fundusz celowy</t>
  </si>
  <si>
    <t>Zakup środków żywności</t>
  </si>
  <si>
    <t>Oddziały przedszkolne w szkołach podstawowych</t>
  </si>
  <si>
    <t xml:space="preserve">Wydatki osobowe nie zaliczone do wynagrodzeń </t>
  </si>
  <si>
    <t>Wydatki osobowe nie zaliczone do wynagrodzeń</t>
  </si>
  <si>
    <t>Wydatki na zakupy inwestycyjne jednostek budżetowych</t>
  </si>
  <si>
    <t>Wydatki osobowe nie zaliczone do wynagrodz</t>
  </si>
  <si>
    <t>Różne opłaty i składki</t>
  </si>
  <si>
    <t>Lecznictwo laboratoryjne</t>
  </si>
  <si>
    <t>Dotacja celowa z budżetu na finansowanie lub dofinansowanie zadań zleconych do realizacji fundacjom</t>
  </si>
  <si>
    <t>Placówki opiekuńczo-wychowawcze</t>
  </si>
  <si>
    <t>Wydatki na pomoc finansową udzielaną między jst na dofinansowanie własnych zadań bieżących</t>
  </si>
  <si>
    <t>Inne formy pomocy dla uczniów</t>
  </si>
  <si>
    <t>Dotacja celowa z budżetu na finansowanie lub dofinansowanie kosztów realizacji inwestycji i zakupów inwestycyjnych zakładów budżetowych</t>
  </si>
  <si>
    <t>Dotacja podmiotowa z budżetu dla samorządowej instytucji kultury</t>
  </si>
  <si>
    <t>Wydatki nie zaliczone do wynagrodzeń</t>
  </si>
  <si>
    <t>Wydatki na zkupy inwestycyjne jednostek budżetowych</t>
  </si>
  <si>
    <t xml:space="preserve">Spłaty kredytów i pożyczek </t>
  </si>
  <si>
    <t xml:space="preserve">Stypendia  dla uczniów </t>
  </si>
  <si>
    <t xml:space="preserve">                                                                             z dnia  14 marca  2006 r</t>
  </si>
  <si>
    <t xml:space="preserve">W Y K O N A N I E    W Y D A T K Ó W  </t>
  </si>
  <si>
    <t>Budżetu Gminy za 2005 rok</t>
  </si>
  <si>
    <t xml:space="preserve">Wydatki na pomoc finansową udzieloną między j.s.t. na finansowanie własnych zadań bieżących </t>
  </si>
  <si>
    <t xml:space="preserve">Różne opłaty i składki </t>
  </si>
  <si>
    <t>Różne rozliczenia finansowe</t>
  </si>
  <si>
    <t>Część równoważąca subwencji ogólnej dla gmin</t>
  </si>
  <si>
    <t xml:space="preserve">                                                                             do Zarządzenia Nr 30/2006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</si>
</sst>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6" fillId="0" borderId="1" xfId="0" applyFont="1" applyBorder="1" applyAlignment="1" quotePrefix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7" xfId="0" applyFont="1" applyBorder="1" applyAlignment="1" quotePrefix="1">
      <alignment horizontal="center" vertical="center"/>
    </xf>
    <xf numFmtId="0" fontId="6" fillId="0" borderId="7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3" fillId="0" borderId="5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7" fillId="2" borderId="13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0" fontId="6" fillId="0" borderId="14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3" fontId="7" fillId="2" borderId="19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3" fontId="6" fillId="4" borderId="17" xfId="0" applyNumberFormat="1" applyFont="1" applyFill="1" applyBorder="1" applyAlignment="1">
      <alignment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6" fillId="4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 wrapText="1"/>
    </xf>
    <xf numFmtId="0" fontId="3" fillId="0" borderId="5" xfId="0" applyFont="1" applyBorder="1" applyAlignment="1" quotePrefix="1">
      <alignment horizontal="center" vertical="center"/>
    </xf>
    <xf numFmtId="0" fontId="10" fillId="2" borderId="6" xfId="0" applyFont="1" applyFill="1" applyBorder="1" applyAlignment="1" quotePrefix="1">
      <alignment horizontal="center" vertical="center"/>
    </xf>
    <xf numFmtId="0" fontId="10" fillId="2" borderId="20" xfId="0" applyFont="1" applyFill="1" applyBorder="1" applyAlignment="1" quotePrefix="1">
      <alignment horizontal="center" vertical="center"/>
    </xf>
    <xf numFmtId="3" fontId="7" fillId="2" borderId="6" xfId="0" applyNumberFormat="1" applyFont="1" applyFill="1" applyBorder="1" applyAlignment="1">
      <alignment vertical="center"/>
    </xf>
    <xf numFmtId="0" fontId="1" fillId="2" borderId="20" xfId="0" applyFont="1" applyFill="1" applyBorder="1" applyAlignment="1" quotePrefix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vertical="center"/>
    </xf>
    <xf numFmtId="0" fontId="5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 quotePrefix="1">
      <alignment horizontal="center" vertical="center"/>
    </xf>
    <xf numFmtId="0" fontId="7" fillId="3" borderId="1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3" fontId="7" fillId="3" borderId="22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left" vertical="center" wrapText="1"/>
    </xf>
    <xf numFmtId="3" fontId="7" fillId="2" borderId="25" xfId="0" applyNumberFormat="1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left" vertical="center" wrapText="1"/>
    </xf>
    <xf numFmtId="3" fontId="6" fillId="0" borderId="7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4" fillId="0" borderId="13" xfId="0" applyFont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vertical="center"/>
    </xf>
    <xf numFmtId="3" fontId="1" fillId="2" borderId="27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vertical="center"/>
    </xf>
    <xf numFmtId="3" fontId="6" fillId="4" borderId="16" xfId="0" applyNumberFormat="1" applyFont="1" applyFill="1" applyBorder="1" applyAlignment="1">
      <alignment vertical="center"/>
    </xf>
    <xf numFmtId="3" fontId="6" fillId="4" borderId="9" xfId="0" applyNumberFormat="1" applyFont="1" applyFill="1" applyBorder="1" applyAlignment="1">
      <alignment vertical="center"/>
    </xf>
    <xf numFmtId="3" fontId="6" fillId="4" borderId="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>
      <alignment vertical="center" wrapText="1"/>
    </xf>
    <xf numFmtId="0" fontId="6" fillId="0" borderId="23" xfId="0" applyFont="1" applyBorder="1" applyAlignment="1" quotePrefix="1">
      <alignment horizontal="center" vertical="center"/>
    </xf>
    <xf numFmtId="0" fontId="4" fillId="0" borderId="7" xfId="0" applyFont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3" fontId="7" fillId="2" borderId="29" xfId="0" applyNumberFormat="1" applyFont="1" applyFill="1" applyBorder="1" applyAlignment="1">
      <alignment vertical="center"/>
    </xf>
    <xf numFmtId="166" fontId="3" fillId="0" borderId="5" xfId="0" applyNumberFormat="1" applyFont="1" applyBorder="1" applyAlignment="1">
      <alignment horizontal="center" vertical="center"/>
    </xf>
    <xf numFmtId="166" fontId="1" fillId="2" borderId="23" xfId="0" applyNumberFormat="1" applyFont="1" applyFill="1" applyBorder="1" applyAlignment="1">
      <alignment vertical="center"/>
    </xf>
    <xf numFmtId="166" fontId="1" fillId="2" borderId="6" xfId="0" applyNumberFormat="1" applyFont="1" applyFill="1" applyBorder="1" applyAlignment="1">
      <alignment vertical="center"/>
    </xf>
    <xf numFmtId="166" fontId="1" fillId="3" borderId="16" xfId="0" applyNumberFormat="1" applyFont="1" applyFill="1" applyBorder="1" applyAlignment="1">
      <alignment vertical="center"/>
    </xf>
    <xf numFmtId="166" fontId="0" fillId="4" borderId="3" xfId="0" applyNumberFormat="1" applyFill="1" applyBorder="1" applyAlignment="1">
      <alignment vertical="center"/>
    </xf>
    <xf numFmtId="166" fontId="0" fillId="4" borderId="4" xfId="0" applyNumberFormat="1" applyFill="1" applyBorder="1" applyAlignment="1">
      <alignment vertical="center"/>
    </xf>
    <xf numFmtId="166" fontId="0" fillId="4" borderId="14" xfId="0" applyNumberFormat="1" applyFill="1" applyBorder="1" applyAlignment="1">
      <alignment vertical="center"/>
    </xf>
    <xf numFmtId="166" fontId="0" fillId="4" borderId="1" xfId="0" applyNumberFormat="1" applyFill="1" applyBorder="1" applyAlignment="1">
      <alignment vertical="center"/>
    </xf>
    <xf numFmtId="166" fontId="0" fillId="4" borderId="9" xfId="0" applyNumberFormat="1" applyFont="1" applyFill="1" applyBorder="1" applyAlignment="1">
      <alignment vertical="center"/>
    </xf>
    <xf numFmtId="166" fontId="0" fillId="4" borderId="2" xfId="0" applyNumberFormat="1" applyFont="1" applyFill="1" applyBorder="1" applyAlignment="1">
      <alignment vertical="center"/>
    </xf>
    <xf numFmtId="166" fontId="0" fillId="4" borderId="2" xfId="0" applyNumberFormat="1" applyFill="1" applyBorder="1" applyAlignment="1">
      <alignment vertical="center"/>
    </xf>
    <xf numFmtId="166" fontId="0" fillId="4" borderId="16" xfId="0" applyNumberFormat="1" applyFill="1" applyBorder="1" applyAlignment="1">
      <alignment vertical="center"/>
    </xf>
    <xf numFmtId="166" fontId="0" fillId="4" borderId="13" xfId="0" applyNumberFormat="1" applyFill="1" applyBorder="1" applyAlignment="1">
      <alignment vertical="center"/>
    </xf>
    <xf numFmtId="166" fontId="0" fillId="4" borderId="15" xfId="0" applyNumberFormat="1" applyFill="1" applyBorder="1" applyAlignment="1">
      <alignment vertical="center"/>
    </xf>
    <xf numFmtId="166" fontId="3" fillId="0" borderId="13" xfId="0" applyNumberFormat="1" applyFont="1" applyBorder="1" applyAlignment="1">
      <alignment horizontal="center" vertical="center"/>
    </xf>
    <xf numFmtId="166" fontId="0" fillId="4" borderId="9" xfId="0" applyNumberFormat="1" applyFill="1" applyBorder="1" applyAlignment="1">
      <alignment vertical="center"/>
    </xf>
    <xf numFmtId="166" fontId="0" fillId="4" borderId="0" xfId="0" applyNumberFormat="1" applyFill="1" applyBorder="1" applyAlignment="1">
      <alignment vertical="center"/>
    </xf>
    <xf numFmtId="166" fontId="0" fillId="4" borderId="3" xfId="0" applyNumberFormat="1" applyFont="1" applyFill="1" applyBorder="1" applyAlignment="1">
      <alignment vertical="center"/>
    </xf>
    <xf numFmtId="166" fontId="0" fillId="4" borderId="7" xfId="0" applyNumberFormat="1" applyFill="1" applyBorder="1" applyAlignment="1">
      <alignment vertical="center"/>
    </xf>
    <xf numFmtId="166" fontId="1" fillId="2" borderId="9" xfId="0" applyNumberFormat="1" applyFont="1" applyFill="1" applyBorder="1" applyAlignment="1">
      <alignment vertical="center"/>
    </xf>
    <xf numFmtId="166" fontId="1" fillId="2" borderId="13" xfId="0" applyNumberFormat="1" applyFont="1" applyFill="1" applyBorder="1" applyAlignment="1">
      <alignment vertical="center"/>
    </xf>
    <xf numFmtId="166" fontId="0" fillId="0" borderId="7" xfId="0" applyNumberFormat="1" applyBorder="1" applyAlignment="1">
      <alignment vertical="center"/>
    </xf>
    <xf numFmtId="166" fontId="0" fillId="0" borderId="2" xfId="0" applyNumberFormat="1" applyBorder="1" applyAlignment="1">
      <alignment vertical="center"/>
    </xf>
    <xf numFmtId="166" fontId="0" fillId="0" borderId="14" xfId="0" applyNumberFormat="1" applyBorder="1" applyAlignment="1">
      <alignment vertical="center"/>
    </xf>
    <xf numFmtId="166" fontId="1" fillId="3" borderId="14" xfId="0" applyNumberFormat="1" applyFont="1" applyFill="1" applyBorder="1" applyAlignment="1">
      <alignment vertical="center"/>
    </xf>
    <xf numFmtId="166" fontId="1" fillId="3" borderId="1" xfId="0" applyNumberFormat="1" applyFont="1" applyFill="1" applyBorder="1" applyAlignment="1">
      <alignment vertical="center"/>
    </xf>
    <xf numFmtId="166" fontId="1" fillId="2" borderId="27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 wrapText="1"/>
    </xf>
    <xf numFmtId="166" fontId="1" fillId="3" borderId="13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4"/>
  <sheetViews>
    <sheetView tabSelected="1" view="pageBreakPreview" zoomScaleSheetLayoutView="100" workbookViewId="0" topLeftCell="A268">
      <selection activeCell="F304" sqref="F304"/>
    </sheetView>
  </sheetViews>
  <sheetFormatPr defaultColWidth="9.00390625" defaultRowHeight="12.75"/>
  <cols>
    <col min="1" max="1" width="5.625" style="1" customWidth="1"/>
    <col min="2" max="2" width="6.25390625" style="1" customWidth="1"/>
    <col min="3" max="3" width="5.25390625" style="1" customWidth="1"/>
    <col min="4" max="4" width="46.75390625" style="1" customWidth="1"/>
    <col min="5" max="5" width="11.375" style="1" customWidth="1"/>
    <col min="6" max="6" width="10.25390625" style="1" customWidth="1"/>
    <col min="7" max="16384" width="9.125" style="1" customWidth="1"/>
  </cols>
  <sheetData>
    <row r="1" spans="4:5" ht="15.75">
      <c r="D1" s="174" t="s">
        <v>155</v>
      </c>
      <c r="E1" s="174"/>
    </row>
    <row r="2" spans="4:5" ht="12.75">
      <c r="D2" s="13"/>
      <c r="E2" s="13"/>
    </row>
    <row r="3" spans="4:7" ht="12.75">
      <c r="D3" s="175" t="s">
        <v>195</v>
      </c>
      <c r="E3" s="175"/>
      <c r="F3" s="175"/>
      <c r="G3" s="175"/>
    </row>
    <row r="4" spans="4:7" ht="12.75">
      <c r="D4" s="175" t="s">
        <v>142</v>
      </c>
      <c r="E4" s="175"/>
      <c r="F4" s="175"/>
      <c r="G4" s="175"/>
    </row>
    <row r="5" spans="4:7" ht="12.75">
      <c r="D5" s="175" t="s">
        <v>188</v>
      </c>
      <c r="E5" s="175"/>
      <c r="F5" s="175"/>
      <c r="G5" s="175"/>
    </row>
    <row r="7" spans="1:5" ht="15.75">
      <c r="A7" s="177" t="s">
        <v>158</v>
      </c>
      <c r="B7" s="177"/>
      <c r="C7" s="177"/>
      <c r="D7" s="177"/>
      <c r="E7" s="177"/>
    </row>
    <row r="8" spans="1:5" ht="15.75">
      <c r="A8" s="45"/>
      <c r="B8" s="45"/>
      <c r="C8" s="45"/>
      <c r="D8" s="45"/>
      <c r="E8" s="45"/>
    </row>
    <row r="9" spans="1:7" ht="15.75" customHeight="1">
      <c r="A9" s="176" t="s">
        <v>153</v>
      </c>
      <c r="B9" s="176"/>
      <c r="C9" s="176"/>
      <c r="D9" s="176" t="s">
        <v>124</v>
      </c>
      <c r="E9" s="178" t="s">
        <v>159</v>
      </c>
      <c r="F9" s="170" t="s">
        <v>143</v>
      </c>
      <c r="G9" s="172" t="s">
        <v>144</v>
      </c>
    </row>
    <row r="10" spans="1:7" ht="19.5" customHeight="1">
      <c r="A10" s="46" t="s">
        <v>123</v>
      </c>
      <c r="B10" s="46" t="s">
        <v>154</v>
      </c>
      <c r="C10" s="46" t="s">
        <v>125</v>
      </c>
      <c r="D10" s="176"/>
      <c r="E10" s="179"/>
      <c r="F10" s="171"/>
      <c r="G10" s="173"/>
    </row>
    <row r="11" spans="1:7" ht="9" customHeight="1">
      <c r="A11" s="77">
        <v>1</v>
      </c>
      <c r="B11" s="77">
        <v>2</v>
      </c>
      <c r="C11" s="77">
        <v>3</v>
      </c>
      <c r="D11" s="77">
        <v>4</v>
      </c>
      <c r="E11" s="122">
        <v>5</v>
      </c>
      <c r="F11" s="123">
        <v>6</v>
      </c>
      <c r="G11" s="123">
        <v>7</v>
      </c>
    </row>
    <row r="12" spans="1:8" ht="19.5" customHeight="1">
      <c r="A12" s="85" t="s">
        <v>1</v>
      </c>
      <c r="B12" s="61"/>
      <c r="C12" s="86"/>
      <c r="D12" s="62" t="s">
        <v>4</v>
      </c>
      <c r="E12" s="87">
        <f>SUM(E17,E13)</f>
        <v>8539395</v>
      </c>
      <c r="F12" s="87">
        <f>SUM(F17,F13)</f>
        <v>8461454</v>
      </c>
      <c r="G12" s="141">
        <f>F12*100/E12</f>
        <v>99.08727726027429</v>
      </c>
      <c r="H12" s="60"/>
    </row>
    <row r="13" spans="1:7" ht="13.5" customHeight="1">
      <c r="A13" s="91" t="s">
        <v>126</v>
      </c>
      <c r="B13" s="92" t="s">
        <v>2</v>
      </c>
      <c r="C13" s="92"/>
      <c r="D13" s="93" t="s">
        <v>3</v>
      </c>
      <c r="E13" s="96">
        <f>SUM(E14:E16)</f>
        <v>8532395</v>
      </c>
      <c r="F13" s="96">
        <f>SUM(F14:F16)</f>
        <v>8455853</v>
      </c>
      <c r="G13" s="142">
        <f aca="true" t="shared" si="0" ref="G13:G60">F13*100/E13</f>
        <v>99.10292479426937</v>
      </c>
    </row>
    <row r="14" spans="1:7" ht="14.25" customHeight="1">
      <c r="A14" s="10"/>
      <c r="B14" s="10"/>
      <c r="C14" s="47">
        <v>4610</v>
      </c>
      <c r="D14" s="6" t="s">
        <v>162</v>
      </c>
      <c r="E14" s="37">
        <v>18981</v>
      </c>
      <c r="F14" s="37">
        <v>18981</v>
      </c>
      <c r="G14" s="143">
        <f t="shared" si="0"/>
        <v>100</v>
      </c>
    </row>
    <row r="15" spans="1:7" ht="14.25" customHeight="1">
      <c r="A15" s="10"/>
      <c r="B15" s="10"/>
      <c r="C15" s="47">
        <v>6050</v>
      </c>
      <c r="D15" s="6" t="s">
        <v>83</v>
      </c>
      <c r="E15" s="37">
        <v>8184744</v>
      </c>
      <c r="F15" s="37">
        <v>8181342</v>
      </c>
      <c r="G15" s="143">
        <f>F15*100/E15</f>
        <v>99.95843486369274</v>
      </c>
    </row>
    <row r="16" spans="1:7" ht="14.25" customHeight="1">
      <c r="A16" s="48"/>
      <c r="B16" s="48"/>
      <c r="C16" s="49">
        <v>6059</v>
      </c>
      <c r="D16" s="7" t="s">
        <v>152</v>
      </c>
      <c r="E16" s="39">
        <v>328670</v>
      </c>
      <c r="F16" s="39">
        <v>255530</v>
      </c>
      <c r="G16" s="144">
        <f t="shared" si="0"/>
        <v>77.74667599720084</v>
      </c>
    </row>
    <row r="17" spans="1:7" s="13" customFormat="1" ht="12.75">
      <c r="A17" s="91"/>
      <c r="B17" s="92" t="s">
        <v>32</v>
      </c>
      <c r="C17" s="92"/>
      <c r="D17" s="93" t="s">
        <v>33</v>
      </c>
      <c r="E17" s="96">
        <f>SUM(E18)</f>
        <v>7000</v>
      </c>
      <c r="F17" s="96">
        <f>SUM(F18)</f>
        <v>5601</v>
      </c>
      <c r="G17" s="142">
        <f t="shared" si="0"/>
        <v>80.01428571428572</v>
      </c>
    </row>
    <row r="18" spans="1:7" ht="22.5">
      <c r="A18" s="10"/>
      <c r="B18" s="10"/>
      <c r="C18" s="10">
        <v>2850</v>
      </c>
      <c r="D18" s="4" t="s">
        <v>127</v>
      </c>
      <c r="E18" s="38">
        <v>7000</v>
      </c>
      <c r="F18" s="90">
        <v>5601</v>
      </c>
      <c r="G18" s="145">
        <f t="shared" si="0"/>
        <v>80.01428571428572</v>
      </c>
    </row>
    <row r="19" spans="1:7" s="14" customFormat="1" ht="19.5" customHeight="1">
      <c r="A19" s="85" t="s">
        <v>35</v>
      </c>
      <c r="B19" s="61"/>
      <c r="C19" s="88"/>
      <c r="D19" s="62" t="s">
        <v>34</v>
      </c>
      <c r="E19" s="87">
        <f>E20</f>
        <v>3652</v>
      </c>
      <c r="F19" s="87">
        <f>F20</f>
        <v>3652</v>
      </c>
      <c r="G19" s="141">
        <f t="shared" si="0"/>
        <v>100</v>
      </c>
    </row>
    <row r="20" spans="1:7" s="14" customFormat="1" ht="15.75" customHeight="1">
      <c r="A20" s="91"/>
      <c r="B20" s="92" t="s">
        <v>36</v>
      </c>
      <c r="C20" s="92"/>
      <c r="D20" s="93" t="s">
        <v>6</v>
      </c>
      <c r="E20" s="96">
        <f>E21</f>
        <v>3652</v>
      </c>
      <c r="F20" s="96">
        <f>F21</f>
        <v>3652</v>
      </c>
      <c r="G20" s="142">
        <f t="shared" si="0"/>
        <v>100</v>
      </c>
    </row>
    <row r="21" spans="1:9" ht="12.75">
      <c r="A21" s="10"/>
      <c r="B21" s="10"/>
      <c r="C21" s="10">
        <v>4430</v>
      </c>
      <c r="D21" s="4" t="s">
        <v>37</v>
      </c>
      <c r="E21" s="38">
        <v>3652</v>
      </c>
      <c r="F21" s="90">
        <v>3652</v>
      </c>
      <c r="G21" s="145">
        <f t="shared" si="0"/>
        <v>100</v>
      </c>
      <c r="I21" s="59"/>
    </row>
    <row r="22" spans="1:7" s="14" customFormat="1" ht="19.5" customHeight="1">
      <c r="A22" s="64">
        <v>600</v>
      </c>
      <c r="B22" s="61"/>
      <c r="C22" s="65"/>
      <c r="D22" s="62" t="s">
        <v>8</v>
      </c>
      <c r="E22" s="87">
        <f>SUM(E29,E23,E27,E25)</f>
        <v>8563170</v>
      </c>
      <c r="F22" s="87">
        <f>SUM(F29,F23,F27,F25)</f>
        <v>8511067</v>
      </c>
      <c r="G22" s="141">
        <f t="shared" si="0"/>
        <v>99.39154542067949</v>
      </c>
    </row>
    <row r="23" spans="1:7" s="14" customFormat="1" ht="15.75" customHeight="1">
      <c r="A23" s="91"/>
      <c r="B23" s="97">
        <v>60004</v>
      </c>
      <c r="C23" s="97"/>
      <c r="D23" s="93" t="s">
        <v>45</v>
      </c>
      <c r="E23" s="96">
        <f>E24</f>
        <v>495895</v>
      </c>
      <c r="F23" s="96">
        <f>F24</f>
        <v>495895</v>
      </c>
      <c r="G23" s="142">
        <f t="shared" si="0"/>
        <v>100</v>
      </c>
    </row>
    <row r="24" spans="1:7" ht="33.75">
      <c r="A24" s="10"/>
      <c r="B24" s="10"/>
      <c r="C24" s="10">
        <v>2310</v>
      </c>
      <c r="D24" s="4" t="s">
        <v>46</v>
      </c>
      <c r="E24" s="38">
        <v>495895</v>
      </c>
      <c r="F24" s="38">
        <v>495895</v>
      </c>
      <c r="G24" s="146">
        <f t="shared" si="0"/>
        <v>100</v>
      </c>
    </row>
    <row r="25" spans="1:7" ht="15.75" customHeight="1">
      <c r="A25" s="91"/>
      <c r="B25" s="97">
        <v>60013</v>
      </c>
      <c r="C25" s="97"/>
      <c r="D25" s="93" t="s">
        <v>163</v>
      </c>
      <c r="E25" s="96">
        <f>E26</f>
        <v>150000</v>
      </c>
      <c r="F25" s="96">
        <f>F26</f>
        <v>150000</v>
      </c>
      <c r="G25" s="142">
        <f>F25*100/E25</f>
        <v>100</v>
      </c>
    </row>
    <row r="26" spans="1:7" ht="22.5">
      <c r="A26" s="10"/>
      <c r="B26" s="10"/>
      <c r="C26" s="10">
        <v>6300</v>
      </c>
      <c r="D26" s="4" t="s">
        <v>146</v>
      </c>
      <c r="E26" s="38">
        <v>150000</v>
      </c>
      <c r="F26" s="38">
        <v>150000</v>
      </c>
      <c r="G26" s="146">
        <f>F26*100/E26</f>
        <v>100</v>
      </c>
    </row>
    <row r="27" spans="1:7" ht="15.75" customHeight="1">
      <c r="A27" s="91"/>
      <c r="B27" s="97">
        <v>60014</v>
      </c>
      <c r="C27" s="97"/>
      <c r="D27" s="93" t="s">
        <v>145</v>
      </c>
      <c r="E27" s="96">
        <f>E28</f>
        <v>730000</v>
      </c>
      <c r="F27" s="96">
        <f>F28</f>
        <v>719410</v>
      </c>
      <c r="G27" s="142">
        <f>F27*100/E27</f>
        <v>98.54931506849314</v>
      </c>
    </row>
    <row r="28" spans="1:7" ht="22.5">
      <c r="A28" s="10"/>
      <c r="B28" s="10"/>
      <c r="C28" s="10">
        <v>6300</v>
      </c>
      <c r="D28" s="4" t="s">
        <v>146</v>
      </c>
      <c r="E28" s="38">
        <v>730000</v>
      </c>
      <c r="F28" s="38">
        <v>719410</v>
      </c>
      <c r="G28" s="146">
        <f>F28*100/E28</f>
        <v>98.54931506849314</v>
      </c>
    </row>
    <row r="29" spans="1:7" s="13" customFormat="1" ht="15.75" customHeight="1">
      <c r="A29" s="91"/>
      <c r="B29" s="97">
        <v>60016</v>
      </c>
      <c r="C29" s="98"/>
      <c r="D29" s="93" t="s">
        <v>7</v>
      </c>
      <c r="E29" s="96">
        <f>SUM(E30:E37)</f>
        <v>7187275</v>
      </c>
      <c r="F29" s="96">
        <f>SUM(F30:F37)</f>
        <v>7145762</v>
      </c>
      <c r="G29" s="142">
        <f t="shared" si="0"/>
        <v>99.4224097450007</v>
      </c>
    </row>
    <row r="30" spans="1:7" ht="12.75">
      <c r="A30" s="10"/>
      <c r="B30" s="10"/>
      <c r="C30" s="47">
        <v>4110</v>
      </c>
      <c r="D30" s="5" t="s">
        <v>54</v>
      </c>
      <c r="E30" s="124">
        <v>3782</v>
      </c>
      <c r="F30" s="126">
        <v>3782</v>
      </c>
      <c r="G30" s="147">
        <f t="shared" si="0"/>
        <v>100</v>
      </c>
    </row>
    <row r="31" spans="1:7" ht="12.75">
      <c r="A31" s="10"/>
      <c r="B31" s="10"/>
      <c r="C31" s="47">
        <v>4120</v>
      </c>
      <c r="D31" s="5" t="s">
        <v>38</v>
      </c>
      <c r="E31" s="31">
        <v>538</v>
      </c>
      <c r="F31" s="127">
        <v>538</v>
      </c>
      <c r="G31" s="148">
        <f t="shared" si="0"/>
        <v>100</v>
      </c>
    </row>
    <row r="32" spans="1:7" ht="12.75">
      <c r="A32" s="10"/>
      <c r="B32" s="10"/>
      <c r="C32" s="47">
        <v>4170</v>
      </c>
      <c r="D32" s="6" t="s">
        <v>164</v>
      </c>
      <c r="E32" s="31">
        <v>30860</v>
      </c>
      <c r="F32" s="127">
        <v>30860</v>
      </c>
      <c r="G32" s="148">
        <f t="shared" si="0"/>
        <v>100</v>
      </c>
    </row>
    <row r="33" spans="1:7" ht="12.75">
      <c r="A33" s="10"/>
      <c r="B33" s="10"/>
      <c r="C33" s="47">
        <v>4210</v>
      </c>
      <c r="D33" s="6" t="s">
        <v>39</v>
      </c>
      <c r="E33" s="31">
        <v>31774</v>
      </c>
      <c r="F33" s="127">
        <v>31774</v>
      </c>
      <c r="G33" s="148">
        <f>F33*100/E33</f>
        <v>100</v>
      </c>
    </row>
    <row r="34" spans="1:7" ht="12.75">
      <c r="A34" s="10"/>
      <c r="B34" s="10"/>
      <c r="C34" s="47">
        <v>4270</v>
      </c>
      <c r="D34" s="6" t="s">
        <v>40</v>
      </c>
      <c r="E34" s="31">
        <v>1281579</v>
      </c>
      <c r="F34" s="78">
        <v>1281579</v>
      </c>
      <c r="G34" s="149">
        <f t="shared" si="0"/>
        <v>100</v>
      </c>
    </row>
    <row r="35" spans="1:7" ht="22.5">
      <c r="A35" s="10"/>
      <c r="B35" s="10"/>
      <c r="C35" s="47">
        <v>4300</v>
      </c>
      <c r="D35" s="6" t="s">
        <v>41</v>
      </c>
      <c r="E35" s="31">
        <v>643596</v>
      </c>
      <c r="F35" s="78">
        <v>632483</v>
      </c>
      <c r="G35" s="149">
        <f t="shared" si="0"/>
        <v>98.27329566995445</v>
      </c>
    </row>
    <row r="36" spans="1:7" ht="12.75">
      <c r="A36" s="10"/>
      <c r="B36" s="10"/>
      <c r="C36" s="47">
        <v>4590</v>
      </c>
      <c r="D36" s="6" t="s">
        <v>147</v>
      </c>
      <c r="E36" s="31">
        <v>1084382</v>
      </c>
      <c r="F36" s="78">
        <v>1082882</v>
      </c>
      <c r="G36" s="149">
        <f t="shared" si="0"/>
        <v>99.86167236269138</v>
      </c>
    </row>
    <row r="37" spans="1:7" ht="12.75">
      <c r="A37" s="10"/>
      <c r="B37" s="10"/>
      <c r="C37" s="50">
        <v>6050</v>
      </c>
      <c r="D37" s="7" t="s">
        <v>42</v>
      </c>
      <c r="E37" s="35">
        <v>4110764</v>
      </c>
      <c r="F37" s="125">
        <v>4081864</v>
      </c>
      <c r="G37" s="150">
        <f t="shared" si="0"/>
        <v>99.29696766829719</v>
      </c>
    </row>
    <row r="38" spans="1:7" s="14" customFormat="1" ht="19.5" customHeight="1">
      <c r="A38" s="64">
        <v>700</v>
      </c>
      <c r="B38" s="61"/>
      <c r="C38" s="65"/>
      <c r="D38" s="62" t="s">
        <v>10</v>
      </c>
      <c r="E38" s="87">
        <f>SUM(E50,E39)</f>
        <v>878840</v>
      </c>
      <c r="F38" s="87">
        <f>SUM(F50,F39)</f>
        <v>862528</v>
      </c>
      <c r="G38" s="141">
        <f t="shared" si="0"/>
        <v>98.14391698147558</v>
      </c>
    </row>
    <row r="39" spans="1:7" s="14" customFormat="1" ht="15.75" customHeight="1">
      <c r="A39" s="91"/>
      <c r="B39" s="97">
        <v>70005</v>
      </c>
      <c r="C39" s="97"/>
      <c r="D39" s="93" t="s">
        <v>9</v>
      </c>
      <c r="E39" s="96">
        <f>SUM(E40:E49)</f>
        <v>878589</v>
      </c>
      <c r="F39" s="96">
        <f>SUM(F40:F49)</f>
        <v>862277</v>
      </c>
      <c r="G39" s="142">
        <f t="shared" si="0"/>
        <v>98.14338672576142</v>
      </c>
    </row>
    <row r="40" spans="1:7" ht="12.75">
      <c r="A40" s="10"/>
      <c r="B40" s="10"/>
      <c r="C40" s="47">
        <v>4110</v>
      </c>
      <c r="D40" s="5" t="s">
        <v>54</v>
      </c>
      <c r="E40" s="37">
        <v>600</v>
      </c>
      <c r="F40" s="37">
        <v>586</v>
      </c>
      <c r="G40" s="143">
        <f t="shared" si="0"/>
        <v>97.66666666666667</v>
      </c>
    </row>
    <row r="41" spans="1:7" ht="12.75">
      <c r="A41" s="10"/>
      <c r="B41" s="10"/>
      <c r="C41" s="47">
        <v>4120</v>
      </c>
      <c r="D41" s="5" t="s">
        <v>38</v>
      </c>
      <c r="E41" s="37">
        <v>100</v>
      </c>
      <c r="F41" s="37">
        <v>83</v>
      </c>
      <c r="G41" s="143">
        <f t="shared" si="0"/>
        <v>83</v>
      </c>
    </row>
    <row r="42" spans="1:7" ht="12.75">
      <c r="A42" s="10"/>
      <c r="B42" s="10"/>
      <c r="C42" s="47">
        <v>4170</v>
      </c>
      <c r="D42" s="6" t="s">
        <v>164</v>
      </c>
      <c r="E42" s="37">
        <v>4900</v>
      </c>
      <c r="F42" s="37">
        <v>4900</v>
      </c>
      <c r="G42" s="143">
        <f t="shared" si="0"/>
        <v>100</v>
      </c>
    </row>
    <row r="43" spans="1:7" ht="12.75">
      <c r="A43" s="10"/>
      <c r="B43" s="10"/>
      <c r="C43" s="47">
        <v>4210</v>
      </c>
      <c r="D43" s="6" t="s">
        <v>39</v>
      </c>
      <c r="E43" s="37">
        <v>10106</v>
      </c>
      <c r="F43" s="37">
        <v>9958</v>
      </c>
      <c r="G43" s="143">
        <f t="shared" si="0"/>
        <v>98.535523451415</v>
      </c>
    </row>
    <row r="44" spans="1:7" ht="12.75">
      <c r="A44" s="10"/>
      <c r="B44" s="10"/>
      <c r="C44" s="47">
        <v>4260</v>
      </c>
      <c r="D44" s="6" t="s">
        <v>43</v>
      </c>
      <c r="E44" s="31">
        <v>76324</v>
      </c>
      <c r="F44" s="31">
        <v>60828</v>
      </c>
      <c r="G44" s="149">
        <f t="shared" si="0"/>
        <v>79.69708086578271</v>
      </c>
    </row>
    <row r="45" spans="1:7" ht="12.75">
      <c r="A45" s="10"/>
      <c r="B45" s="10"/>
      <c r="C45" s="47">
        <v>4270</v>
      </c>
      <c r="D45" s="6" t="s">
        <v>72</v>
      </c>
      <c r="E45" s="31">
        <v>323707</v>
      </c>
      <c r="F45" s="31">
        <v>323706</v>
      </c>
      <c r="G45" s="149">
        <f t="shared" si="0"/>
        <v>99.99969107866065</v>
      </c>
    </row>
    <row r="46" spans="1:7" ht="12.75">
      <c r="A46" s="10"/>
      <c r="B46" s="10"/>
      <c r="C46" s="47">
        <v>4300</v>
      </c>
      <c r="D46" s="6" t="s">
        <v>132</v>
      </c>
      <c r="E46" s="31">
        <v>102451</v>
      </c>
      <c r="F46" s="31">
        <v>102451</v>
      </c>
      <c r="G46" s="149">
        <f t="shared" si="0"/>
        <v>100</v>
      </c>
    </row>
    <row r="47" spans="1:7" ht="12.75">
      <c r="A47" s="10"/>
      <c r="B47" s="10"/>
      <c r="C47" s="47">
        <v>4350</v>
      </c>
      <c r="D47" s="6" t="s">
        <v>165</v>
      </c>
      <c r="E47" s="31">
        <v>43</v>
      </c>
      <c r="F47" s="31">
        <v>43</v>
      </c>
      <c r="G47" s="149">
        <f t="shared" si="0"/>
        <v>100</v>
      </c>
    </row>
    <row r="48" spans="1:7" ht="12.75">
      <c r="A48" s="10"/>
      <c r="B48" s="10"/>
      <c r="C48" s="47">
        <v>4430</v>
      </c>
      <c r="D48" s="6" t="s">
        <v>44</v>
      </c>
      <c r="E48" s="31">
        <v>29817</v>
      </c>
      <c r="F48" s="31">
        <v>29181</v>
      </c>
      <c r="G48" s="149">
        <f t="shared" si="0"/>
        <v>97.86698863064694</v>
      </c>
    </row>
    <row r="49" spans="1:7" ht="12.75">
      <c r="A49" s="10"/>
      <c r="B49" s="10"/>
      <c r="C49" s="10">
        <v>6050</v>
      </c>
      <c r="D49" s="4" t="s">
        <v>139</v>
      </c>
      <c r="E49" s="39">
        <v>330541</v>
      </c>
      <c r="F49" s="39">
        <v>330541</v>
      </c>
      <c r="G49" s="144">
        <f t="shared" si="0"/>
        <v>100</v>
      </c>
    </row>
    <row r="50" spans="1:7" s="13" customFormat="1" ht="15.75" customHeight="1">
      <c r="A50" s="91"/>
      <c r="B50" s="97">
        <v>70095</v>
      </c>
      <c r="C50" s="97"/>
      <c r="D50" s="93" t="s">
        <v>6</v>
      </c>
      <c r="E50" s="96">
        <f>E51</f>
        <v>251</v>
      </c>
      <c r="F50" s="96">
        <f>F51</f>
        <v>251</v>
      </c>
      <c r="G50" s="142">
        <f t="shared" si="0"/>
        <v>100</v>
      </c>
    </row>
    <row r="51" spans="1:7" ht="15" customHeight="1">
      <c r="A51" s="110"/>
      <c r="B51" s="110"/>
      <c r="C51" s="110">
        <v>4300</v>
      </c>
      <c r="D51" s="111" t="s">
        <v>119</v>
      </c>
      <c r="E51" s="80">
        <v>251</v>
      </c>
      <c r="F51" s="80">
        <v>251</v>
      </c>
      <c r="G51" s="151">
        <f t="shared" si="0"/>
        <v>100</v>
      </c>
    </row>
    <row r="52" spans="1:7" ht="15" customHeight="1">
      <c r="A52" s="52"/>
      <c r="B52" s="52"/>
      <c r="C52" s="52"/>
      <c r="D52" s="29"/>
      <c r="E52" s="79"/>
      <c r="F52" s="79"/>
      <c r="G52" s="152"/>
    </row>
    <row r="53" spans="1:7" ht="10.5" customHeight="1">
      <c r="A53" s="128">
        <v>1</v>
      </c>
      <c r="B53" s="128">
        <v>2</v>
      </c>
      <c r="C53" s="128">
        <v>3</v>
      </c>
      <c r="D53" s="128">
        <v>4</v>
      </c>
      <c r="E53" s="128">
        <v>5</v>
      </c>
      <c r="F53" s="129">
        <v>6</v>
      </c>
      <c r="G53" s="153">
        <v>7</v>
      </c>
    </row>
    <row r="54" spans="1:7" s="14" customFormat="1" ht="22.5" customHeight="1">
      <c r="A54" s="64">
        <v>710</v>
      </c>
      <c r="B54" s="61"/>
      <c r="C54" s="89"/>
      <c r="D54" s="62" t="s">
        <v>51</v>
      </c>
      <c r="E54" s="87">
        <f>SUM(E55,E58,E61)</f>
        <v>227704</v>
      </c>
      <c r="F54" s="87">
        <f>SUM(F55,F58,F61)</f>
        <v>214753</v>
      </c>
      <c r="G54" s="141">
        <f t="shared" si="0"/>
        <v>94.31235287917647</v>
      </c>
    </row>
    <row r="55" spans="1:7" s="14" customFormat="1" ht="15.75" customHeight="1">
      <c r="A55" s="91"/>
      <c r="B55" s="97">
        <v>71004</v>
      </c>
      <c r="C55" s="97"/>
      <c r="D55" s="93" t="s">
        <v>47</v>
      </c>
      <c r="E55" s="96">
        <f>E56+E57</f>
        <v>120200</v>
      </c>
      <c r="F55" s="96">
        <f>F56+F57</f>
        <v>119496</v>
      </c>
      <c r="G55" s="142">
        <f t="shared" si="0"/>
        <v>99.41430948419301</v>
      </c>
    </row>
    <row r="56" spans="1:7" ht="12.75">
      <c r="A56" s="10"/>
      <c r="B56" s="10"/>
      <c r="C56" s="130">
        <v>4170</v>
      </c>
      <c r="D56" s="6" t="s">
        <v>164</v>
      </c>
      <c r="E56" s="124">
        <v>48840</v>
      </c>
      <c r="F56" s="124">
        <v>48840</v>
      </c>
      <c r="G56" s="154">
        <f t="shared" si="0"/>
        <v>100</v>
      </c>
    </row>
    <row r="57" spans="1:7" ht="12.75">
      <c r="A57" s="10"/>
      <c r="B57" s="10"/>
      <c r="C57" s="11">
        <v>4300</v>
      </c>
      <c r="D57" s="5" t="s">
        <v>132</v>
      </c>
      <c r="E57" s="31">
        <v>71360</v>
      </c>
      <c r="F57" s="31">
        <v>70656</v>
      </c>
      <c r="G57" s="149">
        <f t="shared" si="0"/>
        <v>99.01345291479821</v>
      </c>
    </row>
    <row r="58" spans="1:7" s="13" customFormat="1" ht="15.75" customHeight="1">
      <c r="A58" s="91"/>
      <c r="B58" s="97">
        <v>71014</v>
      </c>
      <c r="C58" s="97"/>
      <c r="D58" s="93" t="s">
        <v>48</v>
      </c>
      <c r="E58" s="96">
        <f>E59+E60</f>
        <v>100103</v>
      </c>
      <c r="F58" s="96">
        <f>F59+F60</f>
        <v>87856</v>
      </c>
      <c r="G58" s="142">
        <f t="shared" si="0"/>
        <v>87.76560143052656</v>
      </c>
    </row>
    <row r="59" spans="1:7" ht="12.75">
      <c r="A59" s="10"/>
      <c r="B59" s="10"/>
      <c r="C59" s="130">
        <v>4170</v>
      </c>
      <c r="D59" s="131" t="s">
        <v>164</v>
      </c>
      <c r="E59" s="124">
        <v>600</v>
      </c>
      <c r="F59" s="124">
        <v>600</v>
      </c>
      <c r="G59" s="154">
        <f t="shared" si="0"/>
        <v>100</v>
      </c>
    </row>
    <row r="60" spans="1:7" ht="12.75">
      <c r="A60" s="10"/>
      <c r="B60" s="10"/>
      <c r="C60" s="11">
        <v>4300</v>
      </c>
      <c r="D60" s="5" t="s">
        <v>119</v>
      </c>
      <c r="E60" s="31">
        <v>99503</v>
      </c>
      <c r="F60" s="31">
        <v>87256</v>
      </c>
      <c r="G60" s="149">
        <f t="shared" si="0"/>
        <v>87.6918283870838</v>
      </c>
    </row>
    <row r="61" spans="1:7" s="13" customFormat="1" ht="15.75" customHeight="1">
      <c r="A61" s="91"/>
      <c r="B61" s="97">
        <v>71035</v>
      </c>
      <c r="C61" s="97"/>
      <c r="D61" s="93" t="s">
        <v>50</v>
      </c>
      <c r="E61" s="96">
        <f>SUM(E63,E62)</f>
        <v>7401</v>
      </c>
      <c r="F61" s="96">
        <f>SUM(F63,F62)</f>
        <v>7401</v>
      </c>
      <c r="G61" s="142">
        <f aca="true" t="shared" si="1" ref="G61:G140">F61*100/E61</f>
        <v>100</v>
      </c>
    </row>
    <row r="62" spans="1:7" ht="12.75">
      <c r="A62" s="10"/>
      <c r="B62" s="10"/>
      <c r="C62" s="47">
        <v>4210</v>
      </c>
      <c r="D62" s="6" t="s">
        <v>39</v>
      </c>
      <c r="E62" s="37">
        <v>4595</v>
      </c>
      <c r="F62" s="37">
        <v>4595</v>
      </c>
      <c r="G62" s="143">
        <f t="shared" si="1"/>
        <v>100</v>
      </c>
    </row>
    <row r="63" spans="1:7" ht="12.75">
      <c r="A63" s="51"/>
      <c r="B63" s="51"/>
      <c r="C63" s="54">
        <v>4300</v>
      </c>
      <c r="D63" s="33" t="s">
        <v>49</v>
      </c>
      <c r="E63" s="35">
        <v>2806</v>
      </c>
      <c r="F63" s="35">
        <v>2806</v>
      </c>
      <c r="G63" s="150">
        <f t="shared" si="1"/>
        <v>100</v>
      </c>
    </row>
    <row r="64" spans="1:7" s="14" customFormat="1" ht="22.5" customHeight="1">
      <c r="A64" s="64">
        <v>750</v>
      </c>
      <c r="B64" s="61"/>
      <c r="C64" s="65"/>
      <c r="D64" s="62" t="s">
        <v>12</v>
      </c>
      <c r="E64" s="63">
        <f>SUM(E65,E73,E80,E84,E106,E103)</f>
        <v>7087577</v>
      </c>
      <c r="F64" s="63">
        <f>SUM(F65,F73,F80,F84,F106,F103)</f>
        <v>6979655</v>
      </c>
      <c r="G64" s="141">
        <f t="shared" si="1"/>
        <v>98.47730754812258</v>
      </c>
    </row>
    <row r="65" spans="1:7" s="14" customFormat="1" ht="15.75" customHeight="1">
      <c r="A65" s="91"/>
      <c r="B65" s="97">
        <v>75011</v>
      </c>
      <c r="C65" s="97"/>
      <c r="D65" s="93" t="s">
        <v>11</v>
      </c>
      <c r="E65" s="96">
        <f>SUM(E66:E72)</f>
        <v>185600</v>
      </c>
      <c r="F65" s="96">
        <f>SUM(F66:F72)</f>
        <v>185600</v>
      </c>
      <c r="G65" s="142">
        <f t="shared" si="1"/>
        <v>100</v>
      </c>
    </row>
    <row r="66" spans="1:7" ht="12.75">
      <c r="A66" s="10"/>
      <c r="B66" s="10"/>
      <c r="C66" s="47">
        <v>4010</v>
      </c>
      <c r="D66" s="6" t="s">
        <v>52</v>
      </c>
      <c r="E66" s="37">
        <v>129000</v>
      </c>
      <c r="F66" s="37">
        <v>129000</v>
      </c>
      <c r="G66" s="143">
        <f t="shared" si="1"/>
        <v>100</v>
      </c>
    </row>
    <row r="67" spans="1:7" ht="12.75">
      <c r="A67" s="10"/>
      <c r="B67" s="10"/>
      <c r="C67" s="11">
        <v>4040</v>
      </c>
      <c r="D67" s="5" t="s">
        <v>53</v>
      </c>
      <c r="E67" s="31">
        <v>10600</v>
      </c>
      <c r="F67" s="31">
        <v>10600</v>
      </c>
      <c r="G67" s="149">
        <f t="shared" si="1"/>
        <v>100</v>
      </c>
    </row>
    <row r="68" spans="1:7" ht="12.75">
      <c r="A68" s="10"/>
      <c r="B68" s="10"/>
      <c r="C68" s="11">
        <v>4110</v>
      </c>
      <c r="D68" s="5" t="s">
        <v>54</v>
      </c>
      <c r="E68" s="31">
        <v>25000</v>
      </c>
      <c r="F68" s="31">
        <v>25000</v>
      </c>
      <c r="G68" s="149">
        <f t="shared" si="1"/>
        <v>100</v>
      </c>
    </row>
    <row r="69" spans="1:7" ht="12.75">
      <c r="A69" s="10"/>
      <c r="B69" s="10"/>
      <c r="C69" s="11">
        <v>4120</v>
      </c>
      <c r="D69" s="5" t="s">
        <v>38</v>
      </c>
      <c r="E69" s="31">
        <v>3400</v>
      </c>
      <c r="F69" s="31">
        <v>3400</v>
      </c>
      <c r="G69" s="149">
        <f t="shared" si="1"/>
        <v>100</v>
      </c>
    </row>
    <row r="70" spans="1:7" ht="12.75">
      <c r="A70" s="10"/>
      <c r="B70" s="10"/>
      <c r="C70" s="11">
        <v>4210</v>
      </c>
      <c r="D70" s="5" t="s">
        <v>39</v>
      </c>
      <c r="E70" s="31">
        <v>6000</v>
      </c>
      <c r="F70" s="31">
        <v>6000</v>
      </c>
      <c r="G70" s="149">
        <f t="shared" si="1"/>
        <v>100</v>
      </c>
    </row>
    <row r="71" spans="1:7" ht="12.75">
      <c r="A71" s="10"/>
      <c r="B71" s="10"/>
      <c r="C71" s="11">
        <v>4300</v>
      </c>
      <c r="D71" s="5" t="s">
        <v>49</v>
      </c>
      <c r="E71" s="31">
        <v>8000</v>
      </c>
      <c r="F71" s="31">
        <v>8000</v>
      </c>
      <c r="G71" s="149">
        <f t="shared" si="1"/>
        <v>100</v>
      </c>
    </row>
    <row r="72" spans="1:7" ht="12.75">
      <c r="A72" s="10"/>
      <c r="B72" s="10"/>
      <c r="C72" s="50">
        <v>4440</v>
      </c>
      <c r="D72" s="7" t="s">
        <v>82</v>
      </c>
      <c r="E72" s="39">
        <v>3600</v>
      </c>
      <c r="F72" s="39">
        <v>3600</v>
      </c>
      <c r="G72" s="144">
        <f t="shared" si="1"/>
        <v>100</v>
      </c>
    </row>
    <row r="73" spans="1:7" s="13" customFormat="1" ht="12.75">
      <c r="A73" s="91"/>
      <c r="B73" s="97">
        <v>75020</v>
      </c>
      <c r="C73" s="97"/>
      <c r="D73" s="93" t="s">
        <v>55</v>
      </c>
      <c r="E73" s="96">
        <f>SUM(E74:E79)</f>
        <v>220428</v>
      </c>
      <c r="F73" s="99">
        <f>SUM(F74:F79)</f>
        <v>219125</v>
      </c>
      <c r="G73" s="142">
        <f t="shared" si="1"/>
        <v>99.40887727511931</v>
      </c>
    </row>
    <row r="74" spans="1:7" ht="22.5">
      <c r="A74" s="10"/>
      <c r="B74" s="10"/>
      <c r="C74" s="47">
        <v>2710</v>
      </c>
      <c r="D74" s="6" t="s">
        <v>191</v>
      </c>
      <c r="E74" s="37">
        <v>117718</v>
      </c>
      <c r="F74" s="37">
        <v>116415</v>
      </c>
      <c r="G74" s="143">
        <f t="shared" si="1"/>
        <v>98.89311745017754</v>
      </c>
    </row>
    <row r="75" spans="1:7" ht="12.75">
      <c r="A75" s="10"/>
      <c r="B75" s="10"/>
      <c r="C75" s="47">
        <v>4010</v>
      </c>
      <c r="D75" s="6" t="s">
        <v>52</v>
      </c>
      <c r="E75" s="31">
        <v>78000</v>
      </c>
      <c r="F75" s="31">
        <v>78000</v>
      </c>
      <c r="G75" s="149">
        <f t="shared" si="1"/>
        <v>100</v>
      </c>
    </row>
    <row r="76" spans="1:7" ht="12.75">
      <c r="A76" s="10"/>
      <c r="B76" s="10"/>
      <c r="C76" s="47">
        <v>4040</v>
      </c>
      <c r="D76" s="5" t="s">
        <v>53</v>
      </c>
      <c r="E76" s="31">
        <v>6600</v>
      </c>
      <c r="F76" s="31">
        <v>6600</v>
      </c>
      <c r="G76" s="149">
        <f t="shared" si="1"/>
        <v>100</v>
      </c>
    </row>
    <row r="77" spans="1:7" ht="12.75">
      <c r="A77" s="10"/>
      <c r="B77" s="10"/>
      <c r="C77" s="47">
        <v>4110</v>
      </c>
      <c r="D77" s="5" t="s">
        <v>54</v>
      </c>
      <c r="E77" s="31">
        <v>13400</v>
      </c>
      <c r="F77" s="31">
        <v>13400</v>
      </c>
      <c r="G77" s="149">
        <f t="shared" si="1"/>
        <v>100</v>
      </c>
    </row>
    <row r="78" spans="1:7" ht="12.75">
      <c r="A78" s="10"/>
      <c r="B78" s="10"/>
      <c r="C78" s="47">
        <v>4120</v>
      </c>
      <c r="D78" s="5" t="s">
        <v>38</v>
      </c>
      <c r="E78" s="31">
        <v>1900</v>
      </c>
      <c r="F78" s="31">
        <v>1900</v>
      </c>
      <c r="G78" s="149">
        <f t="shared" si="1"/>
        <v>100</v>
      </c>
    </row>
    <row r="79" spans="1:7" ht="12.75">
      <c r="A79" s="10"/>
      <c r="B79" s="10"/>
      <c r="C79" s="47">
        <v>4210</v>
      </c>
      <c r="D79" s="6" t="s">
        <v>59</v>
      </c>
      <c r="E79" s="31">
        <v>2810</v>
      </c>
      <c r="F79" s="31">
        <v>2810</v>
      </c>
      <c r="G79" s="149">
        <f t="shared" si="1"/>
        <v>100</v>
      </c>
    </row>
    <row r="80" spans="1:7" s="13" customFormat="1" ht="12.75">
      <c r="A80" s="91"/>
      <c r="B80" s="97">
        <v>75022</v>
      </c>
      <c r="C80" s="97"/>
      <c r="D80" s="93" t="s">
        <v>56</v>
      </c>
      <c r="E80" s="96">
        <f>SUM(E81:E83)</f>
        <v>295700</v>
      </c>
      <c r="F80" s="96">
        <f>SUM(F81:F83)</f>
        <v>294507</v>
      </c>
      <c r="G80" s="142">
        <f t="shared" si="1"/>
        <v>99.59655055799797</v>
      </c>
    </row>
    <row r="81" spans="1:7" ht="12.75">
      <c r="A81" s="10"/>
      <c r="B81" s="10"/>
      <c r="C81" s="47">
        <v>3030</v>
      </c>
      <c r="D81" s="6" t="s">
        <v>58</v>
      </c>
      <c r="E81" s="37">
        <v>242500</v>
      </c>
      <c r="F81" s="37">
        <v>242408</v>
      </c>
      <c r="G81" s="143">
        <f t="shared" si="1"/>
        <v>99.9620618556701</v>
      </c>
    </row>
    <row r="82" spans="1:7" ht="12.75">
      <c r="A82" s="10"/>
      <c r="B82" s="10"/>
      <c r="C82" s="11">
        <v>4210</v>
      </c>
      <c r="D82" s="5" t="s">
        <v>59</v>
      </c>
      <c r="E82" s="31">
        <v>30000</v>
      </c>
      <c r="F82" s="31">
        <v>29914</v>
      </c>
      <c r="G82" s="149">
        <f t="shared" si="1"/>
        <v>99.71333333333334</v>
      </c>
    </row>
    <row r="83" spans="1:7" ht="12.75">
      <c r="A83" s="10"/>
      <c r="B83" s="10"/>
      <c r="C83" s="11">
        <v>4300</v>
      </c>
      <c r="D83" s="5" t="s">
        <v>49</v>
      </c>
      <c r="E83" s="31">
        <v>23200</v>
      </c>
      <c r="F83" s="31">
        <v>22185</v>
      </c>
      <c r="G83" s="149">
        <f t="shared" si="1"/>
        <v>95.625</v>
      </c>
    </row>
    <row r="84" spans="1:7" s="13" customFormat="1" ht="12.75">
      <c r="A84" s="91"/>
      <c r="B84" s="97">
        <v>75023</v>
      </c>
      <c r="C84" s="97"/>
      <c r="D84" s="93" t="s">
        <v>57</v>
      </c>
      <c r="E84" s="96">
        <f>SUM(E85:E102)</f>
        <v>6099349</v>
      </c>
      <c r="F84" s="96">
        <f>SUM(F85:F102)</f>
        <v>6011740</v>
      </c>
      <c r="G84" s="142">
        <f t="shared" si="1"/>
        <v>98.56363359433934</v>
      </c>
    </row>
    <row r="85" spans="1:7" ht="12.75">
      <c r="A85" s="10"/>
      <c r="B85" s="10"/>
      <c r="C85" s="47">
        <v>3020</v>
      </c>
      <c r="D85" s="6" t="s">
        <v>172</v>
      </c>
      <c r="E85" s="37">
        <v>6000</v>
      </c>
      <c r="F85" s="37">
        <v>5997</v>
      </c>
      <c r="G85" s="143">
        <f t="shared" si="1"/>
        <v>99.95</v>
      </c>
    </row>
    <row r="86" spans="1:7" ht="14.25" customHeight="1">
      <c r="A86" s="10"/>
      <c r="B86" s="10"/>
      <c r="C86" s="11">
        <v>4010</v>
      </c>
      <c r="D86" s="5" t="s">
        <v>52</v>
      </c>
      <c r="E86" s="31">
        <v>2437056</v>
      </c>
      <c r="F86" s="31">
        <v>2434050</v>
      </c>
      <c r="G86" s="149">
        <f t="shared" si="1"/>
        <v>99.87665445521154</v>
      </c>
    </row>
    <row r="87" spans="1:7" ht="14.25" customHeight="1">
      <c r="A87" s="10"/>
      <c r="B87" s="10"/>
      <c r="C87" s="11">
        <v>4040</v>
      </c>
      <c r="D87" s="5" t="s">
        <v>53</v>
      </c>
      <c r="E87" s="31">
        <v>146104</v>
      </c>
      <c r="F87" s="31">
        <v>146104</v>
      </c>
      <c r="G87" s="149">
        <f t="shared" si="1"/>
        <v>100</v>
      </c>
    </row>
    <row r="88" spans="1:7" ht="14.25" customHeight="1">
      <c r="A88" s="10"/>
      <c r="B88" s="10"/>
      <c r="C88" s="11">
        <v>4110</v>
      </c>
      <c r="D88" s="5" t="s">
        <v>54</v>
      </c>
      <c r="E88" s="31">
        <v>414804</v>
      </c>
      <c r="F88" s="31">
        <v>408013</v>
      </c>
      <c r="G88" s="149">
        <f t="shared" si="1"/>
        <v>98.3628412455039</v>
      </c>
    </row>
    <row r="89" spans="1:7" ht="15" customHeight="1">
      <c r="A89" s="10"/>
      <c r="B89" s="10"/>
      <c r="C89" s="11">
        <v>4120</v>
      </c>
      <c r="D89" s="5" t="s">
        <v>38</v>
      </c>
      <c r="E89" s="31">
        <v>64850</v>
      </c>
      <c r="F89" s="31">
        <v>62548</v>
      </c>
      <c r="G89" s="149">
        <f t="shared" si="1"/>
        <v>96.45026985350809</v>
      </c>
    </row>
    <row r="90" spans="1:7" ht="12.75">
      <c r="A90" s="10"/>
      <c r="B90" s="10"/>
      <c r="C90" s="11">
        <v>4140</v>
      </c>
      <c r="D90" s="5" t="s">
        <v>61</v>
      </c>
      <c r="E90" s="31">
        <v>13300</v>
      </c>
      <c r="F90" s="31">
        <v>13236</v>
      </c>
      <c r="G90" s="149">
        <f t="shared" si="1"/>
        <v>99.5187969924812</v>
      </c>
    </row>
    <row r="91" spans="1:7" ht="12.75">
      <c r="A91" s="10"/>
      <c r="B91" s="10"/>
      <c r="C91" s="11">
        <v>4170</v>
      </c>
      <c r="D91" s="5" t="s">
        <v>164</v>
      </c>
      <c r="E91" s="31">
        <v>100500</v>
      </c>
      <c r="F91" s="31">
        <v>97686</v>
      </c>
      <c r="G91" s="149">
        <f t="shared" si="1"/>
        <v>97.2</v>
      </c>
    </row>
    <row r="92" spans="1:7" ht="12.75">
      <c r="A92" s="10"/>
      <c r="B92" s="10"/>
      <c r="C92" s="11">
        <v>4210</v>
      </c>
      <c r="D92" s="5" t="s">
        <v>39</v>
      </c>
      <c r="E92" s="31">
        <v>488450</v>
      </c>
      <c r="F92" s="31">
        <v>463415</v>
      </c>
      <c r="G92" s="149">
        <f t="shared" si="1"/>
        <v>94.8746033370867</v>
      </c>
    </row>
    <row r="93" spans="1:7" ht="12.75">
      <c r="A93" s="10"/>
      <c r="B93" s="10"/>
      <c r="C93" s="11">
        <v>4260</v>
      </c>
      <c r="D93" s="5" t="s">
        <v>43</v>
      </c>
      <c r="E93" s="31">
        <v>82272</v>
      </c>
      <c r="F93" s="31">
        <v>73198</v>
      </c>
      <c r="G93" s="149">
        <f t="shared" si="1"/>
        <v>88.97073123298327</v>
      </c>
    </row>
    <row r="94" spans="1:7" ht="12.75">
      <c r="A94" s="10"/>
      <c r="B94" s="10"/>
      <c r="C94" s="11">
        <v>4270</v>
      </c>
      <c r="D94" s="5" t="s">
        <v>72</v>
      </c>
      <c r="E94" s="31">
        <v>330000</v>
      </c>
      <c r="F94" s="31">
        <v>328220</v>
      </c>
      <c r="G94" s="149">
        <f t="shared" si="1"/>
        <v>99.46060606060605</v>
      </c>
    </row>
    <row r="95" spans="1:7" ht="12.75">
      <c r="A95" s="10"/>
      <c r="B95" s="10"/>
      <c r="C95" s="11">
        <v>4280</v>
      </c>
      <c r="D95" s="5" t="s">
        <v>62</v>
      </c>
      <c r="E95" s="31">
        <v>453</v>
      </c>
      <c r="F95" s="31">
        <v>453</v>
      </c>
      <c r="G95" s="149">
        <f t="shared" si="1"/>
        <v>100</v>
      </c>
    </row>
    <row r="96" spans="1:7" ht="12.75" customHeight="1">
      <c r="A96" s="10"/>
      <c r="B96" s="10"/>
      <c r="C96" s="11">
        <v>4300</v>
      </c>
      <c r="D96" s="5" t="s">
        <v>49</v>
      </c>
      <c r="E96" s="31">
        <v>861549</v>
      </c>
      <c r="F96" s="31">
        <v>847986</v>
      </c>
      <c r="G96" s="149">
        <f t="shared" si="1"/>
        <v>98.42574247082871</v>
      </c>
    </row>
    <row r="97" spans="1:7" ht="13.5" customHeight="1">
      <c r="A97" s="10"/>
      <c r="B97" s="10"/>
      <c r="C97" s="11">
        <v>4350</v>
      </c>
      <c r="D97" s="6" t="s">
        <v>165</v>
      </c>
      <c r="E97" s="31">
        <v>48763</v>
      </c>
      <c r="F97" s="31">
        <v>48763</v>
      </c>
      <c r="G97" s="149">
        <f t="shared" si="1"/>
        <v>100</v>
      </c>
    </row>
    <row r="98" spans="1:7" ht="12.75">
      <c r="A98" s="10"/>
      <c r="B98" s="10"/>
      <c r="C98" s="11">
        <v>4410</v>
      </c>
      <c r="D98" s="5" t="s">
        <v>63</v>
      </c>
      <c r="E98" s="31">
        <v>87000</v>
      </c>
      <c r="F98" s="31">
        <v>84585</v>
      </c>
      <c r="G98" s="149">
        <f t="shared" si="1"/>
        <v>97.22413793103448</v>
      </c>
    </row>
    <row r="99" spans="1:7" ht="12.75">
      <c r="A99" s="10"/>
      <c r="B99" s="10"/>
      <c r="C99" s="11">
        <v>4430</v>
      </c>
      <c r="D99" s="5" t="s">
        <v>192</v>
      </c>
      <c r="E99" s="31">
        <v>47000</v>
      </c>
      <c r="F99" s="31">
        <v>36613</v>
      </c>
      <c r="G99" s="149">
        <f t="shared" si="1"/>
        <v>77.9</v>
      </c>
    </row>
    <row r="100" spans="1:7" ht="12.75">
      <c r="A100" s="10"/>
      <c r="B100" s="10"/>
      <c r="C100" s="11">
        <v>4440</v>
      </c>
      <c r="D100" s="5" t="s">
        <v>82</v>
      </c>
      <c r="E100" s="31">
        <v>42270</v>
      </c>
      <c r="F100" s="31">
        <v>42270</v>
      </c>
      <c r="G100" s="149">
        <f t="shared" si="1"/>
        <v>100</v>
      </c>
    </row>
    <row r="101" spans="1:7" ht="12.75">
      <c r="A101" s="10"/>
      <c r="B101" s="10"/>
      <c r="C101" s="50">
        <v>6050</v>
      </c>
      <c r="D101" s="6" t="s">
        <v>139</v>
      </c>
      <c r="E101" s="31">
        <v>714978</v>
      </c>
      <c r="F101" s="31">
        <v>714978</v>
      </c>
      <c r="G101" s="149">
        <f t="shared" si="1"/>
        <v>100</v>
      </c>
    </row>
    <row r="102" spans="1:7" ht="12.75">
      <c r="A102" s="10"/>
      <c r="B102" s="10"/>
      <c r="C102" s="50">
        <v>6060</v>
      </c>
      <c r="D102" s="7" t="s">
        <v>133</v>
      </c>
      <c r="E102" s="39">
        <v>214000</v>
      </c>
      <c r="F102" s="39">
        <v>203625</v>
      </c>
      <c r="G102" s="144">
        <f t="shared" si="1"/>
        <v>95.15186915887851</v>
      </c>
    </row>
    <row r="103" spans="1:7" ht="12.75">
      <c r="A103" s="91"/>
      <c r="B103" s="97">
        <v>75075</v>
      </c>
      <c r="C103" s="97"/>
      <c r="D103" s="93" t="s">
        <v>167</v>
      </c>
      <c r="E103" s="96">
        <f>SUM(E104:E105)</f>
        <v>276500</v>
      </c>
      <c r="F103" s="96">
        <f>SUM(F104:F105)</f>
        <v>265401</v>
      </c>
      <c r="G103" s="142">
        <f>F103*100/E103</f>
        <v>95.9858951175407</v>
      </c>
    </row>
    <row r="104" spans="1:7" ht="12.75">
      <c r="A104" s="10"/>
      <c r="B104" s="10"/>
      <c r="C104" s="11">
        <v>4210</v>
      </c>
      <c r="D104" s="5" t="s">
        <v>59</v>
      </c>
      <c r="E104" s="31">
        <v>47500</v>
      </c>
      <c r="F104" s="31">
        <v>38896</v>
      </c>
      <c r="G104" s="149">
        <f>F104*100/E104</f>
        <v>81.88631578947368</v>
      </c>
    </row>
    <row r="105" spans="1:7" ht="12.75">
      <c r="A105" s="10"/>
      <c r="B105" s="10"/>
      <c r="C105" s="11">
        <v>4300</v>
      </c>
      <c r="D105" s="5" t="s">
        <v>49</v>
      </c>
      <c r="E105" s="31">
        <v>229000</v>
      </c>
      <c r="F105" s="31">
        <v>226505</v>
      </c>
      <c r="G105" s="149">
        <f>F105*100/E105</f>
        <v>98.91048034934498</v>
      </c>
    </row>
    <row r="106" spans="1:7" ht="12.75">
      <c r="A106" s="91"/>
      <c r="B106" s="97">
        <v>75095</v>
      </c>
      <c r="C106" s="97"/>
      <c r="D106" s="93" t="s">
        <v>6</v>
      </c>
      <c r="E106" s="96">
        <f>E107</f>
        <v>10000</v>
      </c>
      <c r="F106" s="96">
        <f>F107</f>
        <v>3282</v>
      </c>
      <c r="G106" s="142">
        <f t="shared" si="1"/>
        <v>32.82</v>
      </c>
    </row>
    <row r="107" spans="1:7" ht="12.75">
      <c r="A107" s="51"/>
      <c r="B107" s="51"/>
      <c r="C107" s="51">
        <v>4430</v>
      </c>
      <c r="D107" s="43" t="s">
        <v>68</v>
      </c>
      <c r="E107" s="44">
        <v>10000</v>
      </c>
      <c r="F107" s="44">
        <v>3282</v>
      </c>
      <c r="G107" s="145">
        <f t="shared" si="1"/>
        <v>32.82</v>
      </c>
    </row>
    <row r="108" spans="1:7" ht="12.75">
      <c r="A108" s="52"/>
      <c r="B108" s="52"/>
      <c r="C108" s="52"/>
      <c r="D108" s="29"/>
      <c r="E108" s="79"/>
      <c r="F108" s="79"/>
      <c r="G108" s="152"/>
    </row>
    <row r="109" spans="1:7" ht="12.75">
      <c r="A109" s="53"/>
      <c r="B109" s="53"/>
      <c r="C109" s="53"/>
      <c r="D109" s="30"/>
      <c r="E109" s="34"/>
      <c r="F109" s="34"/>
      <c r="G109" s="155"/>
    </row>
    <row r="110" spans="1:7" ht="22.5" customHeight="1">
      <c r="A110" s="53"/>
      <c r="B110" s="53"/>
      <c r="C110" s="53"/>
      <c r="D110" s="30"/>
      <c r="E110" s="34"/>
      <c r="F110" s="34"/>
      <c r="G110" s="155"/>
    </row>
    <row r="111" spans="1:7" ht="13.5" thickBot="1">
      <c r="A111" s="8">
        <v>1</v>
      </c>
      <c r="B111" s="8">
        <v>2</v>
      </c>
      <c r="C111" s="8">
        <v>3</v>
      </c>
      <c r="D111" s="8">
        <v>4</v>
      </c>
      <c r="E111" s="36">
        <v>5</v>
      </c>
      <c r="F111" s="36">
        <v>6</v>
      </c>
      <c r="G111" s="139">
        <v>7</v>
      </c>
    </row>
    <row r="112" spans="1:7" ht="36" customHeight="1" thickTop="1">
      <c r="A112" s="100">
        <v>751</v>
      </c>
      <c r="B112" s="101"/>
      <c r="C112" s="102"/>
      <c r="D112" s="103" t="s">
        <v>157</v>
      </c>
      <c r="E112" s="104">
        <f>E113+E118+E125</f>
        <v>86552</v>
      </c>
      <c r="F112" s="104">
        <f>F113+F118+F125</f>
        <v>86552</v>
      </c>
      <c r="G112" s="140">
        <f t="shared" si="1"/>
        <v>100</v>
      </c>
    </row>
    <row r="113" spans="1:7" ht="22.5" customHeight="1">
      <c r="A113" s="91"/>
      <c r="B113" s="97">
        <v>75101</v>
      </c>
      <c r="C113" s="97"/>
      <c r="D113" s="93" t="s">
        <v>69</v>
      </c>
      <c r="E113" s="96">
        <f>SUM(E114:E117)</f>
        <v>4488</v>
      </c>
      <c r="F113" s="96">
        <f>SUM(F114:F117)</f>
        <v>4488</v>
      </c>
      <c r="G113" s="142">
        <f t="shared" si="1"/>
        <v>100</v>
      </c>
    </row>
    <row r="114" spans="1:7" ht="11.25" customHeight="1">
      <c r="A114" s="10"/>
      <c r="B114" s="10"/>
      <c r="C114" s="130">
        <v>4110</v>
      </c>
      <c r="D114" s="5" t="s">
        <v>54</v>
      </c>
      <c r="E114" s="124">
        <v>431</v>
      </c>
      <c r="F114" s="37">
        <v>431</v>
      </c>
      <c r="G114" s="143">
        <f t="shared" si="1"/>
        <v>100</v>
      </c>
    </row>
    <row r="115" spans="1:7" ht="11.25" customHeight="1">
      <c r="A115" s="10"/>
      <c r="B115" s="10"/>
      <c r="C115" s="11">
        <v>4120</v>
      </c>
      <c r="D115" s="5" t="s">
        <v>38</v>
      </c>
      <c r="E115" s="31">
        <v>61</v>
      </c>
      <c r="F115" s="31">
        <v>61</v>
      </c>
      <c r="G115" s="149">
        <f t="shared" si="1"/>
        <v>100</v>
      </c>
    </row>
    <row r="116" spans="1:7" ht="11.25" customHeight="1">
      <c r="A116" s="10"/>
      <c r="B116" s="10"/>
      <c r="C116" s="11">
        <v>4170</v>
      </c>
      <c r="D116" s="5" t="s">
        <v>164</v>
      </c>
      <c r="E116" s="31">
        <v>2500</v>
      </c>
      <c r="F116" s="31">
        <v>2500</v>
      </c>
      <c r="G116" s="149">
        <f t="shared" si="1"/>
        <v>100</v>
      </c>
    </row>
    <row r="117" spans="1:7" ht="11.25" customHeight="1">
      <c r="A117" s="10"/>
      <c r="B117" s="10"/>
      <c r="C117" s="11">
        <v>4210</v>
      </c>
      <c r="D117" s="5" t="s">
        <v>39</v>
      </c>
      <c r="E117" s="31">
        <v>1496</v>
      </c>
      <c r="F117" s="31">
        <v>1496</v>
      </c>
      <c r="G117" s="149">
        <f t="shared" si="1"/>
        <v>100</v>
      </c>
    </row>
    <row r="118" spans="1:7" ht="15" customHeight="1">
      <c r="A118" s="91"/>
      <c r="B118" s="97">
        <v>75107</v>
      </c>
      <c r="C118" s="97"/>
      <c r="D118" s="93" t="s">
        <v>166</v>
      </c>
      <c r="E118" s="96">
        <f>SUM(E119:E124)</f>
        <v>47734</v>
      </c>
      <c r="F118" s="96">
        <f>SUM(F119:F124)</f>
        <v>47734</v>
      </c>
      <c r="G118" s="142">
        <f aca="true" t="shared" si="2" ref="G118:G124">F118*100/E118</f>
        <v>100</v>
      </c>
    </row>
    <row r="119" spans="1:7" ht="11.25" customHeight="1">
      <c r="A119" s="10"/>
      <c r="B119" s="10"/>
      <c r="C119" s="130">
        <v>3030</v>
      </c>
      <c r="D119" s="131" t="s">
        <v>58</v>
      </c>
      <c r="E119" s="124">
        <v>16830</v>
      </c>
      <c r="F119" s="37">
        <v>16830</v>
      </c>
      <c r="G119" s="143">
        <f t="shared" si="2"/>
        <v>100</v>
      </c>
    </row>
    <row r="120" spans="1:7" ht="11.25" customHeight="1">
      <c r="A120" s="10"/>
      <c r="B120" s="10"/>
      <c r="C120" s="11">
        <v>4110</v>
      </c>
      <c r="D120" s="5" t="s">
        <v>54</v>
      </c>
      <c r="E120" s="37">
        <v>1134</v>
      </c>
      <c r="F120" s="37">
        <v>1134</v>
      </c>
      <c r="G120" s="143">
        <f t="shared" si="2"/>
        <v>100</v>
      </c>
    </row>
    <row r="121" spans="1:7" ht="11.25" customHeight="1">
      <c r="A121" s="10"/>
      <c r="B121" s="10"/>
      <c r="C121" s="11">
        <v>4120</v>
      </c>
      <c r="D121" s="5" t="s">
        <v>38</v>
      </c>
      <c r="E121" s="31">
        <v>161</v>
      </c>
      <c r="F121" s="31">
        <v>161</v>
      </c>
      <c r="G121" s="149">
        <f t="shared" si="2"/>
        <v>100</v>
      </c>
    </row>
    <row r="122" spans="1:7" ht="11.25" customHeight="1">
      <c r="A122" s="10"/>
      <c r="B122" s="10"/>
      <c r="C122" s="11">
        <v>4170</v>
      </c>
      <c r="D122" s="5" t="s">
        <v>164</v>
      </c>
      <c r="E122" s="31">
        <v>10700</v>
      </c>
      <c r="F122" s="31">
        <v>10700</v>
      </c>
      <c r="G122" s="149">
        <f t="shared" si="2"/>
        <v>100</v>
      </c>
    </row>
    <row r="123" spans="1:7" ht="11.25" customHeight="1">
      <c r="A123" s="10"/>
      <c r="B123" s="10"/>
      <c r="C123" s="11">
        <v>4210</v>
      </c>
      <c r="D123" s="5" t="s">
        <v>39</v>
      </c>
      <c r="E123" s="31">
        <v>16769</v>
      </c>
      <c r="F123" s="31">
        <v>16769</v>
      </c>
      <c r="G123" s="149">
        <f t="shared" si="2"/>
        <v>100</v>
      </c>
    </row>
    <row r="124" spans="1:7" ht="11.25" customHeight="1">
      <c r="A124" s="10"/>
      <c r="B124" s="10"/>
      <c r="C124" s="50">
        <v>4300</v>
      </c>
      <c r="D124" s="5" t="s">
        <v>49</v>
      </c>
      <c r="E124" s="39">
        <v>2140</v>
      </c>
      <c r="F124" s="39">
        <v>2140</v>
      </c>
      <c r="G124" s="144">
        <f t="shared" si="2"/>
        <v>100</v>
      </c>
    </row>
    <row r="125" spans="1:7" ht="12.75">
      <c r="A125" s="91"/>
      <c r="B125" s="97">
        <v>75108</v>
      </c>
      <c r="C125" s="97"/>
      <c r="D125" s="93" t="s">
        <v>168</v>
      </c>
      <c r="E125" s="96">
        <f>SUM(E126:E131)</f>
        <v>34330</v>
      </c>
      <c r="F125" s="96">
        <f>SUM(F126:F131)</f>
        <v>34330</v>
      </c>
      <c r="G125" s="142">
        <f aca="true" t="shared" si="3" ref="G125:G131">F125*100/E125</f>
        <v>100</v>
      </c>
    </row>
    <row r="126" spans="1:7" ht="12.75">
      <c r="A126" s="10"/>
      <c r="B126" s="10"/>
      <c r="C126" s="130">
        <v>3030</v>
      </c>
      <c r="D126" s="131" t="s">
        <v>58</v>
      </c>
      <c r="E126" s="124">
        <v>9360</v>
      </c>
      <c r="F126" s="37">
        <v>9360</v>
      </c>
      <c r="G126" s="143">
        <f t="shared" si="3"/>
        <v>100</v>
      </c>
    </row>
    <row r="127" spans="1:7" ht="12.75">
      <c r="A127" s="10"/>
      <c r="B127" s="10"/>
      <c r="C127" s="11">
        <v>4110</v>
      </c>
      <c r="D127" s="5" t="s">
        <v>54</v>
      </c>
      <c r="E127" s="37">
        <v>1071</v>
      </c>
      <c r="F127" s="37">
        <v>1071</v>
      </c>
      <c r="G127" s="143">
        <f t="shared" si="3"/>
        <v>100</v>
      </c>
    </row>
    <row r="128" spans="1:7" ht="12.75">
      <c r="A128" s="10"/>
      <c r="B128" s="10"/>
      <c r="C128" s="11">
        <v>4120</v>
      </c>
      <c r="D128" s="5" t="s">
        <v>38</v>
      </c>
      <c r="E128" s="31">
        <v>260</v>
      </c>
      <c r="F128" s="31">
        <v>260</v>
      </c>
      <c r="G128" s="149">
        <f t="shared" si="3"/>
        <v>100</v>
      </c>
    </row>
    <row r="129" spans="1:7" ht="12.75">
      <c r="A129" s="10"/>
      <c r="B129" s="10"/>
      <c r="C129" s="11">
        <v>4170</v>
      </c>
      <c r="D129" s="5" t="s">
        <v>164</v>
      </c>
      <c r="E129" s="31">
        <v>12175</v>
      </c>
      <c r="F129" s="31">
        <v>12175</v>
      </c>
      <c r="G129" s="149">
        <f t="shared" si="3"/>
        <v>100</v>
      </c>
    </row>
    <row r="130" spans="1:7" ht="12.75">
      <c r="A130" s="10"/>
      <c r="B130" s="10"/>
      <c r="C130" s="11">
        <v>4210</v>
      </c>
      <c r="D130" s="5" t="s">
        <v>39</v>
      </c>
      <c r="E130" s="31">
        <v>9494</v>
      </c>
      <c r="F130" s="31">
        <v>9494</v>
      </c>
      <c r="G130" s="149">
        <f t="shared" si="3"/>
        <v>100</v>
      </c>
    </row>
    <row r="131" spans="1:7" ht="12.75">
      <c r="A131" s="10"/>
      <c r="B131" s="10"/>
      <c r="C131" s="50">
        <v>4300</v>
      </c>
      <c r="D131" s="5" t="s">
        <v>49</v>
      </c>
      <c r="E131" s="39">
        <v>1970</v>
      </c>
      <c r="F131" s="39">
        <v>1970</v>
      </c>
      <c r="G131" s="144">
        <f t="shared" si="3"/>
        <v>100</v>
      </c>
    </row>
    <row r="132" spans="1:7" ht="25.5" customHeight="1">
      <c r="A132" s="64">
        <v>754</v>
      </c>
      <c r="B132" s="61"/>
      <c r="C132" s="65"/>
      <c r="D132" s="62" t="s">
        <v>14</v>
      </c>
      <c r="E132" s="63">
        <f>SUM(E135,E146,E133)</f>
        <v>480132</v>
      </c>
      <c r="F132" s="63">
        <f>SUM(F135,F146,F133)</f>
        <v>471180</v>
      </c>
      <c r="G132" s="141">
        <f t="shared" si="1"/>
        <v>98.13551273399815</v>
      </c>
    </row>
    <row r="133" spans="1:7" ht="15" customHeight="1">
      <c r="A133" s="91"/>
      <c r="B133" s="97">
        <v>75404</v>
      </c>
      <c r="C133" s="97"/>
      <c r="D133" s="93" t="s">
        <v>148</v>
      </c>
      <c r="E133" s="96">
        <f>SUM(E134)</f>
        <v>164532</v>
      </c>
      <c r="F133" s="96">
        <f>SUM(F134)</f>
        <v>164532</v>
      </c>
      <c r="G133" s="142">
        <f>F133*100/E133</f>
        <v>100</v>
      </c>
    </row>
    <row r="134" spans="1:7" ht="14.25" customHeight="1">
      <c r="A134" s="10"/>
      <c r="B134" s="10"/>
      <c r="C134" s="10">
        <v>3000</v>
      </c>
      <c r="D134" s="4" t="s">
        <v>169</v>
      </c>
      <c r="E134" s="38">
        <v>164532</v>
      </c>
      <c r="F134" s="38">
        <v>164532</v>
      </c>
      <c r="G134" s="146">
        <f>F134*100/E134</f>
        <v>100</v>
      </c>
    </row>
    <row r="135" spans="1:7" ht="15" customHeight="1">
      <c r="A135" s="91"/>
      <c r="B135" s="97">
        <v>75412</v>
      </c>
      <c r="C135" s="97"/>
      <c r="D135" s="93" t="s">
        <v>70</v>
      </c>
      <c r="E135" s="96">
        <f>SUM(E136:E145)</f>
        <v>315100</v>
      </c>
      <c r="F135" s="96">
        <f>SUM(F136:F145)</f>
        <v>306148</v>
      </c>
      <c r="G135" s="142">
        <f t="shared" si="1"/>
        <v>97.15899714376388</v>
      </c>
    </row>
    <row r="136" spans="1:7" ht="12.75">
      <c r="A136" s="10"/>
      <c r="B136" s="10"/>
      <c r="C136" s="47">
        <v>3020</v>
      </c>
      <c r="D136" s="6" t="s">
        <v>173</v>
      </c>
      <c r="E136" s="37">
        <v>93000</v>
      </c>
      <c r="F136" s="37">
        <v>87729</v>
      </c>
      <c r="G136" s="143">
        <f t="shared" si="1"/>
        <v>94.33225806451613</v>
      </c>
    </row>
    <row r="137" spans="1:7" ht="12.75">
      <c r="A137" s="10"/>
      <c r="B137" s="10"/>
      <c r="C137" s="11">
        <v>4110</v>
      </c>
      <c r="D137" s="5" t="s">
        <v>54</v>
      </c>
      <c r="E137" s="31">
        <v>6265</v>
      </c>
      <c r="F137" s="31">
        <v>6265</v>
      </c>
      <c r="G137" s="149">
        <f t="shared" si="1"/>
        <v>100</v>
      </c>
    </row>
    <row r="138" spans="1:7" ht="12.75">
      <c r="A138" s="10"/>
      <c r="B138" s="10"/>
      <c r="C138" s="11">
        <v>4120</v>
      </c>
      <c r="D138" s="5" t="s">
        <v>38</v>
      </c>
      <c r="E138" s="31">
        <v>891</v>
      </c>
      <c r="F138" s="31">
        <v>891</v>
      </c>
      <c r="G138" s="149">
        <f t="shared" si="1"/>
        <v>100</v>
      </c>
    </row>
    <row r="139" spans="1:7" ht="12.75">
      <c r="A139" s="10"/>
      <c r="B139" s="10"/>
      <c r="C139" s="11">
        <v>4170</v>
      </c>
      <c r="D139" s="5" t="s">
        <v>164</v>
      </c>
      <c r="E139" s="31">
        <v>36360</v>
      </c>
      <c r="F139" s="31">
        <v>36360</v>
      </c>
      <c r="G139" s="149">
        <f t="shared" si="1"/>
        <v>100</v>
      </c>
    </row>
    <row r="140" spans="1:7" ht="12.75">
      <c r="A140" s="10"/>
      <c r="B140" s="10"/>
      <c r="C140" s="11">
        <v>4210</v>
      </c>
      <c r="D140" s="5" t="s">
        <v>39</v>
      </c>
      <c r="E140" s="31">
        <v>91300</v>
      </c>
      <c r="F140" s="31">
        <v>90998</v>
      </c>
      <c r="G140" s="149">
        <f t="shared" si="1"/>
        <v>99.66922234392113</v>
      </c>
    </row>
    <row r="141" spans="1:7" ht="12.75">
      <c r="A141" s="10"/>
      <c r="B141" s="10"/>
      <c r="C141" s="47">
        <v>4260</v>
      </c>
      <c r="D141" s="6" t="s">
        <v>71</v>
      </c>
      <c r="E141" s="37">
        <v>8000</v>
      </c>
      <c r="F141" s="37">
        <v>7933</v>
      </c>
      <c r="G141" s="143">
        <f aca="true" t="shared" si="4" ref="G141:G186">F141*100/E141</f>
        <v>99.1625</v>
      </c>
    </row>
    <row r="142" spans="1:7" ht="12.75">
      <c r="A142" s="10"/>
      <c r="B142" s="10"/>
      <c r="C142" s="11">
        <v>4270</v>
      </c>
      <c r="D142" s="5" t="s">
        <v>72</v>
      </c>
      <c r="E142" s="31">
        <v>31500</v>
      </c>
      <c r="F142" s="31">
        <v>31482</v>
      </c>
      <c r="G142" s="149">
        <f t="shared" si="4"/>
        <v>99.94285714285714</v>
      </c>
    </row>
    <row r="143" spans="1:7" ht="12.75">
      <c r="A143" s="10"/>
      <c r="B143" s="10"/>
      <c r="C143" s="11">
        <v>4300</v>
      </c>
      <c r="D143" s="5" t="s">
        <v>49</v>
      </c>
      <c r="E143" s="31">
        <v>13484</v>
      </c>
      <c r="F143" s="31">
        <v>11553</v>
      </c>
      <c r="G143" s="149">
        <f t="shared" si="4"/>
        <v>85.67932364283595</v>
      </c>
    </row>
    <row r="144" spans="1:7" ht="12.75">
      <c r="A144" s="10"/>
      <c r="B144" s="10"/>
      <c r="C144" s="11">
        <v>4430</v>
      </c>
      <c r="D144" s="5" t="s">
        <v>156</v>
      </c>
      <c r="E144" s="31">
        <v>14500</v>
      </c>
      <c r="F144" s="31">
        <v>13137</v>
      </c>
      <c r="G144" s="149">
        <f t="shared" si="4"/>
        <v>90.6</v>
      </c>
    </row>
    <row r="145" spans="1:7" ht="12.75">
      <c r="A145" s="10"/>
      <c r="B145" s="10"/>
      <c r="C145" s="50">
        <v>6060</v>
      </c>
      <c r="D145" s="7" t="s">
        <v>133</v>
      </c>
      <c r="E145" s="39">
        <v>19800</v>
      </c>
      <c r="F145" s="39">
        <v>19800</v>
      </c>
      <c r="G145" s="144">
        <f t="shared" si="4"/>
        <v>100</v>
      </c>
    </row>
    <row r="146" spans="1:7" s="13" customFormat="1" ht="15" customHeight="1">
      <c r="A146" s="91"/>
      <c r="B146" s="97">
        <v>75414</v>
      </c>
      <c r="C146" s="97"/>
      <c r="D146" s="93" t="s">
        <v>13</v>
      </c>
      <c r="E146" s="96">
        <f>SUM(E148,E147)</f>
        <v>500</v>
      </c>
      <c r="F146" s="96">
        <f>SUM(F148,F147)</f>
        <v>500</v>
      </c>
      <c r="G146" s="142">
        <f t="shared" si="4"/>
        <v>100</v>
      </c>
    </row>
    <row r="147" spans="1:7" ht="15" customHeight="1">
      <c r="A147" s="10"/>
      <c r="B147" s="10"/>
      <c r="C147" s="47">
        <v>4170</v>
      </c>
      <c r="D147" s="5" t="s">
        <v>164</v>
      </c>
      <c r="E147" s="37">
        <v>250</v>
      </c>
      <c r="F147" s="37">
        <v>250</v>
      </c>
      <c r="G147" s="156">
        <f t="shared" si="4"/>
        <v>100</v>
      </c>
    </row>
    <row r="148" spans="1:7" ht="15" customHeight="1">
      <c r="A148" s="10"/>
      <c r="B148" s="10"/>
      <c r="C148" s="47">
        <v>4270</v>
      </c>
      <c r="D148" s="6" t="s">
        <v>72</v>
      </c>
      <c r="E148" s="31">
        <v>250</v>
      </c>
      <c r="F148" s="31">
        <v>250</v>
      </c>
      <c r="G148" s="150">
        <f t="shared" si="4"/>
        <v>100</v>
      </c>
    </row>
    <row r="149" spans="1:7" ht="33" customHeight="1">
      <c r="A149" s="85">
        <v>756</v>
      </c>
      <c r="B149" s="105"/>
      <c r="C149" s="105"/>
      <c r="D149" s="106" t="s">
        <v>128</v>
      </c>
      <c r="E149" s="87">
        <f>SUM(E150)</f>
        <v>139302</v>
      </c>
      <c r="F149" s="87">
        <f>SUM(F150)</f>
        <v>135375</v>
      </c>
      <c r="G149" s="141">
        <f t="shared" si="4"/>
        <v>97.18094499720033</v>
      </c>
    </row>
    <row r="150" spans="1:7" s="13" customFormat="1" ht="24">
      <c r="A150" s="91"/>
      <c r="B150" s="97">
        <v>75647</v>
      </c>
      <c r="C150" s="97"/>
      <c r="D150" s="93" t="s">
        <v>67</v>
      </c>
      <c r="E150" s="96">
        <f>SUM(E153,E152,E151)</f>
        <v>139302</v>
      </c>
      <c r="F150" s="96">
        <f>SUM(F153,F152,F151)</f>
        <v>135375</v>
      </c>
      <c r="G150" s="142">
        <f t="shared" si="4"/>
        <v>97.18094499720033</v>
      </c>
    </row>
    <row r="151" spans="1:7" ht="12" customHeight="1">
      <c r="A151" s="10"/>
      <c r="B151" s="10"/>
      <c r="C151" s="47">
        <v>4100</v>
      </c>
      <c r="D151" s="6" t="s">
        <v>64</v>
      </c>
      <c r="E151" s="37">
        <v>103600</v>
      </c>
      <c r="F151" s="37">
        <v>102523</v>
      </c>
      <c r="G151" s="143">
        <f t="shared" si="4"/>
        <v>98.9604247104247</v>
      </c>
    </row>
    <row r="152" spans="1:7" ht="12" customHeight="1">
      <c r="A152" s="10"/>
      <c r="B152" s="10"/>
      <c r="C152" s="11">
        <v>4210</v>
      </c>
      <c r="D152" s="5" t="s">
        <v>65</v>
      </c>
      <c r="E152" s="31">
        <v>10202</v>
      </c>
      <c r="F152" s="31">
        <v>10202</v>
      </c>
      <c r="G152" s="149">
        <f t="shared" si="4"/>
        <v>100</v>
      </c>
    </row>
    <row r="153" spans="1:7" ht="12" customHeight="1">
      <c r="A153" s="51"/>
      <c r="B153" s="51"/>
      <c r="C153" s="50">
        <v>4300</v>
      </c>
      <c r="D153" s="7" t="s">
        <v>66</v>
      </c>
      <c r="E153" s="39">
        <v>25500</v>
      </c>
      <c r="F153" s="35">
        <v>22650</v>
      </c>
      <c r="G153" s="150">
        <f t="shared" si="4"/>
        <v>88.82352941176471</v>
      </c>
    </row>
    <row r="154" spans="1:7" s="14" customFormat="1" ht="15" customHeight="1">
      <c r="A154" s="64">
        <v>757</v>
      </c>
      <c r="B154" s="61"/>
      <c r="C154" s="65"/>
      <c r="D154" s="62" t="s">
        <v>73</v>
      </c>
      <c r="E154" s="63">
        <f>SUM(E155,E157)</f>
        <v>766990</v>
      </c>
      <c r="F154" s="63">
        <f>SUM(F155,F157)</f>
        <v>735981</v>
      </c>
      <c r="G154" s="141">
        <f t="shared" si="4"/>
        <v>95.95705289508338</v>
      </c>
    </row>
    <row r="155" spans="1:7" s="14" customFormat="1" ht="22.5" customHeight="1">
      <c r="A155" s="91"/>
      <c r="B155" s="97">
        <v>75702</v>
      </c>
      <c r="C155" s="97"/>
      <c r="D155" s="93" t="s">
        <v>74</v>
      </c>
      <c r="E155" s="96">
        <f>SUM(E156)</f>
        <v>615490</v>
      </c>
      <c r="F155" s="96">
        <f>SUM(F156)</f>
        <v>586538</v>
      </c>
      <c r="G155" s="142">
        <f t="shared" si="4"/>
        <v>95.29610554192594</v>
      </c>
    </row>
    <row r="156" spans="1:7" ht="19.5" customHeight="1">
      <c r="A156" s="10"/>
      <c r="B156" s="10"/>
      <c r="C156" s="10">
        <v>8070</v>
      </c>
      <c r="D156" s="4" t="s">
        <v>75</v>
      </c>
      <c r="E156" s="38">
        <v>615490</v>
      </c>
      <c r="F156" s="38">
        <v>586538</v>
      </c>
      <c r="G156" s="146">
        <f t="shared" si="4"/>
        <v>95.29610554192594</v>
      </c>
    </row>
    <row r="157" spans="1:7" ht="36">
      <c r="A157" s="91"/>
      <c r="B157" s="97">
        <v>75704</v>
      </c>
      <c r="C157" s="97"/>
      <c r="D157" s="93" t="s">
        <v>134</v>
      </c>
      <c r="E157" s="96">
        <f>E158</f>
        <v>151500</v>
      </c>
      <c r="F157" s="96">
        <f>F158</f>
        <v>149443</v>
      </c>
      <c r="G157" s="142">
        <f t="shared" si="4"/>
        <v>98.64224422442244</v>
      </c>
    </row>
    <row r="158" spans="1:7" ht="12.75" customHeight="1">
      <c r="A158" s="69"/>
      <c r="B158" s="70"/>
      <c r="C158" s="71">
        <v>8020</v>
      </c>
      <c r="D158" s="72" t="s">
        <v>135</v>
      </c>
      <c r="E158" s="73">
        <v>151500</v>
      </c>
      <c r="F158" s="73">
        <v>149443</v>
      </c>
      <c r="G158" s="145">
        <f t="shared" si="4"/>
        <v>98.64224422442244</v>
      </c>
    </row>
    <row r="159" spans="1:7" s="14" customFormat="1" ht="15" customHeight="1">
      <c r="A159" s="64">
        <v>758</v>
      </c>
      <c r="B159" s="61"/>
      <c r="C159" s="65"/>
      <c r="D159" s="62" t="s">
        <v>15</v>
      </c>
      <c r="E159" s="63">
        <f>E160+E162</f>
        <v>1538386</v>
      </c>
      <c r="F159" s="63">
        <f>F160+F162</f>
        <v>1538386</v>
      </c>
      <c r="G159" s="141">
        <f t="shared" si="4"/>
        <v>100</v>
      </c>
    </row>
    <row r="160" spans="1:7" s="14" customFormat="1" ht="12" customHeight="1">
      <c r="A160" s="91"/>
      <c r="B160" s="97">
        <v>75814</v>
      </c>
      <c r="C160" s="97"/>
      <c r="D160" s="93" t="s">
        <v>193</v>
      </c>
      <c r="E160" s="96">
        <f>E161</f>
        <v>11256</v>
      </c>
      <c r="F160" s="96">
        <f>F161</f>
        <v>11256</v>
      </c>
      <c r="G160" s="142">
        <f t="shared" si="4"/>
        <v>100</v>
      </c>
    </row>
    <row r="161" spans="1:7" ht="15" customHeight="1">
      <c r="A161" s="51"/>
      <c r="B161" s="51"/>
      <c r="C161" s="51">
        <v>4430</v>
      </c>
      <c r="D161" s="43" t="s">
        <v>156</v>
      </c>
      <c r="E161" s="44">
        <v>11256</v>
      </c>
      <c r="F161" s="44">
        <v>11256</v>
      </c>
      <c r="G161" s="145">
        <f t="shared" si="4"/>
        <v>100</v>
      </c>
    </row>
    <row r="162" spans="1:7" ht="12" customHeight="1">
      <c r="A162" s="166"/>
      <c r="B162" s="167">
        <v>75831</v>
      </c>
      <c r="C162" s="167"/>
      <c r="D162" s="168" t="s">
        <v>194</v>
      </c>
      <c r="E162" s="32">
        <f>E163</f>
        <v>1527130</v>
      </c>
      <c r="F162" s="32">
        <f>F163</f>
        <v>1527130</v>
      </c>
      <c r="G162" s="169">
        <f>F162*100/E162</f>
        <v>100</v>
      </c>
    </row>
    <row r="163" spans="1:7" ht="12" customHeight="1">
      <c r="A163" s="51"/>
      <c r="B163" s="51"/>
      <c r="C163" s="51">
        <v>2930</v>
      </c>
      <c r="D163" s="43" t="s">
        <v>140</v>
      </c>
      <c r="E163" s="44">
        <v>1527130</v>
      </c>
      <c r="F163" s="44">
        <v>1527130</v>
      </c>
      <c r="G163" s="145">
        <f>F163*100/E163</f>
        <v>100</v>
      </c>
    </row>
    <row r="164" spans="1:7" ht="6" customHeight="1">
      <c r="A164" s="53"/>
      <c r="B164" s="53"/>
      <c r="C164" s="53"/>
      <c r="D164" s="30"/>
      <c r="E164" s="34"/>
      <c r="F164" s="34"/>
      <c r="G164" s="155"/>
    </row>
    <row r="165" spans="1:7" ht="9.75" customHeight="1" thickBot="1">
      <c r="A165" s="84">
        <v>1</v>
      </c>
      <c r="B165" s="84">
        <v>2</v>
      </c>
      <c r="C165" s="8">
        <v>3</v>
      </c>
      <c r="D165" s="8">
        <v>4</v>
      </c>
      <c r="E165" s="36">
        <v>5</v>
      </c>
      <c r="F165" s="36">
        <v>6</v>
      </c>
      <c r="G165" s="139">
        <v>7</v>
      </c>
    </row>
    <row r="166" spans="1:7" s="14" customFormat="1" ht="21.75" customHeight="1" thickTop="1">
      <c r="A166" s="94">
        <v>801</v>
      </c>
      <c r="B166" s="95"/>
      <c r="C166" s="65"/>
      <c r="D166" s="62" t="s">
        <v>16</v>
      </c>
      <c r="E166" s="63">
        <f>SUM(E167,E204,E226,E253,E255,E271,E191)</f>
        <v>20344880</v>
      </c>
      <c r="F166" s="63">
        <f>SUM(F167,F204,F226,F253,F255,F271,F191)</f>
        <v>19514980</v>
      </c>
      <c r="G166" s="141">
        <f t="shared" si="4"/>
        <v>95.92084101749433</v>
      </c>
    </row>
    <row r="167" spans="1:7" s="14" customFormat="1" ht="15.75" customHeight="1">
      <c r="A167" s="91"/>
      <c r="B167" s="97">
        <v>80101</v>
      </c>
      <c r="C167" s="97"/>
      <c r="D167" s="93" t="s">
        <v>17</v>
      </c>
      <c r="E167" s="96">
        <f>SUM(E168:E190)</f>
        <v>11684772</v>
      </c>
      <c r="F167" s="96">
        <f>SUM(F168:F190)</f>
        <v>11197744</v>
      </c>
      <c r="G167" s="142">
        <f t="shared" si="4"/>
        <v>95.83194263439628</v>
      </c>
    </row>
    <row r="168" spans="1:7" s="14" customFormat="1" ht="18" customHeight="1">
      <c r="A168" s="69"/>
      <c r="B168" s="70"/>
      <c r="C168" s="67">
        <v>2540</v>
      </c>
      <c r="D168" s="66" t="s">
        <v>129</v>
      </c>
      <c r="E168" s="68">
        <v>693238</v>
      </c>
      <c r="F168" s="68">
        <v>693238</v>
      </c>
      <c r="G168" s="143">
        <f t="shared" si="4"/>
        <v>100</v>
      </c>
    </row>
    <row r="169" spans="1:7" ht="12.75">
      <c r="A169" s="10"/>
      <c r="B169" s="10"/>
      <c r="C169" s="47">
        <v>3020</v>
      </c>
      <c r="D169" s="6" t="s">
        <v>172</v>
      </c>
      <c r="E169" s="37">
        <v>266109</v>
      </c>
      <c r="F169" s="31">
        <v>215148</v>
      </c>
      <c r="G169" s="149">
        <f t="shared" si="4"/>
        <v>80.84957667722625</v>
      </c>
    </row>
    <row r="170" spans="1:7" ht="12.75">
      <c r="A170" s="10"/>
      <c r="B170" s="10"/>
      <c r="C170" s="11">
        <v>4010</v>
      </c>
      <c r="D170" s="5" t="s">
        <v>52</v>
      </c>
      <c r="E170" s="31">
        <v>3868660</v>
      </c>
      <c r="F170" s="31">
        <v>3650279</v>
      </c>
      <c r="G170" s="149">
        <f t="shared" si="4"/>
        <v>94.35512554734714</v>
      </c>
    </row>
    <row r="171" spans="1:7" ht="12.75">
      <c r="A171" s="10"/>
      <c r="B171" s="10"/>
      <c r="C171" s="11">
        <v>4040</v>
      </c>
      <c r="D171" s="5" t="s">
        <v>53</v>
      </c>
      <c r="E171" s="31">
        <v>270930</v>
      </c>
      <c r="F171" s="31">
        <v>270596</v>
      </c>
      <c r="G171" s="149">
        <f t="shared" si="4"/>
        <v>99.87672092422397</v>
      </c>
    </row>
    <row r="172" spans="1:7" ht="13.5" customHeight="1">
      <c r="A172" s="10"/>
      <c r="B172" s="10"/>
      <c r="C172" s="11">
        <v>4110</v>
      </c>
      <c r="D172" s="5" t="s">
        <v>54</v>
      </c>
      <c r="E172" s="31">
        <v>750920</v>
      </c>
      <c r="F172" s="31">
        <v>655051</v>
      </c>
      <c r="G172" s="149">
        <f t="shared" si="4"/>
        <v>87.23312736376711</v>
      </c>
    </row>
    <row r="173" spans="1:7" ht="12" customHeight="1">
      <c r="A173" s="10"/>
      <c r="B173" s="10"/>
      <c r="C173" s="11">
        <v>4120</v>
      </c>
      <c r="D173" s="5" t="s">
        <v>38</v>
      </c>
      <c r="E173" s="31">
        <v>108080</v>
      </c>
      <c r="F173" s="31">
        <v>90730</v>
      </c>
      <c r="G173" s="149">
        <f t="shared" si="4"/>
        <v>83.94707623982235</v>
      </c>
    </row>
    <row r="174" spans="1:7" ht="12.75">
      <c r="A174" s="10"/>
      <c r="B174" s="10"/>
      <c r="C174" s="11">
        <v>4140</v>
      </c>
      <c r="D174" s="5" t="s">
        <v>117</v>
      </c>
      <c r="E174" s="31">
        <v>33155</v>
      </c>
      <c r="F174" s="31">
        <v>11662</v>
      </c>
      <c r="G174" s="149">
        <f t="shared" si="4"/>
        <v>35.17418187302066</v>
      </c>
    </row>
    <row r="175" spans="1:7" ht="12.75">
      <c r="A175" s="10"/>
      <c r="B175" s="10"/>
      <c r="C175" s="47">
        <v>4170</v>
      </c>
      <c r="D175" s="5" t="s">
        <v>164</v>
      </c>
      <c r="E175" s="31">
        <v>55546</v>
      </c>
      <c r="F175" s="31">
        <v>52958</v>
      </c>
      <c r="G175" s="149">
        <f t="shared" si="4"/>
        <v>95.34079861736218</v>
      </c>
    </row>
    <row r="176" spans="1:7" ht="12.75">
      <c r="A176" s="10"/>
      <c r="B176" s="10"/>
      <c r="C176" s="11">
        <v>4210</v>
      </c>
      <c r="D176" s="5" t="s">
        <v>39</v>
      </c>
      <c r="E176" s="31">
        <v>407790</v>
      </c>
      <c r="F176" s="31">
        <v>400361</v>
      </c>
      <c r="G176" s="149">
        <f t="shared" si="4"/>
        <v>98.17822899041172</v>
      </c>
    </row>
    <row r="177" spans="1:7" ht="12.75">
      <c r="A177" s="10"/>
      <c r="B177" s="10"/>
      <c r="C177" s="11">
        <v>4220</v>
      </c>
      <c r="D177" s="5" t="s">
        <v>170</v>
      </c>
      <c r="E177" s="31">
        <v>87360</v>
      </c>
      <c r="F177" s="31">
        <v>87359</v>
      </c>
      <c r="G177" s="149">
        <f t="shared" si="4"/>
        <v>99.99885531135531</v>
      </c>
    </row>
    <row r="178" spans="1:7" ht="12.75">
      <c r="A178" s="10"/>
      <c r="B178" s="10"/>
      <c r="C178" s="11">
        <v>4240</v>
      </c>
      <c r="D178" s="5" t="s">
        <v>79</v>
      </c>
      <c r="E178" s="31">
        <v>175936</v>
      </c>
      <c r="F178" s="31">
        <v>172375</v>
      </c>
      <c r="G178" s="149">
        <f t="shared" si="4"/>
        <v>97.97596853401237</v>
      </c>
    </row>
    <row r="179" spans="1:7" ht="12.75">
      <c r="A179" s="10"/>
      <c r="B179" s="10"/>
      <c r="C179" s="11">
        <v>4260</v>
      </c>
      <c r="D179" s="5" t="s">
        <v>80</v>
      </c>
      <c r="E179" s="31">
        <v>570140</v>
      </c>
      <c r="F179" s="31">
        <v>547339</v>
      </c>
      <c r="G179" s="149">
        <f t="shared" si="4"/>
        <v>96.0008068193777</v>
      </c>
    </row>
    <row r="180" spans="1:7" ht="12.75">
      <c r="A180" s="10"/>
      <c r="B180" s="10"/>
      <c r="C180" s="11">
        <v>4270</v>
      </c>
      <c r="D180" s="5" t="s">
        <v>72</v>
      </c>
      <c r="E180" s="31">
        <v>561500</v>
      </c>
      <c r="F180" s="31">
        <v>551986</v>
      </c>
      <c r="G180" s="149">
        <f t="shared" si="4"/>
        <v>98.30560997328584</v>
      </c>
    </row>
    <row r="181" spans="1:7" ht="12.75">
      <c r="A181" s="10"/>
      <c r="B181" s="10"/>
      <c r="C181" s="11">
        <v>4273</v>
      </c>
      <c r="D181" s="5" t="s">
        <v>72</v>
      </c>
      <c r="E181" s="31">
        <v>28700</v>
      </c>
      <c r="F181" s="31">
        <v>28700</v>
      </c>
      <c r="G181" s="149">
        <f t="shared" si="4"/>
        <v>100</v>
      </c>
    </row>
    <row r="182" spans="1:7" ht="12.75">
      <c r="A182" s="10"/>
      <c r="B182" s="10"/>
      <c r="C182" s="11">
        <v>4274</v>
      </c>
      <c r="D182" s="5" t="s">
        <v>72</v>
      </c>
      <c r="E182" s="31">
        <v>112596</v>
      </c>
      <c r="F182" s="31">
        <v>112596</v>
      </c>
      <c r="G182" s="149">
        <f t="shared" si="4"/>
        <v>100</v>
      </c>
    </row>
    <row r="183" spans="1:7" ht="12.75">
      <c r="A183" s="10"/>
      <c r="B183" s="10"/>
      <c r="C183" s="11">
        <v>4280</v>
      </c>
      <c r="D183" s="5" t="s">
        <v>62</v>
      </c>
      <c r="E183" s="31">
        <v>18620</v>
      </c>
      <c r="F183" s="31">
        <v>16821</v>
      </c>
      <c r="G183" s="149">
        <f t="shared" si="4"/>
        <v>90.33834586466165</v>
      </c>
    </row>
    <row r="184" spans="1:7" ht="12.75">
      <c r="A184" s="10"/>
      <c r="B184" s="10"/>
      <c r="C184" s="11">
        <v>4300</v>
      </c>
      <c r="D184" s="5" t="s">
        <v>49</v>
      </c>
      <c r="E184" s="31">
        <v>323822</v>
      </c>
      <c r="F184" s="31">
        <v>302239</v>
      </c>
      <c r="G184" s="149">
        <f t="shared" si="4"/>
        <v>93.33491856637288</v>
      </c>
    </row>
    <row r="185" spans="1:7" ht="12.75">
      <c r="A185" s="10"/>
      <c r="B185" s="10"/>
      <c r="C185" s="11">
        <v>4350</v>
      </c>
      <c r="D185" s="6" t="s">
        <v>165</v>
      </c>
      <c r="E185" s="31">
        <v>9750</v>
      </c>
      <c r="F185" s="31">
        <v>4823</v>
      </c>
      <c r="G185" s="149">
        <f t="shared" si="4"/>
        <v>49.46666666666667</v>
      </c>
    </row>
    <row r="186" spans="1:7" ht="15" customHeight="1">
      <c r="A186" s="10"/>
      <c r="B186" s="10"/>
      <c r="C186" s="11">
        <v>4410</v>
      </c>
      <c r="D186" s="5" t="s">
        <v>60</v>
      </c>
      <c r="E186" s="31">
        <v>22500</v>
      </c>
      <c r="F186" s="31">
        <v>19630</v>
      </c>
      <c r="G186" s="149">
        <f t="shared" si="4"/>
        <v>87.24444444444444</v>
      </c>
    </row>
    <row r="187" spans="1:7" ht="12.75">
      <c r="A187" s="10"/>
      <c r="B187" s="10"/>
      <c r="C187" s="11">
        <v>4430</v>
      </c>
      <c r="D187" s="5" t="s">
        <v>192</v>
      </c>
      <c r="E187" s="31">
        <v>18118</v>
      </c>
      <c r="F187" s="31">
        <v>16447</v>
      </c>
      <c r="G187" s="149">
        <f aca="true" t="shared" si="5" ref="G187:G270">F187*100/E187</f>
        <v>90.7771277182912</v>
      </c>
    </row>
    <row r="188" spans="1:7" ht="12.75">
      <c r="A188" s="10"/>
      <c r="B188" s="10"/>
      <c r="C188" s="11">
        <v>4440</v>
      </c>
      <c r="D188" s="5" t="s">
        <v>82</v>
      </c>
      <c r="E188" s="31">
        <v>249490</v>
      </c>
      <c r="F188" s="31">
        <v>249490</v>
      </c>
      <c r="G188" s="149">
        <f t="shared" si="5"/>
        <v>100</v>
      </c>
    </row>
    <row r="189" spans="1:7" ht="12.75">
      <c r="A189" s="10"/>
      <c r="B189" s="10"/>
      <c r="C189" s="11">
        <v>6050</v>
      </c>
      <c r="D189" s="5" t="s">
        <v>83</v>
      </c>
      <c r="E189" s="31">
        <v>3006828</v>
      </c>
      <c r="F189" s="31">
        <v>3004174</v>
      </c>
      <c r="G189" s="149">
        <f t="shared" si="5"/>
        <v>99.91173422623443</v>
      </c>
    </row>
    <row r="190" spans="1:7" ht="12.75">
      <c r="A190" s="10"/>
      <c r="B190" s="10"/>
      <c r="C190" s="50">
        <v>6060</v>
      </c>
      <c r="D190" s="7" t="s">
        <v>133</v>
      </c>
      <c r="E190" s="39">
        <v>44984</v>
      </c>
      <c r="F190" s="39">
        <v>43742</v>
      </c>
      <c r="G190" s="144">
        <f t="shared" si="5"/>
        <v>97.23901831762404</v>
      </c>
    </row>
    <row r="191" spans="1:9" ht="16.5" customHeight="1">
      <c r="A191" s="91"/>
      <c r="B191" s="97">
        <v>80103</v>
      </c>
      <c r="C191" s="97"/>
      <c r="D191" s="93" t="s">
        <v>171</v>
      </c>
      <c r="E191" s="96">
        <f>SUM(E192:E203)</f>
        <v>294076</v>
      </c>
      <c r="F191" s="96">
        <f>SUM(F192:F203)</f>
        <v>246718</v>
      </c>
      <c r="G191" s="142">
        <f t="shared" si="5"/>
        <v>83.89599967355377</v>
      </c>
      <c r="H191" s="14"/>
      <c r="I191" s="14"/>
    </row>
    <row r="192" spans="1:7" ht="15" customHeight="1">
      <c r="A192" s="10"/>
      <c r="B192" s="10"/>
      <c r="C192" s="47">
        <v>3020</v>
      </c>
      <c r="D192" s="6" t="s">
        <v>172</v>
      </c>
      <c r="E192" s="37">
        <v>17803</v>
      </c>
      <c r="F192" s="31">
        <v>12742</v>
      </c>
      <c r="G192" s="149">
        <f t="shared" si="5"/>
        <v>71.57220693141605</v>
      </c>
    </row>
    <row r="193" spans="1:7" ht="15" customHeight="1">
      <c r="A193" s="10"/>
      <c r="B193" s="10"/>
      <c r="C193" s="11">
        <v>4010</v>
      </c>
      <c r="D193" s="5" t="s">
        <v>52</v>
      </c>
      <c r="E193" s="31">
        <v>162820</v>
      </c>
      <c r="F193" s="31">
        <v>136030</v>
      </c>
      <c r="G193" s="149">
        <f t="shared" si="5"/>
        <v>83.54624738975556</v>
      </c>
    </row>
    <row r="194" spans="1:7" ht="15" customHeight="1">
      <c r="A194" s="10"/>
      <c r="B194" s="10"/>
      <c r="C194" s="11">
        <v>4040</v>
      </c>
      <c r="D194" s="5" t="s">
        <v>53</v>
      </c>
      <c r="E194" s="31">
        <v>9980</v>
      </c>
      <c r="F194" s="31">
        <v>9949</v>
      </c>
      <c r="G194" s="149">
        <f t="shared" si="5"/>
        <v>99.68937875751503</v>
      </c>
    </row>
    <row r="195" spans="1:7" ht="15" customHeight="1">
      <c r="A195" s="10"/>
      <c r="B195" s="10"/>
      <c r="C195" s="11">
        <v>4110</v>
      </c>
      <c r="D195" s="5" t="s">
        <v>54</v>
      </c>
      <c r="E195" s="31">
        <v>32100</v>
      </c>
      <c r="F195" s="31">
        <v>25781</v>
      </c>
      <c r="G195" s="149">
        <f t="shared" si="5"/>
        <v>80.31464174454828</v>
      </c>
    </row>
    <row r="196" spans="1:7" ht="15" customHeight="1">
      <c r="A196" s="10"/>
      <c r="B196" s="10"/>
      <c r="C196" s="11">
        <v>4120</v>
      </c>
      <c r="D196" s="5" t="s">
        <v>38</v>
      </c>
      <c r="E196" s="31">
        <v>4500</v>
      </c>
      <c r="F196" s="31">
        <v>3617</v>
      </c>
      <c r="G196" s="149">
        <f t="shared" si="5"/>
        <v>80.37777777777778</v>
      </c>
    </row>
    <row r="197" spans="1:7" ht="14.25" customHeight="1">
      <c r="A197" s="10"/>
      <c r="B197" s="10"/>
      <c r="C197" s="11">
        <v>4210</v>
      </c>
      <c r="D197" s="5" t="s">
        <v>39</v>
      </c>
      <c r="E197" s="31">
        <v>20630</v>
      </c>
      <c r="F197" s="31">
        <v>17286</v>
      </c>
      <c r="G197" s="149">
        <f t="shared" si="5"/>
        <v>83.7905962190984</v>
      </c>
    </row>
    <row r="198" spans="1:7" ht="15" customHeight="1">
      <c r="A198" s="10"/>
      <c r="B198" s="10"/>
      <c r="C198" s="11">
        <v>4240</v>
      </c>
      <c r="D198" s="5" t="s">
        <v>79</v>
      </c>
      <c r="E198" s="31">
        <v>18000</v>
      </c>
      <c r="F198" s="31">
        <v>17732</v>
      </c>
      <c r="G198" s="149">
        <f t="shared" si="5"/>
        <v>98.5111111111111</v>
      </c>
    </row>
    <row r="199" spans="1:7" ht="15" customHeight="1">
      <c r="A199" s="10"/>
      <c r="B199" s="10"/>
      <c r="C199" s="11">
        <v>4270</v>
      </c>
      <c r="D199" s="5" t="s">
        <v>72</v>
      </c>
      <c r="E199" s="31">
        <v>7500</v>
      </c>
      <c r="F199" s="31">
        <v>7084</v>
      </c>
      <c r="G199" s="149">
        <f t="shared" si="5"/>
        <v>94.45333333333333</v>
      </c>
    </row>
    <row r="200" spans="1:7" ht="15" customHeight="1">
      <c r="A200" s="10"/>
      <c r="B200" s="10"/>
      <c r="C200" s="11">
        <v>4280</v>
      </c>
      <c r="D200" s="5" t="s">
        <v>62</v>
      </c>
      <c r="E200" s="31">
        <v>500</v>
      </c>
      <c r="F200" s="31">
        <v>100</v>
      </c>
      <c r="G200" s="149">
        <f t="shared" si="5"/>
        <v>20</v>
      </c>
    </row>
    <row r="201" spans="1:7" ht="15" customHeight="1">
      <c r="A201" s="10"/>
      <c r="B201" s="10"/>
      <c r="C201" s="11">
        <v>4300</v>
      </c>
      <c r="D201" s="5" t="s">
        <v>119</v>
      </c>
      <c r="E201" s="31">
        <v>8900</v>
      </c>
      <c r="F201" s="31">
        <v>6255</v>
      </c>
      <c r="G201" s="149">
        <f t="shared" si="5"/>
        <v>70.28089887640449</v>
      </c>
    </row>
    <row r="202" spans="1:7" ht="15" customHeight="1">
      <c r="A202" s="10"/>
      <c r="B202" s="10"/>
      <c r="C202" s="11">
        <v>4410</v>
      </c>
      <c r="D202" s="5" t="s">
        <v>60</v>
      </c>
      <c r="E202" s="31">
        <v>1610</v>
      </c>
      <c r="F202" s="31">
        <v>409</v>
      </c>
      <c r="G202" s="149">
        <f t="shared" si="5"/>
        <v>25.403726708074533</v>
      </c>
    </row>
    <row r="203" spans="1:7" ht="15" customHeight="1">
      <c r="A203" s="10"/>
      <c r="B203" s="10"/>
      <c r="C203" s="11">
        <v>4440</v>
      </c>
      <c r="D203" s="5" t="s">
        <v>82</v>
      </c>
      <c r="E203" s="31">
        <v>9733</v>
      </c>
      <c r="F203" s="31">
        <v>9733</v>
      </c>
      <c r="G203" s="149">
        <f>F203*100/E203</f>
        <v>100</v>
      </c>
    </row>
    <row r="204" spans="1:7" ht="15.75" customHeight="1">
      <c r="A204" s="91"/>
      <c r="B204" s="97">
        <v>80104</v>
      </c>
      <c r="C204" s="97"/>
      <c r="D204" s="93" t="s">
        <v>130</v>
      </c>
      <c r="E204" s="96">
        <f>SUM(E205:E220,E222:E225)</f>
        <v>3824331</v>
      </c>
      <c r="F204" s="96">
        <f>SUM(F205:F220,F222:F225)</f>
        <v>3664098</v>
      </c>
      <c r="G204" s="142">
        <f t="shared" si="5"/>
        <v>95.8101691511535</v>
      </c>
    </row>
    <row r="205" spans="1:7" ht="24">
      <c r="A205" s="69"/>
      <c r="B205" s="70"/>
      <c r="C205" s="82">
        <v>2310</v>
      </c>
      <c r="D205" s="83" t="s">
        <v>149</v>
      </c>
      <c r="E205" s="68">
        <v>343263</v>
      </c>
      <c r="F205" s="68">
        <v>343263</v>
      </c>
      <c r="G205" s="143">
        <f t="shared" si="5"/>
        <v>100</v>
      </c>
    </row>
    <row r="206" spans="1:7" ht="22.5">
      <c r="A206" s="69"/>
      <c r="B206" s="70"/>
      <c r="C206" s="67">
        <v>2540</v>
      </c>
      <c r="D206" s="66" t="s">
        <v>129</v>
      </c>
      <c r="E206" s="68">
        <v>1529524</v>
      </c>
      <c r="F206" s="78">
        <v>1506580</v>
      </c>
      <c r="G206" s="149">
        <f t="shared" si="5"/>
        <v>98.49992546700804</v>
      </c>
    </row>
    <row r="207" spans="1:7" ht="16.5" customHeight="1">
      <c r="A207" s="10"/>
      <c r="B207" s="10"/>
      <c r="C207" s="47">
        <v>3020</v>
      </c>
      <c r="D207" s="6" t="s">
        <v>172</v>
      </c>
      <c r="E207" s="37">
        <v>63400</v>
      </c>
      <c r="F207" s="31">
        <v>49701</v>
      </c>
      <c r="G207" s="149">
        <f t="shared" si="5"/>
        <v>78.39274447949526</v>
      </c>
    </row>
    <row r="208" spans="1:7" ht="12.75">
      <c r="A208" s="10"/>
      <c r="B208" s="10"/>
      <c r="C208" s="11">
        <v>4010</v>
      </c>
      <c r="D208" s="5" t="s">
        <v>52</v>
      </c>
      <c r="E208" s="31">
        <v>1128330</v>
      </c>
      <c r="F208" s="31">
        <v>1067938</v>
      </c>
      <c r="G208" s="149">
        <f t="shared" si="5"/>
        <v>94.64766513342728</v>
      </c>
    </row>
    <row r="209" spans="1:7" ht="12.75">
      <c r="A209" s="10"/>
      <c r="B209" s="10"/>
      <c r="C209" s="11">
        <v>4040</v>
      </c>
      <c r="D209" s="5" t="s">
        <v>53</v>
      </c>
      <c r="E209" s="31">
        <v>77870</v>
      </c>
      <c r="F209" s="31">
        <v>77798</v>
      </c>
      <c r="G209" s="149">
        <f t="shared" si="5"/>
        <v>99.90753820470015</v>
      </c>
    </row>
    <row r="210" spans="1:7" ht="12.75">
      <c r="A210" s="10"/>
      <c r="B210" s="10"/>
      <c r="C210" s="11">
        <v>4110</v>
      </c>
      <c r="D210" s="5" t="s">
        <v>54</v>
      </c>
      <c r="E210" s="31">
        <v>228300</v>
      </c>
      <c r="F210" s="31">
        <v>194880</v>
      </c>
      <c r="G210" s="149">
        <f t="shared" si="5"/>
        <v>85.36136662286465</v>
      </c>
    </row>
    <row r="211" spans="1:7" ht="12.75">
      <c r="A211" s="10"/>
      <c r="B211" s="10"/>
      <c r="C211" s="11">
        <v>4120</v>
      </c>
      <c r="D211" s="5" t="s">
        <v>38</v>
      </c>
      <c r="E211" s="31">
        <v>31420</v>
      </c>
      <c r="F211" s="31">
        <v>26880</v>
      </c>
      <c r="G211" s="149">
        <f t="shared" si="5"/>
        <v>85.55060471037555</v>
      </c>
    </row>
    <row r="212" spans="1:7" ht="12.75">
      <c r="A212" s="10"/>
      <c r="B212" s="10"/>
      <c r="C212" s="11">
        <v>4170</v>
      </c>
      <c r="D212" s="5" t="s">
        <v>164</v>
      </c>
      <c r="E212" s="31">
        <v>5100</v>
      </c>
      <c r="F212" s="31">
        <v>4564</v>
      </c>
      <c r="G212" s="149">
        <f t="shared" si="5"/>
        <v>89.49019607843137</v>
      </c>
    </row>
    <row r="213" spans="1:7" ht="12.75">
      <c r="A213" s="10"/>
      <c r="B213" s="10"/>
      <c r="C213" s="11">
        <v>4210</v>
      </c>
      <c r="D213" s="5" t="s">
        <v>95</v>
      </c>
      <c r="E213" s="31">
        <v>104662</v>
      </c>
      <c r="F213" s="31">
        <v>97213</v>
      </c>
      <c r="G213" s="149">
        <f t="shared" si="5"/>
        <v>92.88280369188435</v>
      </c>
    </row>
    <row r="214" spans="1:7" ht="12.75">
      <c r="A214" s="10"/>
      <c r="B214" s="10"/>
      <c r="C214" s="47">
        <v>4220</v>
      </c>
      <c r="D214" s="5" t="s">
        <v>170</v>
      </c>
      <c r="E214" s="37">
        <v>28331</v>
      </c>
      <c r="F214" s="31">
        <v>28331</v>
      </c>
      <c r="G214" s="149">
        <f t="shared" si="5"/>
        <v>100</v>
      </c>
    </row>
    <row r="215" spans="1:7" ht="12.75">
      <c r="A215" s="10"/>
      <c r="B215" s="10"/>
      <c r="C215" s="47">
        <v>4240</v>
      </c>
      <c r="D215" s="6" t="s">
        <v>79</v>
      </c>
      <c r="E215" s="37">
        <v>27550</v>
      </c>
      <c r="F215" s="31">
        <v>27455</v>
      </c>
      <c r="G215" s="149">
        <f t="shared" si="5"/>
        <v>99.65517241379311</v>
      </c>
    </row>
    <row r="216" spans="1:7" ht="12.75">
      <c r="A216" s="10"/>
      <c r="B216" s="10"/>
      <c r="C216" s="11">
        <v>4260</v>
      </c>
      <c r="D216" s="5" t="s">
        <v>80</v>
      </c>
      <c r="E216" s="31">
        <v>50500</v>
      </c>
      <c r="F216" s="31">
        <v>45288</v>
      </c>
      <c r="G216" s="149">
        <f t="shared" si="5"/>
        <v>89.67920792079208</v>
      </c>
    </row>
    <row r="217" spans="1:7" ht="12.75">
      <c r="A217" s="10"/>
      <c r="B217" s="10"/>
      <c r="C217" s="11">
        <v>4270</v>
      </c>
      <c r="D217" s="5" t="s">
        <v>84</v>
      </c>
      <c r="E217" s="31">
        <v>49178</v>
      </c>
      <c r="F217" s="31">
        <v>45088</v>
      </c>
      <c r="G217" s="149">
        <f t="shared" si="5"/>
        <v>91.68327300825572</v>
      </c>
    </row>
    <row r="218" spans="1:7" ht="12.75">
      <c r="A218" s="10"/>
      <c r="B218" s="10"/>
      <c r="C218" s="11">
        <v>4280</v>
      </c>
      <c r="D218" s="5" t="s">
        <v>62</v>
      </c>
      <c r="E218" s="31">
        <v>3664</v>
      </c>
      <c r="F218" s="31">
        <v>3000</v>
      </c>
      <c r="G218" s="149">
        <f t="shared" si="5"/>
        <v>81.87772925764192</v>
      </c>
    </row>
    <row r="219" spans="1:7" ht="12.75">
      <c r="A219" s="10"/>
      <c r="B219" s="10"/>
      <c r="C219" s="11">
        <v>4300</v>
      </c>
      <c r="D219" s="5" t="s">
        <v>49</v>
      </c>
      <c r="E219" s="31">
        <v>51296</v>
      </c>
      <c r="F219" s="31">
        <v>46302</v>
      </c>
      <c r="G219" s="149">
        <f t="shared" si="5"/>
        <v>90.26434809731752</v>
      </c>
    </row>
    <row r="220" spans="1:7" ht="12.75">
      <c r="A220" s="51"/>
      <c r="B220" s="51"/>
      <c r="C220" s="54">
        <v>4350</v>
      </c>
      <c r="D220" s="6" t="s">
        <v>165</v>
      </c>
      <c r="E220" s="35">
        <v>1700</v>
      </c>
      <c r="F220" s="35">
        <v>961</v>
      </c>
      <c r="G220" s="150">
        <f t="shared" si="5"/>
        <v>56.529411764705884</v>
      </c>
    </row>
    <row r="221" spans="1:7" ht="10.5" customHeight="1" thickBot="1">
      <c r="A221" s="84">
        <v>1</v>
      </c>
      <c r="B221" s="84">
        <v>2</v>
      </c>
      <c r="C221" s="8">
        <v>3</v>
      </c>
      <c r="D221" s="8">
        <v>4</v>
      </c>
      <c r="E221" s="36">
        <v>5</v>
      </c>
      <c r="F221" s="36">
        <v>6</v>
      </c>
      <c r="G221" s="139">
        <v>7</v>
      </c>
    </row>
    <row r="222" spans="1:7" ht="13.5" thickTop="1">
      <c r="A222" s="132"/>
      <c r="B222" s="132"/>
      <c r="C222" s="15">
        <v>4410</v>
      </c>
      <c r="D222" s="133" t="s">
        <v>60</v>
      </c>
      <c r="E222" s="108">
        <v>11652</v>
      </c>
      <c r="F222" s="108">
        <v>10485</v>
      </c>
      <c r="G222" s="157">
        <f t="shared" si="5"/>
        <v>89.98455200823894</v>
      </c>
    </row>
    <row r="223" spans="1:7" ht="12.75">
      <c r="A223" s="10"/>
      <c r="B223" s="10"/>
      <c r="C223" s="47">
        <v>4430</v>
      </c>
      <c r="D223" s="6" t="s">
        <v>81</v>
      </c>
      <c r="E223" s="37">
        <v>1747</v>
      </c>
      <c r="F223" s="37">
        <v>1564</v>
      </c>
      <c r="G223" s="143">
        <f t="shared" si="5"/>
        <v>89.52489982827704</v>
      </c>
    </row>
    <row r="224" spans="1:7" ht="12.75">
      <c r="A224" s="10"/>
      <c r="B224" s="10"/>
      <c r="C224" s="11">
        <v>4440</v>
      </c>
      <c r="D224" s="5" t="s">
        <v>82</v>
      </c>
      <c r="E224" s="31">
        <v>58744</v>
      </c>
      <c r="F224" s="31">
        <v>58744</v>
      </c>
      <c r="G224" s="149">
        <f t="shared" si="5"/>
        <v>100</v>
      </c>
    </row>
    <row r="225" spans="1:7" ht="12.75">
      <c r="A225" s="10"/>
      <c r="B225" s="10"/>
      <c r="C225" s="50">
        <v>6060</v>
      </c>
      <c r="D225" s="7" t="s">
        <v>174</v>
      </c>
      <c r="E225" s="39">
        <v>28100</v>
      </c>
      <c r="F225" s="39">
        <v>28063</v>
      </c>
      <c r="G225" s="144">
        <f t="shared" si="5"/>
        <v>99.86832740213524</v>
      </c>
    </row>
    <row r="226" spans="1:7" s="13" customFormat="1" ht="12.75">
      <c r="A226" s="91"/>
      <c r="B226" s="97">
        <v>80110</v>
      </c>
      <c r="C226" s="97"/>
      <c r="D226" s="93" t="s">
        <v>76</v>
      </c>
      <c r="E226" s="96">
        <f>SUM(E227:E244,E245:E252)</f>
        <v>3309803</v>
      </c>
      <c r="F226" s="96">
        <f>SUM(F227:F244,F245:F252)</f>
        <v>3222298</v>
      </c>
      <c r="G226" s="142">
        <f t="shared" si="5"/>
        <v>97.35618706007578</v>
      </c>
    </row>
    <row r="227" spans="1:7" s="13" customFormat="1" ht="22.5">
      <c r="A227" s="69"/>
      <c r="B227" s="70"/>
      <c r="C227" s="67">
        <v>2540</v>
      </c>
      <c r="D227" s="66" t="s">
        <v>129</v>
      </c>
      <c r="E227" s="68">
        <v>120058</v>
      </c>
      <c r="F227" s="68">
        <v>120058</v>
      </c>
      <c r="G227" s="143">
        <f t="shared" si="5"/>
        <v>100</v>
      </c>
    </row>
    <row r="228" spans="1:7" ht="12.75">
      <c r="A228" s="10"/>
      <c r="B228" s="10"/>
      <c r="C228" s="47">
        <v>3020</v>
      </c>
      <c r="D228" s="6" t="s">
        <v>175</v>
      </c>
      <c r="E228" s="37">
        <v>168879</v>
      </c>
      <c r="F228" s="31">
        <v>162872</v>
      </c>
      <c r="G228" s="149">
        <f t="shared" si="5"/>
        <v>96.44301541340249</v>
      </c>
    </row>
    <row r="229" spans="1:7" ht="14.25" customHeight="1">
      <c r="A229" s="10"/>
      <c r="B229" s="10"/>
      <c r="C229" s="11">
        <v>4010</v>
      </c>
      <c r="D229" s="5" t="s">
        <v>52</v>
      </c>
      <c r="E229" s="31">
        <v>2113920</v>
      </c>
      <c r="F229" s="31">
        <v>2066190</v>
      </c>
      <c r="G229" s="149">
        <f t="shared" si="5"/>
        <v>97.74210944595822</v>
      </c>
    </row>
    <row r="230" spans="1:7" ht="14.25" customHeight="1">
      <c r="A230" s="10"/>
      <c r="B230" s="10"/>
      <c r="C230" s="11">
        <v>4040</v>
      </c>
      <c r="D230" s="5" t="s">
        <v>53</v>
      </c>
      <c r="E230" s="31">
        <v>150930</v>
      </c>
      <c r="F230" s="31">
        <v>150930</v>
      </c>
      <c r="G230" s="149">
        <f t="shared" si="5"/>
        <v>100</v>
      </c>
    </row>
    <row r="231" spans="1:7" ht="12.75">
      <c r="A231" s="10"/>
      <c r="B231" s="10"/>
      <c r="C231" s="11">
        <v>4110</v>
      </c>
      <c r="D231" s="5" t="s">
        <v>85</v>
      </c>
      <c r="E231" s="31">
        <v>409190</v>
      </c>
      <c r="F231" s="31">
        <v>389984</v>
      </c>
      <c r="G231" s="149">
        <f t="shared" si="5"/>
        <v>95.30633690950414</v>
      </c>
    </row>
    <row r="232" spans="1:7" ht="12.75">
      <c r="A232" s="10"/>
      <c r="B232" s="10"/>
      <c r="C232" s="11">
        <v>4118</v>
      </c>
      <c r="D232" s="5" t="s">
        <v>85</v>
      </c>
      <c r="E232" s="31">
        <v>2431</v>
      </c>
      <c r="F232" s="31">
        <v>2431</v>
      </c>
      <c r="G232" s="149">
        <f t="shared" si="5"/>
        <v>100</v>
      </c>
    </row>
    <row r="233" spans="1:7" ht="12.75">
      <c r="A233" s="10"/>
      <c r="B233" s="10"/>
      <c r="C233" s="11">
        <v>4119</v>
      </c>
      <c r="D233" s="5" t="s">
        <v>85</v>
      </c>
      <c r="E233" s="31">
        <v>811</v>
      </c>
      <c r="F233" s="31">
        <v>811</v>
      </c>
      <c r="G233" s="149">
        <f t="shared" si="5"/>
        <v>100</v>
      </c>
    </row>
    <row r="234" spans="1:7" ht="12.75">
      <c r="A234" s="10"/>
      <c r="B234" s="10"/>
      <c r="C234" s="11">
        <v>4120</v>
      </c>
      <c r="D234" s="5" t="s">
        <v>38</v>
      </c>
      <c r="E234" s="31">
        <v>56190</v>
      </c>
      <c r="F234" s="31">
        <v>53480</v>
      </c>
      <c r="G234" s="149">
        <f t="shared" si="5"/>
        <v>95.17707777184552</v>
      </c>
    </row>
    <row r="235" spans="1:7" ht="12.75">
      <c r="A235" s="10"/>
      <c r="B235" s="10"/>
      <c r="C235" s="11">
        <v>4128</v>
      </c>
      <c r="D235" s="5" t="s">
        <v>38</v>
      </c>
      <c r="E235" s="31">
        <v>342</v>
      </c>
      <c r="F235" s="31">
        <v>342</v>
      </c>
      <c r="G235" s="149">
        <f t="shared" si="5"/>
        <v>100</v>
      </c>
    </row>
    <row r="236" spans="1:7" ht="12.75">
      <c r="A236" s="10"/>
      <c r="B236" s="10"/>
      <c r="C236" s="11">
        <v>4129</v>
      </c>
      <c r="D236" s="5" t="s">
        <v>38</v>
      </c>
      <c r="E236" s="31">
        <v>113</v>
      </c>
      <c r="F236" s="31">
        <v>113</v>
      </c>
      <c r="G236" s="149">
        <f t="shared" si="5"/>
        <v>100</v>
      </c>
    </row>
    <row r="237" spans="1:7" ht="12.75">
      <c r="A237" s="10"/>
      <c r="B237" s="10"/>
      <c r="C237" s="11">
        <v>4178</v>
      </c>
      <c r="D237" s="5" t="s">
        <v>164</v>
      </c>
      <c r="E237" s="31">
        <v>16419</v>
      </c>
      <c r="F237" s="31">
        <v>16419</v>
      </c>
      <c r="G237" s="149">
        <f t="shared" si="5"/>
        <v>100</v>
      </c>
    </row>
    <row r="238" spans="1:7" ht="12.75">
      <c r="A238" s="10"/>
      <c r="B238" s="10"/>
      <c r="C238" s="11">
        <v>4179</v>
      </c>
      <c r="D238" s="5" t="s">
        <v>164</v>
      </c>
      <c r="E238" s="31">
        <v>5474</v>
      </c>
      <c r="F238" s="31">
        <v>5474</v>
      </c>
      <c r="G238" s="149">
        <f t="shared" si="5"/>
        <v>100</v>
      </c>
    </row>
    <row r="239" spans="1:7" ht="12.75">
      <c r="A239" s="10"/>
      <c r="B239" s="10"/>
      <c r="C239" s="11">
        <v>4210</v>
      </c>
      <c r="D239" s="5" t="s">
        <v>95</v>
      </c>
      <c r="E239" s="31">
        <v>23608</v>
      </c>
      <c r="F239" s="31">
        <v>23420</v>
      </c>
      <c r="G239" s="149">
        <f t="shared" si="5"/>
        <v>99.203659776347</v>
      </c>
    </row>
    <row r="240" spans="1:7" ht="12.75">
      <c r="A240" s="10"/>
      <c r="B240" s="10"/>
      <c r="C240" s="11">
        <v>4240</v>
      </c>
      <c r="D240" s="5" t="s">
        <v>79</v>
      </c>
      <c r="E240" s="31">
        <v>22314</v>
      </c>
      <c r="F240" s="31">
        <v>22177</v>
      </c>
      <c r="G240" s="149">
        <f t="shared" si="5"/>
        <v>99.38603567267187</v>
      </c>
    </row>
    <row r="241" spans="1:7" ht="12.75">
      <c r="A241" s="10"/>
      <c r="B241" s="10"/>
      <c r="C241" s="11">
        <v>4248</v>
      </c>
      <c r="D241" s="5" t="s">
        <v>79</v>
      </c>
      <c r="E241" s="31">
        <v>22360</v>
      </c>
      <c r="F241" s="31">
        <v>22360</v>
      </c>
      <c r="G241" s="149">
        <f t="shared" si="5"/>
        <v>100</v>
      </c>
    </row>
    <row r="242" spans="1:7" ht="12.75">
      <c r="A242" s="10"/>
      <c r="B242" s="10"/>
      <c r="C242" s="11">
        <v>4249</v>
      </c>
      <c r="D242" s="5" t="s">
        <v>79</v>
      </c>
      <c r="E242" s="31">
        <v>7452</v>
      </c>
      <c r="F242" s="31">
        <v>7452</v>
      </c>
      <c r="G242" s="149">
        <f t="shared" si="5"/>
        <v>100</v>
      </c>
    </row>
    <row r="243" spans="1:7" ht="12.75">
      <c r="A243" s="10"/>
      <c r="B243" s="10"/>
      <c r="C243" s="11">
        <v>4260</v>
      </c>
      <c r="D243" s="5" t="s">
        <v>80</v>
      </c>
      <c r="E243" s="31">
        <v>6100</v>
      </c>
      <c r="F243" s="31">
        <v>1074</v>
      </c>
      <c r="G243" s="149">
        <f t="shared" si="5"/>
        <v>17.60655737704918</v>
      </c>
    </row>
    <row r="244" spans="1:7" ht="12.75">
      <c r="A244" s="10"/>
      <c r="B244" s="10"/>
      <c r="C244" s="11">
        <v>4270</v>
      </c>
      <c r="D244" s="5" t="s">
        <v>72</v>
      </c>
      <c r="E244" s="31">
        <v>9971</v>
      </c>
      <c r="F244" s="31">
        <v>9715</v>
      </c>
      <c r="G244" s="149">
        <f t="shared" si="5"/>
        <v>97.43255440778258</v>
      </c>
    </row>
    <row r="245" spans="1:7" ht="12.75">
      <c r="A245" s="10"/>
      <c r="B245" s="10"/>
      <c r="C245" s="11">
        <v>4280</v>
      </c>
      <c r="D245" s="5" t="s">
        <v>62</v>
      </c>
      <c r="E245" s="31">
        <v>3403</v>
      </c>
      <c r="F245" s="31">
        <v>1036</v>
      </c>
      <c r="G245" s="149">
        <f t="shared" si="5"/>
        <v>30.44372612400823</v>
      </c>
    </row>
    <row r="246" spans="1:7" ht="12.75">
      <c r="A246" s="10"/>
      <c r="B246" s="10"/>
      <c r="C246" s="11">
        <v>4300</v>
      </c>
      <c r="D246" s="5" t="s">
        <v>49</v>
      </c>
      <c r="E246" s="31">
        <v>31200</v>
      </c>
      <c r="F246" s="31">
        <v>29245</v>
      </c>
      <c r="G246" s="149">
        <f t="shared" si="5"/>
        <v>93.73397435897436</v>
      </c>
    </row>
    <row r="247" spans="1:7" ht="12.75">
      <c r="A247" s="10"/>
      <c r="B247" s="10"/>
      <c r="C247" s="11">
        <v>4308</v>
      </c>
      <c r="D247" s="5" t="s">
        <v>49</v>
      </c>
      <c r="E247" s="31">
        <v>9712</v>
      </c>
      <c r="F247" s="31">
        <v>9712</v>
      </c>
      <c r="G247" s="149">
        <f t="shared" si="5"/>
        <v>100</v>
      </c>
    </row>
    <row r="248" spans="1:7" ht="12.75">
      <c r="A248" s="10"/>
      <c r="B248" s="10"/>
      <c r="C248" s="11">
        <v>4309</v>
      </c>
      <c r="D248" s="5" t="s">
        <v>49</v>
      </c>
      <c r="E248" s="31">
        <v>3237</v>
      </c>
      <c r="F248" s="31">
        <v>3237</v>
      </c>
      <c r="G248" s="149">
        <f t="shared" si="5"/>
        <v>100</v>
      </c>
    </row>
    <row r="249" spans="1:7" ht="12.75">
      <c r="A249" s="10"/>
      <c r="B249" s="10"/>
      <c r="C249" s="11">
        <v>4410</v>
      </c>
      <c r="D249" s="5" t="s">
        <v>60</v>
      </c>
      <c r="E249" s="31">
        <v>4048</v>
      </c>
      <c r="F249" s="31">
        <v>2125</v>
      </c>
      <c r="G249" s="149">
        <f t="shared" si="5"/>
        <v>52.49505928853755</v>
      </c>
    </row>
    <row r="250" spans="1:7" ht="12.75">
      <c r="A250" s="10"/>
      <c r="B250" s="10"/>
      <c r="C250" s="11">
        <v>4418</v>
      </c>
      <c r="D250" s="5" t="s">
        <v>60</v>
      </c>
      <c r="E250" s="39">
        <v>384</v>
      </c>
      <c r="F250" s="39">
        <v>384</v>
      </c>
      <c r="G250" s="149">
        <f t="shared" si="5"/>
        <v>100</v>
      </c>
    </row>
    <row r="251" spans="1:7" ht="12.75">
      <c r="A251" s="10"/>
      <c r="B251" s="10"/>
      <c r="C251" s="11">
        <v>4419</v>
      </c>
      <c r="D251" s="5" t="s">
        <v>60</v>
      </c>
      <c r="E251" s="39">
        <v>129</v>
      </c>
      <c r="F251" s="39">
        <v>129</v>
      </c>
      <c r="G251" s="149">
        <f t="shared" si="5"/>
        <v>100</v>
      </c>
    </row>
    <row r="252" spans="1:7" ht="12.75">
      <c r="A252" s="10"/>
      <c r="B252" s="10"/>
      <c r="C252" s="50">
        <v>4440</v>
      </c>
      <c r="D252" s="7" t="s">
        <v>82</v>
      </c>
      <c r="E252" s="39">
        <v>121128</v>
      </c>
      <c r="F252" s="39">
        <v>121128</v>
      </c>
      <c r="G252" s="149">
        <f t="shared" si="5"/>
        <v>100</v>
      </c>
    </row>
    <row r="253" spans="1:7" s="13" customFormat="1" ht="15" customHeight="1">
      <c r="A253" s="91"/>
      <c r="B253" s="97">
        <v>80113</v>
      </c>
      <c r="C253" s="97"/>
      <c r="D253" s="93" t="s">
        <v>77</v>
      </c>
      <c r="E253" s="96">
        <f>E254</f>
        <v>560200</v>
      </c>
      <c r="F253" s="96">
        <f>F254</f>
        <v>552712</v>
      </c>
      <c r="G253" s="142">
        <f t="shared" si="5"/>
        <v>98.6633345233845</v>
      </c>
    </row>
    <row r="254" spans="1:7" ht="12.75">
      <c r="A254" s="10"/>
      <c r="B254" s="10"/>
      <c r="C254" s="10">
        <v>4300</v>
      </c>
      <c r="D254" s="4" t="s">
        <v>49</v>
      </c>
      <c r="E254" s="38">
        <v>560200</v>
      </c>
      <c r="F254" s="38">
        <v>552712</v>
      </c>
      <c r="G254" s="146">
        <f t="shared" si="5"/>
        <v>98.6633345233845</v>
      </c>
    </row>
    <row r="255" spans="1:7" ht="15" customHeight="1">
      <c r="A255" s="91"/>
      <c r="B255" s="97">
        <v>80114</v>
      </c>
      <c r="C255" s="97"/>
      <c r="D255" s="93" t="s">
        <v>137</v>
      </c>
      <c r="E255" s="96">
        <f>SUM(E256:E270)</f>
        <v>616992</v>
      </c>
      <c r="F255" s="96">
        <f>SUM(F256:F270)</f>
        <v>579993</v>
      </c>
      <c r="G255" s="142">
        <f t="shared" si="5"/>
        <v>94.0033258129765</v>
      </c>
    </row>
    <row r="256" spans="1:7" ht="12.75">
      <c r="A256" s="10"/>
      <c r="B256" s="55"/>
      <c r="C256" s="55">
        <v>3020</v>
      </c>
      <c r="D256" s="6" t="s">
        <v>172</v>
      </c>
      <c r="E256" s="38">
        <v>800</v>
      </c>
      <c r="F256" s="38">
        <v>728</v>
      </c>
      <c r="G256" s="143">
        <f t="shared" si="5"/>
        <v>91</v>
      </c>
    </row>
    <row r="257" spans="1:7" ht="12.75">
      <c r="A257" s="10"/>
      <c r="B257" s="55"/>
      <c r="C257" s="56">
        <v>4010</v>
      </c>
      <c r="D257" s="5" t="s">
        <v>52</v>
      </c>
      <c r="E257" s="39">
        <v>361600</v>
      </c>
      <c r="F257" s="39">
        <v>345414</v>
      </c>
      <c r="G257" s="149">
        <f t="shared" si="5"/>
        <v>95.52378318584071</v>
      </c>
    </row>
    <row r="258" spans="1:7" ht="12.75">
      <c r="A258" s="10"/>
      <c r="B258" s="55"/>
      <c r="C258" s="56">
        <v>4040</v>
      </c>
      <c r="D258" s="7" t="s">
        <v>118</v>
      </c>
      <c r="E258" s="39">
        <v>20900</v>
      </c>
      <c r="F258" s="39">
        <v>20804</v>
      </c>
      <c r="G258" s="149">
        <f t="shared" si="5"/>
        <v>99.54066985645933</v>
      </c>
    </row>
    <row r="259" spans="1:7" ht="12.75">
      <c r="A259" s="10"/>
      <c r="B259" s="55"/>
      <c r="C259" s="56">
        <v>4110</v>
      </c>
      <c r="D259" s="7" t="s">
        <v>85</v>
      </c>
      <c r="E259" s="39">
        <v>68950</v>
      </c>
      <c r="F259" s="39">
        <v>60376</v>
      </c>
      <c r="G259" s="149">
        <f t="shared" si="5"/>
        <v>87.56490210297316</v>
      </c>
    </row>
    <row r="260" spans="1:7" ht="12.75">
      <c r="A260" s="10"/>
      <c r="B260" s="55"/>
      <c r="C260" s="56">
        <v>4120</v>
      </c>
      <c r="D260" s="7" t="s">
        <v>38</v>
      </c>
      <c r="E260" s="39">
        <v>9550</v>
      </c>
      <c r="F260" s="39">
        <v>8370</v>
      </c>
      <c r="G260" s="149">
        <f t="shared" si="5"/>
        <v>87.64397905759162</v>
      </c>
    </row>
    <row r="261" spans="1:7" ht="14.25" customHeight="1">
      <c r="A261" s="10"/>
      <c r="B261" s="55"/>
      <c r="C261" s="56">
        <v>4170</v>
      </c>
      <c r="D261" s="5" t="s">
        <v>164</v>
      </c>
      <c r="E261" s="39">
        <v>12000</v>
      </c>
      <c r="F261" s="39">
        <v>10188</v>
      </c>
      <c r="G261" s="149">
        <f t="shared" si="5"/>
        <v>84.9</v>
      </c>
    </row>
    <row r="262" spans="1:7" ht="14.25" customHeight="1">
      <c r="A262" s="10"/>
      <c r="B262" s="55"/>
      <c r="C262" s="56">
        <v>4210</v>
      </c>
      <c r="D262" s="7" t="s">
        <v>39</v>
      </c>
      <c r="E262" s="39">
        <v>48709</v>
      </c>
      <c r="F262" s="39">
        <v>44169</v>
      </c>
      <c r="G262" s="149">
        <f t="shared" si="5"/>
        <v>90.67934057361063</v>
      </c>
    </row>
    <row r="263" spans="1:7" ht="12.75">
      <c r="A263" s="10"/>
      <c r="B263" s="55"/>
      <c r="C263" s="11">
        <v>4270</v>
      </c>
      <c r="D263" s="5" t="s">
        <v>84</v>
      </c>
      <c r="E263" s="31">
        <v>15000</v>
      </c>
      <c r="F263" s="31">
        <v>14107</v>
      </c>
      <c r="G263" s="149">
        <f t="shared" si="5"/>
        <v>94.04666666666667</v>
      </c>
    </row>
    <row r="264" spans="1:7" ht="12.75">
      <c r="A264" s="10"/>
      <c r="B264" s="55"/>
      <c r="C264" s="55">
        <v>4280</v>
      </c>
      <c r="D264" s="4" t="s">
        <v>62</v>
      </c>
      <c r="E264" s="38">
        <v>750</v>
      </c>
      <c r="F264" s="38">
        <v>545</v>
      </c>
      <c r="G264" s="149">
        <f t="shared" si="5"/>
        <v>72.66666666666667</v>
      </c>
    </row>
    <row r="265" spans="1:7" ht="12.75">
      <c r="A265" s="10"/>
      <c r="B265" s="55"/>
      <c r="C265" s="56">
        <v>4300</v>
      </c>
      <c r="D265" s="7" t="s">
        <v>49</v>
      </c>
      <c r="E265" s="39">
        <v>52400</v>
      </c>
      <c r="F265" s="39">
        <v>52393</v>
      </c>
      <c r="G265" s="149">
        <f t="shared" si="5"/>
        <v>99.98664122137404</v>
      </c>
    </row>
    <row r="266" spans="1:7" ht="12.75">
      <c r="A266" s="10"/>
      <c r="B266" s="55"/>
      <c r="C266" s="56">
        <v>4350</v>
      </c>
      <c r="D266" s="6" t="s">
        <v>165</v>
      </c>
      <c r="E266" s="39">
        <v>3000</v>
      </c>
      <c r="F266" s="39">
        <v>2010</v>
      </c>
      <c r="G266" s="149">
        <f t="shared" si="5"/>
        <v>67</v>
      </c>
    </row>
    <row r="267" spans="1:7" ht="12.75">
      <c r="A267" s="10"/>
      <c r="B267" s="55"/>
      <c r="C267" s="56">
        <v>4410</v>
      </c>
      <c r="D267" s="7" t="s">
        <v>60</v>
      </c>
      <c r="E267" s="39">
        <v>9000</v>
      </c>
      <c r="F267" s="39">
        <v>8843</v>
      </c>
      <c r="G267" s="149">
        <f t="shared" si="5"/>
        <v>98.25555555555556</v>
      </c>
    </row>
    <row r="268" spans="1:7" ht="12.75">
      <c r="A268" s="10"/>
      <c r="B268" s="55"/>
      <c r="C268" s="56">
        <v>4430</v>
      </c>
      <c r="D268" s="7" t="s">
        <v>176</v>
      </c>
      <c r="E268" s="39">
        <v>3000</v>
      </c>
      <c r="F268" s="39">
        <v>760</v>
      </c>
      <c r="G268" s="149">
        <f t="shared" si="5"/>
        <v>25.333333333333332</v>
      </c>
    </row>
    <row r="269" spans="1:7" ht="12.75">
      <c r="A269" s="10"/>
      <c r="B269" s="55"/>
      <c r="C269" s="56">
        <v>4440</v>
      </c>
      <c r="D269" s="7" t="s">
        <v>82</v>
      </c>
      <c r="E269" s="39">
        <v>7333</v>
      </c>
      <c r="F269" s="39">
        <v>7333</v>
      </c>
      <c r="G269" s="144">
        <f t="shared" si="5"/>
        <v>100</v>
      </c>
    </row>
    <row r="270" spans="1:7" ht="12.75">
      <c r="A270" s="10"/>
      <c r="B270" s="55"/>
      <c r="C270" s="50">
        <v>6060</v>
      </c>
      <c r="D270" s="7" t="s">
        <v>174</v>
      </c>
      <c r="E270" s="39">
        <v>4000</v>
      </c>
      <c r="F270" s="39">
        <v>3953</v>
      </c>
      <c r="G270" s="144">
        <f t="shared" si="5"/>
        <v>98.825</v>
      </c>
    </row>
    <row r="271" spans="1:7" ht="15.75" customHeight="1">
      <c r="A271" s="91"/>
      <c r="B271" s="97">
        <v>80146</v>
      </c>
      <c r="C271" s="91"/>
      <c r="D271" s="107" t="s">
        <v>78</v>
      </c>
      <c r="E271" s="96">
        <f>SUM(E272:E273)</f>
        <v>54706</v>
      </c>
      <c r="F271" s="96">
        <f>SUM(F272:F273)</f>
        <v>51417</v>
      </c>
      <c r="G271" s="142">
        <f aca="true" t="shared" si="6" ref="G271:G345">F271*100/E271</f>
        <v>93.98786239169378</v>
      </c>
    </row>
    <row r="272" spans="1:7" ht="11.25" customHeight="1">
      <c r="A272" s="10"/>
      <c r="B272" s="10"/>
      <c r="C272" s="74">
        <v>4300</v>
      </c>
      <c r="D272" s="5" t="s">
        <v>119</v>
      </c>
      <c r="E272" s="31">
        <v>49205</v>
      </c>
      <c r="F272" s="31">
        <v>47350</v>
      </c>
      <c r="G272" s="149">
        <f t="shared" si="6"/>
        <v>96.230057920943</v>
      </c>
    </row>
    <row r="273" spans="1:7" ht="11.25" customHeight="1">
      <c r="A273" s="10"/>
      <c r="B273" s="10"/>
      <c r="C273" s="75">
        <v>4410</v>
      </c>
      <c r="D273" s="7" t="s">
        <v>60</v>
      </c>
      <c r="E273" s="39">
        <v>5501</v>
      </c>
      <c r="F273" s="39">
        <v>4067</v>
      </c>
      <c r="G273" s="150">
        <f t="shared" si="6"/>
        <v>73.93201236138884</v>
      </c>
    </row>
    <row r="274" spans="1:7" s="14" customFormat="1" ht="22.5" customHeight="1">
      <c r="A274" s="64">
        <v>851</v>
      </c>
      <c r="B274" s="61"/>
      <c r="C274" s="65"/>
      <c r="D274" s="62" t="s">
        <v>86</v>
      </c>
      <c r="E274" s="63">
        <f>E277+E275</f>
        <v>327294</v>
      </c>
      <c r="F274" s="63">
        <f>F277+F275</f>
        <v>291615</v>
      </c>
      <c r="G274" s="141">
        <f t="shared" si="6"/>
        <v>89.09879191185907</v>
      </c>
    </row>
    <row r="275" spans="1:7" s="14" customFormat="1" ht="15.75" customHeight="1">
      <c r="A275" s="91"/>
      <c r="B275" s="97">
        <v>85121</v>
      </c>
      <c r="C275" s="97"/>
      <c r="D275" s="93" t="s">
        <v>177</v>
      </c>
      <c r="E275" s="96">
        <f>E276</f>
        <v>34000</v>
      </c>
      <c r="F275" s="96">
        <f>F276</f>
        <v>33699</v>
      </c>
      <c r="G275" s="142">
        <f>F275*100/E275</f>
        <v>99.11470588235294</v>
      </c>
    </row>
    <row r="276" spans="1:7" s="14" customFormat="1" ht="12.75" customHeight="1">
      <c r="A276" s="10"/>
      <c r="B276" s="10"/>
      <c r="C276" s="11">
        <v>4300</v>
      </c>
      <c r="D276" s="5" t="s">
        <v>119</v>
      </c>
      <c r="E276" s="37">
        <v>34000</v>
      </c>
      <c r="F276" s="37">
        <v>33699</v>
      </c>
      <c r="G276" s="143">
        <f>F276*100/E276</f>
        <v>99.11470588235294</v>
      </c>
    </row>
    <row r="277" spans="1:7" s="14" customFormat="1" ht="15.75" customHeight="1">
      <c r="A277" s="91"/>
      <c r="B277" s="97">
        <v>85154</v>
      </c>
      <c r="C277" s="97"/>
      <c r="D277" s="93" t="s">
        <v>87</v>
      </c>
      <c r="E277" s="96">
        <f>SUM(E278:E279,E281:E286)</f>
        <v>293294</v>
      </c>
      <c r="F277" s="96">
        <f>SUM(F278:F279,F281:F286)</f>
        <v>257916</v>
      </c>
      <c r="G277" s="142">
        <f t="shared" si="6"/>
        <v>87.9377007371443</v>
      </c>
    </row>
    <row r="278" spans="1:7" ht="22.5">
      <c r="A278" s="58"/>
      <c r="B278" s="58"/>
      <c r="C278" s="130">
        <v>2810</v>
      </c>
      <c r="D278" s="131" t="s">
        <v>178</v>
      </c>
      <c r="E278" s="124">
        <v>15000</v>
      </c>
      <c r="F278" s="124">
        <v>15000</v>
      </c>
      <c r="G278" s="154">
        <f t="shared" si="6"/>
        <v>100</v>
      </c>
    </row>
    <row r="279" spans="1:7" ht="12.75">
      <c r="A279" s="51"/>
      <c r="B279" s="51"/>
      <c r="C279" s="51">
        <v>4110</v>
      </c>
      <c r="D279" s="43" t="s">
        <v>85</v>
      </c>
      <c r="E279" s="44">
        <v>3000</v>
      </c>
      <c r="F279" s="35">
        <v>2049</v>
      </c>
      <c r="G279" s="150">
        <f t="shared" si="6"/>
        <v>68.3</v>
      </c>
    </row>
    <row r="280" spans="1:7" ht="9" customHeight="1" thickBot="1">
      <c r="A280" s="84">
        <v>1</v>
      </c>
      <c r="B280" s="84">
        <v>2</v>
      </c>
      <c r="C280" s="8">
        <v>3</v>
      </c>
      <c r="D280" s="8">
        <v>4</v>
      </c>
      <c r="E280" s="36">
        <v>5</v>
      </c>
      <c r="F280" s="36">
        <v>6</v>
      </c>
      <c r="G280" s="139">
        <v>7</v>
      </c>
    </row>
    <row r="281" spans="1:7" ht="13.5" thickTop="1">
      <c r="A281" s="10"/>
      <c r="B281" s="10"/>
      <c r="C281" s="47">
        <v>4120</v>
      </c>
      <c r="D281" s="6" t="s">
        <v>38</v>
      </c>
      <c r="E281" s="37">
        <v>1000</v>
      </c>
      <c r="F281" s="31">
        <v>292</v>
      </c>
      <c r="G281" s="149">
        <f t="shared" si="6"/>
        <v>29.2</v>
      </c>
    </row>
    <row r="282" spans="1:7" ht="12.75">
      <c r="A282" s="10"/>
      <c r="B282" s="10"/>
      <c r="C282" s="47">
        <v>4170</v>
      </c>
      <c r="D282" s="5" t="s">
        <v>164</v>
      </c>
      <c r="E282" s="37">
        <v>70000</v>
      </c>
      <c r="F282" s="31">
        <v>65433</v>
      </c>
      <c r="G282" s="149">
        <f t="shared" si="6"/>
        <v>93.47571428571429</v>
      </c>
    </row>
    <row r="283" spans="1:7" ht="12.75">
      <c r="A283" s="10"/>
      <c r="B283" s="10"/>
      <c r="C283" s="47">
        <v>4210</v>
      </c>
      <c r="D283" s="6" t="s">
        <v>39</v>
      </c>
      <c r="E283" s="37">
        <v>90000</v>
      </c>
      <c r="F283" s="31">
        <v>76045</v>
      </c>
      <c r="G283" s="149">
        <f t="shared" si="6"/>
        <v>84.49444444444444</v>
      </c>
    </row>
    <row r="284" spans="1:7" ht="12.75">
      <c r="A284" s="10"/>
      <c r="B284" s="10"/>
      <c r="C284" s="11">
        <v>4300</v>
      </c>
      <c r="D284" s="5" t="s">
        <v>119</v>
      </c>
      <c r="E284" s="31">
        <v>112294</v>
      </c>
      <c r="F284" s="31">
        <v>98130</v>
      </c>
      <c r="G284" s="149">
        <f t="shared" si="6"/>
        <v>87.38668138992288</v>
      </c>
    </row>
    <row r="285" spans="1:7" ht="12.75">
      <c r="A285" s="10"/>
      <c r="B285" s="10"/>
      <c r="C285" s="56">
        <v>4350</v>
      </c>
      <c r="D285" s="6" t="s">
        <v>165</v>
      </c>
      <c r="E285" s="31">
        <v>1000</v>
      </c>
      <c r="F285" s="39">
        <v>172</v>
      </c>
      <c r="G285" s="144">
        <f t="shared" si="6"/>
        <v>17.2</v>
      </c>
    </row>
    <row r="286" spans="1:7" ht="12.75">
      <c r="A286" s="10"/>
      <c r="B286" s="10"/>
      <c r="C286" s="11">
        <v>4410</v>
      </c>
      <c r="D286" s="5" t="s">
        <v>88</v>
      </c>
      <c r="E286" s="31">
        <v>1000</v>
      </c>
      <c r="F286" s="35">
        <v>795</v>
      </c>
      <c r="G286" s="150">
        <f t="shared" si="6"/>
        <v>79.5</v>
      </c>
    </row>
    <row r="287" spans="1:7" s="14" customFormat="1" ht="17.25" customHeight="1">
      <c r="A287" s="64">
        <v>852</v>
      </c>
      <c r="B287" s="61"/>
      <c r="C287" s="65"/>
      <c r="D287" s="62" t="s">
        <v>120</v>
      </c>
      <c r="E287" s="63">
        <f>SUM(E288,E296,E305,E307,E311,E314,E329)</f>
        <v>3368718</v>
      </c>
      <c r="F287" s="63">
        <f>SUM(F288,F296,F305,F307,F311,F314,F329)</f>
        <v>3048789</v>
      </c>
      <c r="G287" s="141">
        <f t="shared" si="6"/>
        <v>90.50294503725156</v>
      </c>
    </row>
    <row r="288" spans="1:7" s="14" customFormat="1" ht="12.75" customHeight="1">
      <c r="A288" s="91"/>
      <c r="B288" s="97">
        <v>85201</v>
      </c>
      <c r="C288" s="97"/>
      <c r="D288" s="93" t="s">
        <v>179</v>
      </c>
      <c r="E288" s="96">
        <f>SUM(E289:E295)</f>
        <v>129080</v>
      </c>
      <c r="F288" s="96">
        <f>SUM(F289:F295)</f>
        <v>128156</v>
      </c>
      <c r="G288" s="142">
        <f t="shared" si="6"/>
        <v>99.28416485900217</v>
      </c>
    </row>
    <row r="289" spans="1:7" s="14" customFormat="1" ht="14.25" customHeight="1">
      <c r="A289" s="10"/>
      <c r="B289" s="10"/>
      <c r="C289" s="11">
        <v>4010</v>
      </c>
      <c r="D289" s="5" t="s">
        <v>52</v>
      </c>
      <c r="E289" s="31">
        <v>99000</v>
      </c>
      <c r="F289" s="31">
        <v>98821</v>
      </c>
      <c r="G289" s="149">
        <f t="shared" si="6"/>
        <v>99.81919191919192</v>
      </c>
    </row>
    <row r="290" spans="1:7" s="14" customFormat="1" ht="14.25" customHeight="1">
      <c r="A290" s="10"/>
      <c r="B290" s="10"/>
      <c r="C290" s="11">
        <v>4110</v>
      </c>
      <c r="D290" s="5" t="s">
        <v>93</v>
      </c>
      <c r="E290" s="31">
        <v>18100</v>
      </c>
      <c r="F290" s="31">
        <v>17961</v>
      </c>
      <c r="G290" s="149">
        <f t="shared" si="6"/>
        <v>99.23204419889503</v>
      </c>
    </row>
    <row r="291" spans="1:7" s="14" customFormat="1" ht="14.25" customHeight="1">
      <c r="A291" s="10"/>
      <c r="B291" s="10"/>
      <c r="C291" s="11">
        <v>4120</v>
      </c>
      <c r="D291" s="5" t="s">
        <v>38</v>
      </c>
      <c r="E291" s="31">
        <v>2600</v>
      </c>
      <c r="F291" s="31">
        <v>2419</v>
      </c>
      <c r="G291" s="149">
        <f t="shared" si="6"/>
        <v>93.03846153846153</v>
      </c>
    </row>
    <row r="292" spans="1:7" s="14" customFormat="1" ht="14.25" customHeight="1">
      <c r="A292" s="10"/>
      <c r="B292" s="10"/>
      <c r="C292" s="47">
        <v>4210</v>
      </c>
      <c r="D292" s="6" t="s">
        <v>95</v>
      </c>
      <c r="E292" s="37">
        <v>2500</v>
      </c>
      <c r="F292" s="31">
        <v>2463</v>
      </c>
      <c r="G292" s="149">
        <f t="shared" si="6"/>
        <v>98.52</v>
      </c>
    </row>
    <row r="293" spans="1:7" s="14" customFormat="1" ht="14.25" customHeight="1">
      <c r="A293" s="10"/>
      <c r="B293" s="10"/>
      <c r="C293" s="47">
        <v>4280</v>
      </c>
      <c r="D293" s="4" t="s">
        <v>62</v>
      </c>
      <c r="E293" s="37">
        <v>450</v>
      </c>
      <c r="F293" s="31">
        <v>420</v>
      </c>
      <c r="G293" s="149">
        <f t="shared" si="6"/>
        <v>93.33333333333333</v>
      </c>
    </row>
    <row r="294" spans="1:7" s="14" customFormat="1" ht="14.25" customHeight="1">
      <c r="A294" s="10"/>
      <c r="B294" s="10"/>
      <c r="C294" s="11">
        <v>4300</v>
      </c>
      <c r="D294" s="5" t="s">
        <v>49</v>
      </c>
      <c r="E294" s="31">
        <v>4450</v>
      </c>
      <c r="F294" s="31">
        <v>4092</v>
      </c>
      <c r="G294" s="149">
        <f t="shared" si="6"/>
        <v>91.95505617977528</v>
      </c>
    </row>
    <row r="295" spans="1:7" s="14" customFormat="1" ht="14.25" customHeight="1">
      <c r="A295" s="10"/>
      <c r="B295" s="10"/>
      <c r="C295" s="50">
        <v>4440</v>
      </c>
      <c r="D295" s="7" t="s">
        <v>60</v>
      </c>
      <c r="E295" s="39">
        <v>1980</v>
      </c>
      <c r="F295" s="39">
        <v>1980</v>
      </c>
      <c r="G295" s="144">
        <f t="shared" si="6"/>
        <v>100</v>
      </c>
    </row>
    <row r="296" spans="1:7" s="14" customFormat="1" ht="22.5" customHeight="1">
      <c r="A296" s="91"/>
      <c r="B296" s="97">
        <v>85212</v>
      </c>
      <c r="C296" s="97"/>
      <c r="D296" s="93" t="s">
        <v>150</v>
      </c>
      <c r="E296" s="96">
        <f>SUM(E297:E304)</f>
        <v>1632040</v>
      </c>
      <c r="F296" s="96">
        <f>SUM(F297:F304)</f>
        <v>1393698</v>
      </c>
      <c r="G296" s="142">
        <f aca="true" t="shared" si="7" ref="G296:G304">F296*100/E296</f>
        <v>85.39606872380578</v>
      </c>
    </row>
    <row r="297" spans="1:7" s="14" customFormat="1" ht="13.5" customHeight="1">
      <c r="A297" s="10"/>
      <c r="B297" s="10"/>
      <c r="C297" s="47">
        <v>3110</v>
      </c>
      <c r="D297" s="6" t="s">
        <v>92</v>
      </c>
      <c r="E297" s="31">
        <v>1545370</v>
      </c>
      <c r="F297" s="31">
        <v>1318665</v>
      </c>
      <c r="G297" s="149">
        <f t="shared" si="7"/>
        <v>85.33005040864</v>
      </c>
    </row>
    <row r="298" spans="1:7" s="14" customFormat="1" ht="13.5" customHeight="1">
      <c r="A298" s="10"/>
      <c r="B298" s="10"/>
      <c r="C298" s="11">
        <v>4010</v>
      </c>
      <c r="D298" s="5" t="s">
        <v>52</v>
      </c>
      <c r="E298" s="31">
        <v>28193</v>
      </c>
      <c r="F298" s="31">
        <v>23193</v>
      </c>
      <c r="G298" s="149">
        <f t="shared" si="7"/>
        <v>82.26510126627177</v>
      </c>
    </row>
    <row r="299" spans="1:7" s="14" customFormat="1" ht="13.5" customHeight="1">
      <c r="A299" s="10"/>
      <c r="B299" s="10"/>
      <c r="C299" s="11">
        <v>4040</v>
      </c>
      <c r="D299" s="7" t="s">
        <v>118</v>
      </c>
      <c r="E299" s="31">
        <v>780</v>
      </c>
      <c r="F299" s="31">
        <v>780</v>
      </c>
      <c r="G299" s="149">
        <f t="shared" si="7"/>
        <v>100</v>
      </c>
    </row>
    <row r="300" spans="1:7" s="14" customFormat="1" ht="13.5" customHeight="1">
      <c r="A300" s="10"/>
      <c r="B300" s="10"/>
      <c r="C300" s="11">
        <v>4110</v>
      </c>
      <c r="D300" s="5" t="s">
        <v>93</v>
      </c>
      <c r="E300" s="31">
        <v>32133</v>
      </c>
      <c r="F300" s="31">
        <v>30785</v>
      </c>
      <c r="G300" s="149">
        <f t="shared" si="7"/>
        <v>95.80493573584788</v>
      </c>
    </row>
    <row r="301" spans="1:7" s="14" customFormat="1" ht="13.5" customHeight="1">
      <c r="A301" s="10"/>
      <c r="B301" s="10"/>
      <c r="C301" s="11">
        <v>4120</v>
      </c>
      <c r="D301" s="5" t="s">
        <v>38</v>
      </c>
      <c r="E301" s="31">
        <v>694</v>
      </c>
      <c r="F301" s="31">
        <v>568</v>
      </c>
      <c r="G301" s="149">
        <f t="shared" si="7"/>
        <v>81.84438040345822</v>
      </c>
    </row>
    <row r="302" spans="1:7" s="14" customFormat="1" ht="14.25" customHeight="1">
      <c r="A302" s="10"/>
      <c r="B302" s="10"/>
      <c r="C302" s="47">
        <v>4210</v>
      </c>
      <c r="D302" s="6" t="s">
        <v>95</v>
      </c>
      <c r="E302" s="37">
        <v>4206</v>
      </c>
      <c r="F302" s="31">
        <v>1972</v>
      </c>
      <c r="G302" s="149">
        <f t="shared" si="7"/>
        <v>46.88540180694246</v>
      </c>
    </row>
    <row r="303" spans="1:7" s="14" customFormat="1" ht="14.25" customHeight="1">
      <c r="A303" s="10"/>
      <c r="B303" s="10"/>
      <c r="C303" s="11">
        <v>4300</v>
      </c>
      <c r="D303" s="5" t="s">
        <v>49</v>
      </c>
      <c r="E303" s="31">
        <v>19924</v>
      </c>
      <c r="F303" s="31">
        <v>16995</v>
      </c>
      <c r="G303" s="149">
        <f t="shared" si="7"/>
        <v>85.29913671953423</v>
      </c>
    </row>
    <row r="304" spans="1:7" s="14" customFormat="1" ht="13.5" customHeight="1">
      <c r="A304" s="10"/>
      <c r="B304" s="10"/>
      <c r="C304" s="50">
        <v>4440</v>
      </c>
      <c r="D304" s="7" t="s">
        <v>60</v>
      </c>
      <c r="E304" s="39">
        <v>740</v>
      </c>
      <c r="F304" s="39">
        <v>740</v>
      </c>
      <c r="G304" s="144">
        <f t="shared" si="7"/>
        <v>100</v>
      </c>
    </row>
    <row r="305" spans="1:7" s="14" customFormat="1" ht="12.75" customHeight="1">
      <c r="A305" s="91"/>
      <c r="B305" s="97">
        <v>85213</v>
      </c>
      <c r="C305" s="97"/>
      <c r="D305" s="93" t="s">
        <v>89</v>
      </c>
      <c r="E305" s="96">
        <f>E306</f>
        <v>11053</v>
      </c>
      <c r="F305" s="96">
        <f>F306</f>
        <v>11017</v>
      </c>
      <c r="G305" s="142">
        <f t="shared" si="6"/>
        <v>99.67429657106668</v>
      </c>
    </row>
    <row r="306" spans="1:7" ht="12.75">
      <c r="A306" s="10"/>
      <c r="B306" s="10"/>
      <c r="C306" s="10">
        <v>4130</v>
      </c>
      <c r="D306" s="4" t="s">
        <v>131</v>
      </c>
      <c r="E306" s="38">
        <v>11053</v>
      </c>
      <c r="F306" s="38">
        <v>11017</v>
      </c>
      <c r="G306" s="146">
        <f t="shared" si="6"/>
        <v>99.67429657106668</v>
      </c>
    </row>
    <row r="307" spans="1:7" s="13" customFormat="1" ht="21" customHeight="1">
      <c r="A307" s="91"/>
      <c r="B307" s="97">
        <v>85214</v>
      </c>
      <c r="C307" s="97"/>
      <c r="D307" s="93" t="s">
        <v>90</v>
      </c>
      <c r="E307" s="96">
        <f>SUM(E308:E310)</f>
        <v>679000</v>
      </c>
      <c r="F307" s="96">
        <f>SUM(F308:F310)</f>
        <v>672542</v>
      </c>
      <c r="G307" s="142">
        <f t="shared" si="6"/>
        <v>99.04889543446245</v>
      </c>
    </row>
    <row r="308" spans="1:7" ht="22.5">
      <c r="A308" s="10"/>
      <c r="B308" s="10"/>
      <c r="C308" s="47">
        <v>2710</v>
      </c>
      <c r="D308" s="6" t="s">
        <v>180</v>
      </c>
      <c r="E308" s="37">
        <v>10000</v>
      </c>
      <c r="F308" s="37">
        <v>10000</v>
      </c>
      <c r="G308" s="143">
        <f t="shared" si="6"/>
        <v>100</v>
      </c>
    </row>
    <row r="309" spans="1:7" ht="12.75">
      <c r="A309" s="10"/>
      <c r="B309" s="10"/>
      <c r="C309" s="47">
        <v>3110</v>
      </c>
      <c r="D309" s="6" t="s">
        <v>92</v>
      </c>
      <c r="E309" s="38">
        <v>667000</v>
      </c>
      <c r="F309" s="38">
        <v>662542</v>
      </c>
      <c r="G309" s="146">
        <f t="shared" si="6"/>
        <v>99.33163418290854</v>
      </c>
    </row>
    <row r="310" spans="1:7" ht="12.75">
      <c r="A310" s="10"/>
      <c r="B310" s="10"/>
      <c r="C310" s="50">
        <v>4270</v>
      </c>
      <c r="D310" s="5" t="s">
        <v>72</v>
      </c>
      <c r="E310" s="39">
        <v>2000</v>
      </c>
      <c r="F310" s="39">
        <v>0</v>
      </c>
      <c r="G310" s="144">
        <f t="shared" si="6"/>
        <v>0</v>
      </c>
    </row>
    <row r="311" spans="1:7" s="13" customFormat="1" ht="12.75">
      <c r="A311" s="91"/>
      <c r="B311" s="97">
        <v>85215</v>
      </c>
      <c r="C311" s="97"/>
      <c r="D311" s="93" t="s">
        <v>91</v>
      </c>
      <c r="E311" s="96">
        <f>SUM(E313,E312)</f>
        <v>108237</v>
      </c>
      <c r="F311" s="96">
        <f>SUM(F313,F312)</f>
        <v>103436</v>
      </c>
      <c r="G311" s="142">
        <f t="shared" si="6"/>
        <v>95.56436338775096</v>
      </c>
    </row>
    <row r="312" spans="1:7" ht="12.75">
      <c r="A312" s="10"/>
      <c r="B312" s="10"/>
      <c r="C312" s="47">
        <v>3110</v>
      </c>
      <c r="D312" s="6" t="s">
        <v>92</v>
      </c>
      <c r="E312" s="37">
        <v>106000</v>
      </c>
      <c r="F312" s="37">
        <v>101565</v>
      </c>
      <c r="G312" s="143">
        <f t="shared" si="6"/>
        <v>95.81603773584905</v>
      </c>
    </row>
    <row r="313" spans="1:7" ht="12.75">
      <c r="A313" s="10"/>
      <c r="B313" s="10"/>
      <c r="C313" s="50">
        <v>4300</v>
      </c>
      <c r="D313" s="7" t="s">
        <v>49</v>
      </c>
      <c r="E313" s="39">
        <v>2237</v>
      </c>
      <c r="F313" s="39">
        <v>1871</v>
      </c>
      <c r="G313" s="144">
        <f t="shared" si="6"/>
        <v>83.63880196691998</v>
      </c>
    </row>
    <row r="314" spans="1:7" s="13" customFormat="1" ht="12.75">
      <c r="A314" s="91"/>
      <c r="B314" s="97">
        <v>85219</v>
      </c>
      <c r="C314" s="97"/>
      <c r="D314" s="93" t="s">
        <v>18</v>
      </c>
      <c r="E314" s="96">
        <f>SUM(E315:E328)</f>
        <v>539704</v>
      </c>
      <c r="F314" s="96">
        <f>SUM(F315:F328)</f>
        <v>522737</v>
      </c>
      <c r="G314" s="142">
        <f t="shared" si="6"/>
        <v>96.85623971658539</v>
      </c>
    </row>
    <row r="315" spans="1:7" ht="12.75">
      <c r="A315" s="10"/>
      <c r="B315" s="10"/>
      <c r="C315" s="47">
        <v>3020</v>
      </c>
      <c r="D315" s="6" t="s">
        <v>172</v>
      </c>
      <c r="E315" s="37">
        <v>2500</v>
      </c>
      <c r="F315" s="37">
        <v>1306</v>
      </c>
      <c r="G315" s="143">
        <f t="shared" si="6"/>
        <v>52.24</v>
      </c>
    </row>
    <row r="316" spans="1:7" ht="12.75">
      <c r="A316" s="10"/>
      <c r="B316" s="10"/>
      <c r="C316" s="11">
        <v>4010</v>
      </c>
      <c r="D316" s="5" t="s">
        <v>52</v>
      </c>
      <c r="E316" s="31">
        <v>320654</v>
      </c>
      <c r="F316" s="31">
        <v>317599</v>
      </c>
      <c r="G316" s="149">
        <f t="shared" si="6"/>
        <v>99.04725966306361</v>
      </c>
    </row>
    <row r="317" spans="1:7" ht="12.75">
      <c r="A317" s="10"/>
      <c r="B317" s="10"/>
      <c r="C317" s="11">
        <v>4040</v>
      </c>
      <c r="D317" s="5" t="s">
        <v>53</v>
      </c>
      <c r="E317" s="31">
        <v>21146</v>
      </c>
      <c r="F317" s="31">
        <v>21145</v>
      </c>
      <c r="G317" s="149">
        <f t="shared" si="6"/>
        <v>99.99527097323372</v>
      </c>
    </row>
    <row r="318" spans="1:7" ht="12.75">
      <c r="A318" s="10"/>
      <c r="B318" s="10"/>
      <c r="C318" s="11">
        <v>4110</v>
      </c>
      <c r="D318" s="5" t="s">
        <v>93</v>
      </c>
      <c r="E318" s="31">
        <v>63200</v>
      </c>
      <c r="F318" s="31">
        <v>61480</v>
      </c>
      <c r="G318" s="149">
        <f t="shared" si="6"/>
        <v>97.27848101265823</v>
      </c>
    </row>
    <row r="319" spans="1:7" ht="12.75">
      <c r="A319" s="10"/>
      <c r="B319" s="10"/>
      <c r="C319" s="11">
        <v>4120</v>
      </c>
      <c r="D319" s="5" t="s">
        <v>38</v>
      </c>
      <c r="E319" s="31">
        <v>8600</v>
      </c>
      <c r="F319" s="31">
        <v>8364</v>
      </c>
      <c r="G319" s="149">
        <f t="shared" si="6"/>
        <v>97.25581395348837</v>
      </c>
    </row>
    <row r="320" spans="1:7" ht="12.75">
      <c r="A320" s="10"/>
      <c r="B320" s="10"/>
      <c r="C320" s="47">
        <v>4170</v>
      </c>
      <c r="D320" s="5" t="s">
        <v>164</v>
      </c>
      <c r="E320" s="37">
        <v>4100</v>
      </c>
      <c r="F320" s="37">
        <v>4059</v>
      </c>
      <c r="G320" s="149">
        <f t="shared" si="6"/>
        <v>99</v>
      </c>
    </row>
    <row r="321" spans="1:7" ht="12.75">
      <c r="A321" s="10"/>
      <c r="B321" s="10"/>
      <c r="C321" s="47">
        <v>4210</v>
      </c>
      <c r="D321" s="6" t="s">
        <v>95</v>
      </c>
      <c r="E321" s="37">
        <v>21500</v>
      </c>
      <c r="F321" s="37">
        <v>20103</v>
      </c>
      <c r="G321" s="149">
        <f t="shared" si="6"/>
        <v>93.50232558139535</v>
      </c>
    </row>
    <row r="322" spans="1:7" ht="12.75">
      <c r="A322" s="10"/>
      <c r="B322" s="10"/>
      <c r="C322" s="11">
        <v>4270</v>
      </c>
      <c r="D322" s="5" t="s">
        <v>72</v>
      </c>
      <c r="E322" s="37">
        <v>900</v>
      </c>
      <c r="F322" s="37">
        <v>852</v>
      </c>
      <c r="G322" s="149">
        <f t="shared" si="6"/>
        <v>94.66666666666667</v>
      </c>
    </row>
    <row r="323" spans="1:7" ht="12.75">
      <c r="A323" s="10"/>
      <c r="B323" s="10"/>
      <c r="C323" s="11">
        <v>4280</v>
      </c>
      <c r="D323" s="5" t="s">
        <v>62</v>
      </c>
      <c r="E323" s="31">
        <v>450</v>
      </c>
      <c r="F323" s="31">
        <v>40</v>
      </c>
      <c r="G323" s="149">
        <f t="shared" si="6"/>
        <v>8.88888888888889</v>
      </c>
    </row>
    <row r="324" spans="1:7" ht="12.75">
      <c r="A324" s="10"/>
      <c r="B324" s="10"/>
      <c r="C324" s="11">
        <v>4300</v>
      </c>
      <c r="D324" s="5" t="s">
        <v>119</v>
      </c>
      <c r="E324" s="31">
        <v>49700</v>
      </c>
      <c r="F324" s="31">
        <v>44783</v>
      </c>
      <c r="G324" s="149">
        <f t="shared" si="6"/>
        <v>90.1066398390342</v>
      </c>
    </row>
    <row r="325" spans="1:7" ht="12.75">
      <c r="A325" s="10"/>
      <c r="B325" s="10"/>
      <c r="C325" s="11">
        <v>4350</v>
      </c>
      <c r="D325" s="6" t="s">
        <v>165</v>
      </c>
      <c r="E325" s="31">
        <v>2500</v>
      </c>
      <c r="F325" s="31">
        <v>2123</v>
      </c>
      <c r="G325" s="149">
        <f t="shared" si="6"/>
        <v>84.92</v>
      </c>
    </row>
    <row r="326" spans="1:7" ht="12.75">
      <c r="A326" s="10"/>
      <c r="B326" s="10"/>
      <c r="C326" s="11">
        <v>4410</v>
      </c>
      <c r="D326" s="5" t="s">
        <v>88</v>
      </c>
      <c r="E326" s="31">
        <v>19000</v>
      </c>
      <c r="F326" s="31">
        <v>16175</v>
      </c>
      <c r="G326" s="149">
        <f t="shared" si="6"/>
        <v>85.13157894736842</v>
      </c>
    </row>
    <row r="327" spans="1:7" ht="12.75">
      <c r="A327" s="10"/>
      <c r="B327" s="10"/>
      <c r="C327" s="50">
        <v>4440</v>
      </c>
      <c r="D327" s="7" t="s">
        <v>82</v>
      </c>
      <c r="E327" s="31">
        <v>10454</v>
      </c>
      <c r="F327" s="31">
        <v>9708</v>
      </c>
      <c r="G327" s="149">
        <f t="shared" si="6"/>
        <v>92.86397551176583</v>
      </c>
    </row>
    <row r="328" spans="1:7" ht="12.75">
      <c r="A328" s="10"/>
      <c r="B328" s="10"/>
      <c r="C328" s="50">
        <v>6060</v>
      </c>
      <c r="D328" s="7" t="s">
        <v>133</v>
      </c>
      <c r="E328" s="39">
        <v>15000</v>
      </c>
      <c r="F328" s="39">
        <v>15000</v>
      </c>
      <c r="G328" s="144">
        <f t="shared" si="6"/>
        <v>100</v>
      </c>
    </row>
    <row r="329" spans="1:7" ht="12.75">
      <c r="A329" s="91"/>
      <c r="B329" s="97">
        <v>85295</v>
      </c>
      <c r="C329" s="97"/>
      <c r="D329" s="93" t="s">
        <v>6</v>
      </c>
      <c r="E329" s="96">
        <f>SUM(E330:E337)</f>
        <v>269604</v>
      </c>
      <c r="F329" s="96">
        <f>SUM(F330:F337)</f>
        <v>217203</v>
      </c>
      <c r="G329" s="142">
        <f>F329*100/E329</f>
        <v>80.5637156718743</v>
      </c>
    </row>
    <row r="330" spans="1:7" ht="12.75">
      <c r="A330" s="10"/>
      <c r="B330" s="10"/>
      <c r="C330" s="10">
        <v>3110</v>
      </c>
      <c r="D330" s="4" t="s">
        <v>92</v>
      </c>
      <c r="E330" s="37">
        <v>128000</v>
      </c>
      <c r="F330" s="37">
        <v>121266</v>
      </c>
      <c r="G330" s="143">
        <f aca="true" t="shared" si="8" ref="G330:G337">F330*100/E330</f>
        <v>94.7390625</v>
      </c>
    </row>
    <row r="331" spans="1:7" ht="12.75">
      <c r="A331" s="10"/>
      <c r="B331" s="10"/>
      <c r="C331" s="11">
        <v>4018</v>
      </c>
      <c r="D331" s="5" t="s">
        <v>52</v>
      </c>
      <c r="E331" s="31">
        <v>31441</v>
      </c>
      <c r="F331" s="31">
        <v>31097</v>
      </c>
      <c r="G331" s="149">
        <f t="shared" si="8"/>
        <v>98.90588721732769</v>
      </c>
    </row>
    <row r="332" spans="1:7" ht="12.75">
      <c r="A332" s="10"/>
      <c r="B332" s="10"/>
      <c r="C332" s="11">
        <v>4118</v>
      </c>
      <c r="D332" s="5" t="s">
        <v>93</v>
      </c>
      <c r="E332" s="31">
        <v>10560</v>
      </c>
      <c r="F332" s="31">
        <v>10178</v>
      </c>
      <c r="G332" s="149">
        <f t="shared" si="8"/>
        <v>96.38257575757575</v>
      </c>
    </row>
    <row r="333" spans="1:7" ht="12.75">
      <c r="A333" s="10"/>
      <c r="B333" s="10"/>
      <c r="C333" s="11">
        <v>4128</v>
      </c>
      <c r="D333" s="5" t="s">
        <v>38</v>
      </c>
      <c r="E333" s="31">
        <v>1405</v>
      </c>
      <c r="F333" s="31">
        <v>1404</v>
      </c>
      <c r="G333" s="149">
        <f t="shared" si="8"/>
        <v>99.9288256227758</v>
      </c>
    </row>
    <row r="334" spans="1:7" ht="12.75">
      <c r="A334" s="10"/>
      <c r="B334" s="10"/>
      <c r="C334" s="47">
        <v>4178</v>
      </c>
      <c r="D334" s="5" t="s">
        <v>164</v>
      </c>
      <c r="E334" s="37">
        <v>30341</v>
      </c>
      <c r="F334" s="37">
        <v>29992</v>
      </c>
      <c r="G334" s="149">
        <f t="shared" si="8"/>
        <v>98.84974127418344</v>
      </c>
    </row>
    <row r="335" spans="1:7" ht="12.75">
      <c r="A335" s="10"/>
      <c r="B335" s="10"/>
      <c r="C335" s="47">
        <v>4218</v>
      </c>
      <c r="D335" s="6" t="s">
        <v>95</v>
      </c>
      <c r="E335" s="37">
        <v>30935</v>
      </c>
      <c r="F335" s="37">
        <v>12870</v>
      </c>
      <c r="G335" s="149">
        <f t="shared" si="8"/>
        <v>41.60336188782932</v>
      </c>
    </row>
    <row r="336" spans="1:7" ht="12.75">
      <c r="A336" s="10"/>
      <c r="B336" s="10"/>
      <c r="C336" s="11">
        <v>4308</v>
      </c>
      <c r="D336" s="5" t="s">
        <v>119</v>
      </c>
      <c r="E336" s="31">
        <v>35199</v>
      </c>
      <c r="F336" s="31">
        <v>9194</v>
      </c>
      <c r="G336" s="149">
        <f t="shared" si="8"/>
        <v>26.120060228983778</v>
      </c>
    </row>
    <row r="337" spans="1:7" ht="12.75">
      <c r="A337" s="51"/>
      <c r="B337" s="51"/>
      <c r="C337" s="54">
        <v>4418</v>
      </c>
      <c r="D337" s="33" t="s">
        <v>88</v>
      </c>
      <c r="E337" s="35">
        <v>1723</v>
      </c>
      <c r="F337" s="35">
        <v>1202</v>
      </c>
      <c r="G337" s="150">
        <f t="shared" si="8"/>
        <v>69.76204294834591</v>
      </c>
    </row>
    <row r="338" spans="1:7" s="14" customFormat="1" ht="22.5" customHeight="1">
      <c r="A338" s="134">
        <v>854</v>
      </c>
      <c r="B338" s="135"/>
      <c r="C338" s="136"/>
      <c r="D338" s="137" t="s">
        <v>97</v>
      </c>
      <c r="E338" s="138">
        <f>SUM(E339,E351)</f>
        <v>520973</v>
      </c>
      <c r="F338" s="138">
        <f>SUM(F339,F351)</f>
        <v>499017</v>
      </c>
      <c r="G338" s="158">
        <f t="shared" si="6"/>
        <v>95.78557813936615</v>
      </c>
    </row>
    <row r="339" spans="1:7" s="14" customFormat="1" ht="13.5" customHeight="1">
      <c r="A339" s="91"/>
      <c r="B339" s="97">
        <v>85401</v>
      </c>
      <c r="C339" s="97"/>
      <c r="D339" s="93" t="s">
        <v>94</v>
      </c>
      <c r="E339" s="96">
        <f>SUM(E340:E345,E346:E350)</f>
        <v>466839</v>
      </c>
      <c r="F339" s="96">
        <f>SUM(F340:F345,F346:F350)</f>
        <v>446325</v>
      </c>
      <c r="G339" s="142">
        <f t="shared" si="6"/>
        <v>95.60576558513749</v>
      </c>
    </row>
    <row r="340" spans="1:7" ht="12.75">
      <c r="A340" s="10"/>
      <c r="B340" s="10"/>
      <c r="C340" s="47">
        <v>3020</v>
      </c>
      <c r="D340" s="6" t="s">
        <v>172</v>
      </c>
      <c r="E340" s="37">
        <v>29805</v>
      </c>
      <c r="F340" s="37">
        <v>26164</v>
      </c>
      <c r="G340" s="143">
        <f t="shared" si="6"/>
        <v>87.7839288709948</v>
      </c>
    </row>
    <row r="341" spans="1:7" ht="12.75">
      <c r="A341" s="10"/>
      <c r="B341" s="10"/>
      <c r="C341" s="11">
        <v>4010</v>
      </c>
      <c r="D341" s="5" t="s">
        <v>52</v>
      </c>
      <c r="E341" s="31">
        <v>289991</v>
      </c>
      <c r="F341" s="31">
        <v>285363</v>
      </c>
      <c r="G341" s="149">
        <f t="shared" si="6"/>
        <v>98.40408840274354</v>
      </c>
    </row>
    <row r="342" spans="1:7" ht="12.75">
      <c r="A342" s="10"/>
      <c r="B342" s="10"/>
      <c r="C342" s="11">
        <v>4040</v>
      </c>
      <c r="D342" s="5" t="s">
        <v>53</v>
      </c>
      <c r="E342" s="31">
        <v>20090</v>
      </c>
      <c r="F342" s="31">
        <v>19385</v>
      </c>
      <c r="G342" s="149">
        <f t="shared" si="6"/>
        <v>96.49079143852663</v>
      </c>
    </row>
    <row r="343" spans="1:7" ht="12.75">
      <c r="A343" s="10"/>
      <c r="B343" s="10"/>
      <c r="C343" s="11">
        <v>4110</v>
      </c>
      <c r="D343" s="5" t="s">
        <v>93</v>
      </c>
      <c r="E343" s="31">
        <v>59164</v>
      </c>
      <c r="F343" s="31">
        <v>53222</v>
      </c>
      <c r="G343" s="149">
        <f t="shared" si="6"/>
        <v>89.95673044418903</v>
      </c>
    </row>
    <row r="344" spans="1:7" ht="12.75">
      <c r="A344" s="10"/>
      <c r="B344" s="10"/>
      <c r="C344" s="11">
        <v>4120</v>
      </c>
      <c r="D344" s="5" t="s">
        <v>38</v>
      </c>
      <c r="E344" s="31">
        <v>8570</v>
      </c>
      <c r="F344" s="31">
        <v>7231</v>
      </c>
      <c r="G344" s="149">
        <f t="shared" si="6"/>
        <v>84.3757292882147</v>
      </c>
    </row>
    <row r="345" spans="1:7" ht="12.75">
      <c r="A345" s="10"/>
      <c r="B345" s="10"/>
      <c r="C345" s="11">
        <v>4210</v>
      </c>
      <c r="D345" s="5" t="s">
        <v>39</v>
      </c>
      <c r="E345" s="31">
        <v>14550</v>
      </c>
      <c r="F345" s="31">
        <v>14311</v>
      </c>
      <c r="G345" s="149">
        <f t="shared" si="6"/>
        <v>98.3573883161512</v>
      </c>
    </row>
    <row r="346" spans="1:7" ht="12" customHeight="1">
      <c r="A346" s="10"/>
      <c r="B346" s="10"/>
      <c r="C346" s="11">
        <v>4240</v>
      </c>
      <c r="D346" s="5" t="s">
        <v>79</v>
      </c>
      <c r="E346" s="31">
        <v>4490</v>
      </c>
      <c r="F346" s="31">
        <v>3497</v>
      </c>
      <c r="G346" s="149">
        <f aca="true" t="shared" si="9" ref="G346:G392">F346*100/E346</f>
        <v>77.88418708240535</v>
      </c>
    </row>
    <row r="347" spans="1:7" ht="12.75">
      <c r="A347" s="10"/>
      <c r="B347" s="10"/>
      <c r="C347" s="11">
        <v>4280</v>
      </c>
      <c r="D347" s="5" t="s">
        <v>62</v>
      </c>
      <c r="E347" s="31">
        <v>1190</v>
      </c>
      <c r="F347" s="31">
        <v>385</v>
      </c>
      <c r="G347" s="149">
        <f t="shared" si="9"/>
        <v>32.35294117647059</v>
      </c>
    </row>
    <row r="348" spans="1:7" ht="12.75">
      <c r="A348" s="10"/>
      <c r="B348" s="10"/>
      <c r="C348" s="11">
        <v>4300</v>
      </c>
      <c r="D348" s="5" t="s">
        <v>49</v>
      </c>
      <c r="E348" s="31">
        <v>10500</v>
      </c>
      <c r="F348" s="31">
        <v>9262</v>
      </c>
      <c r="G348" s="149">
        <f t="shared" si="9"/>
        <v>88.20952380952382</v>
      </c>
    </row>
    <row r="349" spans="1:7" ht="12.75">
      <c r="A349" s="10"/>
      <c r="B349" s="10"/>
      <c r="C349" s="11">
        <v>4410</v>
      </c>
      <c r="D349" s="5" t="s">
        <v>60</v>
      </c>
      <c r="E349" s="31">
        <v>1240</v>
      </c>
      <c r="F349" s="31">
        <v>256</v>
      </c>
      <c r="G349" s="149">
        <f t="shared" si="9"/>
        <v>20.64516129032258</v>
      </c>
    </row>
    <row r="350" spans="1:7" ht="12.75">
      <c r="A350" s="10"/>
      <c r="B350" s="10"/>
      <c r="C350" s="50">
        <v>4440</v>
      </c>
      <c r="D350" s="7" t="s">
        <v>82</v>
      </c>
      <c r="E350" s="39">
        <v>27249</v>
      </c>
      <c r="F350" s="39">
        <v>27249</v>
      </c>
      <c r="G350" s="144">
        <f t="shared" si="9"/>
        <v>100</v>
      </c>
    </row>
    <row r="351" spans="1:7" s="13" customFormat="1" ht="12.75">
      <c r="A351" s="91"/>
      <c r="B351" s="97">
        <v>85415</v>
      </c>
      <c r="C351" s="97"/>
      <c r="D351" s="93" t="s">
        <v>96</v>
      </c>
      <c r="E351" s="96">
        <f>E352+E353</f>
        <v>54134</v>
      </c>
      <c r="F351" s="96">
        <f>F352+F353</f>
        <v>52692</v>
      </c>
      <c r="G351" s="142">
        <f t="shared" si="9"/>
        <v>97.3362397014815</v>
      </c>
    </row>
    <row r="352" spans="1:7" ht="12.75">
      <c r="A352" s="10"/>
      <c r="B352" s="10"/>
      <c r="C352" s="130">
        <v>3240</v>
      </c>
      <c r="D352" s="131" t="s">
        <v>187</v>
      </c>
      <c r="E352" s="124">
        <v>23250</v>
      </c>
      <c r="F352" s="124">
        <v>21808</v>
      </c>
      <c r="G352" s="154">
        <f t="shared" si="9"/>
        <v>93.79784946236559</v>
      </c>
    </row>
    <row r="353" spans="1:7" ht="12.75">
      <c r="A353" s="10"/>
      <c r="B353" s="10"/>
      <c r="C353" s="54">
        <v>3260</v>
      </c>
      <c r="D353" s="33" t="s">
        <v>181</v>
      </c>
      <c r="E353" s="35">
        <v>30884</v>
      </c>
      <c r="F353" s="35">
        <v>30884</v>
      </c>
      <c r="G353" s="150">
        <f t="shared" si="9"/>
        <v>100</v>
      </c>
    </row>
    <row r="354" spans="1:7" s="14" customFormat="1" ht="18.75" customHeight="1">
      <c r="A354" s="64">
        <v>900</v>
      </c>
      <c r="B354" s="61"/>
      <c r="C354" s="65"/>
      <c r="D354" s="62" t="s">
        <v>19</v>
      </c>
      <c r="E354" s="63">
        <f>SUM(E357,E360,E365,E355)</f>
        <v>1999049</v>
      </c>
      <c r="F354" s="63">
        <f>SUM(F357,F360,F365,F355)</f>
        <v>1927099</v>
      </c>
      <c r="G354" s="141">
        <f t="shared" si="9"/>
        <v>96.4007885749674</v>
      </c>
    </row>
    <row r="355" spans="1:7" s="14" customFormat="1" ht="14.25" customHeight="1">
      <c r="A355" s="91"/>
      <c r="B355" s="97">
        <v>90002</v>
      </c>
      <c r="C355" s="97"/>
      <c r="D355" s="93" t="s">
        <v>151</v>
      </c>
      <c r="E355" s="96">
        <f>E356</f>
        <v>40400</v>
      </c>
      <c r="F355" s="96">
        <f>F356</f>
        <v>40372</v>
      </c>
      <c r="G355" s="142">
        <f>F355*100/E355</f>
        <v>99.93069306930693</v>
      </c>
    </row>
    <row r="356" spans="1:7" s="14" customFormat="1" ht="14.25" customHeight="1">
      <c r="A356" s="10"/>
      <c r="B356" s="10"/>
      <c r="C356" s="10">
        <v>4300</v>
      </c>
      <c r="D356" s="4" t="s">
        <v>49</v>
      </c>
      <c r="E356" s="38">
        <v>40400</v>
      </c>
      <c r="F356" s="38">
        <v>40372</v>
      </c>
      <c r="G356" s="146">
        <f>F356*100/E356</f>
        <v>99.93069306930693</v>
      </c>
    </row>
    <row r="357" spans="1:7" s="14" customFormat="1" ht="15.75" customHeight="1">
      <c r="A357" s="91"/>
      <c r="B357" s="97">
        <v>90003</v>
      </c>
      <c r="C357" s="97"/>
      <c r="D357" s="93" t="s">
        <v>98</v>
      </c>
      <c r="E357" s="96">
        <f>E358+E359</f>
        <v>60600</v>
      </c>
      <c r="F357" s="96">
        <f>F358+F359</f>
        <v>59987</v>
      </c>
      <c r="G357" s="142">
        <f t="shared" si="9"/>
        <v>98.98844884488449</v>
      </c>
    </row>
    <row r="358" spans="1:7" ht="12.75">
      <c r="A358" s="10"/>
      <c r="B358" s="10"/>
      <c r="C358" s="130">
        <v>4210</v>
      </c>
      <c r="D358" s="131" t="s">
        <v>39</v>
      </c>
      <c r="E358" s="124">
        <v>2500</v>
      </c>
      <c r="F358" s="124">
        <v>2199</v>
      </c>
      <c r="G358" s="154">
        <f t="shared" si="9"/>
        <v>87.96</v>
      </c>
    </row>
    <row r="359" spans="1:7" ht="12.75">
      <c r="A359" s="10"/>
      <c r="B359" s="10"/>
      <c r="C359" s="11">
        <v>4300</v>
      </c>
      <c r="D359" s="5" t="s">
        <v>132</v>
      </c>
      <c r="E359" s="31">
        <v>58100</v>
      </c>
      <c r="F359" s="31">
        <v>57788</v>
      </c>
      <c r="G359" s="149">
        <f>F359*100/E359</f>
        <v>99.46299483648882</v>
      </c>
    </row>
    <row r="360" spans="1:7" s="13" customFormat="1" ht="12.75">
      <c r="A360" s="91"/>
      <c r="B360" s="97">
        <v>90015</v>
      </c>
      <c r="C360" s="97"/>
      <c r="D360" s="93" t="s">
        <v>20</v>
      </c>
      <c r="E360" s="96">
        <f>SUM(E361:E364)</f>
        <v>1833049</v>
      </c>
      <c r="F360" s="96">
        <f>SUM(F361:F364)</f>
        <v>1761740</v>
      </c>
      <c r="G360" s="142">
        <f t="shared" si="9"/>
        <v>96.10981484946666</v>
      </c>
    </row>
    <row r="361" spans="1:7" ht="12.75">
      <c r="A361" s="10"/>
      <c r="B361" s="10"/>
      <c r="C361" s="130">
        <v>4260</v>
      </c>
      <c r="D361" s="131" t="s">
        <v>80</v>
      </c>
      <c r="E361" s="124">
        <v>581025</v>
      </c>
      <c r="F361" s="124">
        <v>511068</v>
      </c>
      <c r="G361" s="154">
        <f t="shared" si="9"/>
        <v>87.9597263456822</v>
      </c>
    </row>
    <row r="362" spans="1:7" ht="12.75">
      <c r="A362" s="10"/>
      <c r="B362" s="10"/>
      <c r="C362" s="11">
        <v>4270</v>
      </c>
      <c r="D362" s="5" t="s">
        <v>72</v>
      </c>
      <c r="E362" s="31">
        <v>340783</v>
      </c>
      <c r="F362" s="31">
        <v>340782</v>
      </c>
      <c r="G362" s="149">
        <f t="shared" si="9"/>
        <v>99.9997065581323</v>
      </c>
    </row>
    <row r="363" spans="1:7" ht="12.75">
      <c r="A363" s="10"/>
      <c r="B363" s="10"/>
      <c r="C363" s="11">
        <v>4300</v>
      </c>
      <c r="D363" s="5" t="s">
        <v>132</v>
      </c>
      <c r="E363" s="31">
        <v>24347</v>
      </c>
      <c r="F363" s="31">
        <v>24347</v>
      </c>
      <c r="G363" s="149">
        <f t="shared" si="9"/>
        <v>100</v>
      </c>
    </row>
    <row r="364" spans="1:7" ht="12.75">
      <c r="A364" s="10"/>
      <c r="B364" s="10"/>
      <c r="C364" s="11">
        <v>6050</v>
      </c>
      <c r="D364" s="5" t="s">
        <v>139</v>
      </c>
      <c r="E364" s="31">
        <v>886894</v>
      </c>
      <c r="F364" s="31">
        <v>885543</v>
      </c>
      <c r="G364" s="149">
        <f t="shared" si="9"/>
        <v>99.8476706348222</v>
      </c>
    </row>
    <row r="365" spans="1:7" s="13" customFormat="1" ht="12.75">
      <c r="A365" s="91"/>
      <c r="B365" s="97">
        <v>90017</v>
      </c>
      <c r="C365" s="97"/>
      <c r="D365" s="93" t="s">
        <v>112</v>
      </c>
      <c r="E365" s="96">
        <f>E366</f>
        <v>65000</v>
      </c>
      <c r="F365" s="96">
        <f>F366</f>
        <v>65000</v>
      </c>
      <c r="G365" s="142">
        <f t="shared" si="9"/>
        <v>100</v>
      </c>
    </row>
    <row r="366" spans="1:7" ht="33.75">
      <c r="A366" s="10"/>
      <c r="B366" s="10"/>
      <c r="C366" s="10">
        <v>6210</v>
      </c>
      <c r="D366" s="4" t="s">
        <v>182</v>
      </c>
      <c r="E366" s="37">
        <v>65000</v>
      </c>
      <c r="F366" s="37">
        <v>65000</v>
      </c>
      <c r="G366" s="145">
        <f t="shared" si="9"/>
        <v>100</v>
      </c>
    </row>
    <row r="367" spans="1:7" s="14" customFormat="1" ht="18" customHeight="1">
      <c r="A367" s="64">
        <v>921</v>
      </c>
      <c r="B367" s="61"/>
      <c r="C367" s="65"/>
      <c r="D367" s="62" t="s">
        <v>99</v>
      </c>
      <c r="E367" s="63">
        <f>SUM(E368,E370)</f>
        <v>901631</v>
      </c>
      <c r="F367" s="63">
        <f>SUM(F368,F370)</f>
        <v>901631</v>
      </c>
      <c r="G367" s="141">
        <f t="shared" si="9"/>
        <v>100</v>
      </c>
    </row>
    <row r="368" spans="1:7" s="14" customFormat="1" ht="14.25" customHeight="1">
      <c r="A368" s="91"/>
      <c r="B368" s="97">
        <v>92109</v>
      </c>
      <c r="C368" s="97"/>
      <c r="D368" s="93" t="s">
        <v>100</v>
      </c>
      <c r="E368" s="96">
        <f>E369</f>
        <v>523631</v>
      </c>
      <c r="F368" s="96">
        <f>F369</f>
        <v>523631</v>
      </c>
      <c r="G368" s="142">
        <f t="shared" si="9"/>
        <v>100</v>
      </c>
    </row>
    <row r="369" spans="1:7" ht="12.75" customHeight="1">
      <c r="A369" s="10"/>
      <c r="B369" s="10"/>
      <c r="C369" s="10">
        <v>2480</v>
      </c>
      <c r="D369" s="4" t="s">
        <v>183</v>
      </c>
      <c r="E369" s="38">
        <v>523631</v>
      </c>
      <c r="F369" s="38">
        <v>523631</v>
      </c>
      <c r="G369" s="146">
        <f t="shared" si="9"/>
        <v>100</v>
      </c>
    </row>
    <row r="370" spans="1:7" s="13" customFormat="1" ht="12.75">
      <c r="A370" s="91"/>
      <c r="B370" s="97">
        <v>92116</v>
      </c>
      <c r="C370" s="97"/>
      <c r="D370" s="93" t="s">
        <v>113</v>
      </c>
      <c r="E370" s="96">
        <f>E371</f>
        <v>378000</v>
      </c>
      <c r="F370" s="96">
        <f>F371</f>
        <v>378000</v>
      </c>
      <c r="G370" s="142">
        <f t="shared" si="9"/>
        <v>100</v>
      </c>
    </row>
    <row r="371" spans="1:7" ht="12.75" customHeight="1">
      <c r="A371" s="51"/>
      <c r="B371" s="51"/>
      <c r="C371" s="10">
        <v>2480</v>
      </c>
      <c r="D371" s="4" t="s">
        <v>183</v>
      </c>
      <c r="E371" s="44">
        <v>378000</v>
      </c>
      <c r="F371" s="44">
        <v>378000</v>
      </c>
      <c r="G371" s="145">
        <f t="shared" si="9"/>
        <v>100</v>
      </c>
    </row>
    <row r="372" spans="1:7" s="14" customFormat="1" ht="22.5" customHeight="1">
      <c r="A372" s="64">
        <v>926</v>
      </c>
      <c r="B372" s="61"/>
      <c r="C372" s="65"/>
      <c r="D372" s="62" t="s">
        <v>101</v>
      </c>
      <c r="E372" s="63">
        <f>SUM(E373)</f>
        <v>573988</v>
      </c>
      <c r="F372" s="63">
        <f>SUM(F373)</f>
        <v>559533</v>
      </c>
      <c r="G372" s="141">
        <f t="shared" si="9"/>
        <v>97.48165466873871</v>
      </c>
    </row>
    <row r="373" spans="1:7" s="14" customFormat="1" ht="14.25" customHeight="1">
      <c r="A373" s="91"/>
      <c r="B373" s="97">
        <v>92605</v>
      </c>
      <c r="C373" s="97"/>
      <c r="D373" s="93" t="s">
        <v>102</v>
      </c>
      <c r="E373" s="96">
        <f>SUM(E374:E386)</f>
        <v>573988</v>
      </c>
      <c r="F373" s="96">
        <f>SUM(F374:F386)</f>
        <v>559533</v>
      </c>
      <c r="G373" s="142">
        <f t="shared" si="9"/>
        <v>97.48165466873871</v>
      </c>
    </row>
    <row r="374" spans="1:7" s="14" customFormat="1" ht="14.25" customHeight="1">
      <c r="A374" s="10"/>
      <c r="B374" s="10"/>
      <c r="C374" s="47">
        <v>3020</v>
      </c>
      <c r="D374" s="6" t="s">
        <v>184</v>
      </c>
      <c r="E374" s="37">
        <v>800</v>
      </c>
      <c r="F374" s="37">
        <v>131</v>
      </c>
      <c r="G374" s="143">
        <f t="shared" si="9"/>
        <v>16.375</v>
      </c>
    </row>
    <row r="375" spans="1:7" s="14" customFormat="1" ht="12.75" customHeight="1">
      <c r="A375" s="10"/>
      <c r="B375" s="10"/>
      <c r="C375" s="11">
        <v>4010</v>
      </c>
      <c r="D375" s="5" t="s">
        <v>52</v>
      </c>
      <c r="E375" s="31">
        <v>93967</v>
      </c>
      <c r="F375" s="31">
        <v>88200</v>
      </c>
      <c r="G375" s="149">
        <f t="shared" si="9"/>
        <v>93.8627390466866</v>
      </c>
    </row>
    <row r="376" spans="1:7" s="14" customFormat="1" ht="12.75" customHeight="1">
      <c r="A376" s="10"/>
      <c r="B376" s="10"/>
      <c r="C376" s="11">
        <v>4040</v>
      </c>
      <c r="D376" s="5" t="s">
        <v>53</v>
      </c>
      <c r="E376" s="37">
        <v>7900</v>
      </c>
      <c r="F376" s="37">
        <v>5570</v>
      </c>
      <c r="G376" s="149">
        <f t="shared" si="9"/>
        <v>70.50632911392405</v>
      </c>
    </row>
    <row r="377" spans="1:7" s="14" customFormat="1" ht="13.5" customHeight="1">
      <c r="A377" s="10"/>
      <c r="B377" s="10"/>
      <c r="C377" s="47">
        <v>4110</v>
      </c>
      <c r="D377" s="6" t="s">
        <v>138</v>
      </c>
      <c r="E377" s="37">
        <v>18200</v>
      </c>
      <c r="F377" s="37">
        <v>15330</v>
      </c>
      <c r="G377" s="149">
        <f t="shared" si="9"/>
        <v>84.23076923076923</v>
      </c>
    </row>
    <row r="378" spans="1:7" s="14" customFormat="1" ht="14.25" customHeight="1">
      <c r="A378" s="10"/>
      <c r="B378" s="10"/>
      <c r="C378" s="47">
        <v>4120</v>
      </c>
      <c r="D378" s="6" t="s">
        <v>38</v>
      </c>
      <c r="E378" s="37">
        <v>2500</v>
      </c>
      <c r="F378" s="37">
        <v>2128</v>
      </c>
      <c r="G378" s="149">
        <f t="shared" si="9"/>
        <v>85.12</v>
      </c>
    </row>
    <row r="379" spans="1:7" s="14" customFormat="1" ht="14.25" customHeight="1">
      <c r="A379" s="10"/>
      <c r="B379" s="10"/>
      <c r="C379" s="47">
        <v>4170</v>
      </c>
      <c r="D379" s="5" t="s">
        <v>164</v>
      </c>
      <c r="E379" s="37">
        <v>24800</v>
      </c>
      <c r="F379" s="37">
        <v>24391</v>
      </c>
      <c r="G379" s="149">
        <f t="shared" si="9"/>
        <v>98.3508064516129</v>
      </c>
    </row>
    <row r="380" spans="1:7" ht="12.75">
      <c r="A380" s="10"/>
      <c r="B380" s="10"/>
      <c r="C380" s="47">
        <v>4210</v>
      </c>
      <c r="D380" s="6" t="s">
        <v>95</v>
      </c>
      <c r="E380" s="37">
        <v>146350</v>
      </c>
      <c r="F380" s="37">
        <v>146224</v>
      </c>
      <c r="G380" s="149">
        <f t="shared" si="9"/>
        <v>99.91390502220703</v>
      </c>
    </row>
    <row r="381" spans="1:7" ht="12.75">
      <c r="A381" s="10"/>
      <c r="B381" s="10"/>
      <c r="C381" s="47">
        <v>4270</v>
      </c>
      <c r="D381" s="6" t="s">
        <v>84</v>
      </c>
      <c r="E381" s="37">
        <v>36455</v>
      </c>
      <c r="F381" s="37">
        <v>35270</v>
      </c>
      <c r="G381" s="149">
        <f t="shared" si="9"/>
        <v>96.74941708956247</v>
      </c>
    </row>
    <row r="382" spans="1:7" ht="12.75">
      <c r="A382" s="10"/>
      <c r="B382" s="10"/>
      <c r="C382" s="11">
        <v>4300</v>
      </c>
      <c r="D382" s="5" t="s">
        <v>49</v>
      </c>
      <c r="E382" s="31">
        <v>71300</v>
      </c>
      <c r="F382" s="31">
        <v>71080</v>
      </c>
      <c r="G382" s="149">
        <f t="shared" si="9"/>
        <v>99.6914446002805</v>
      </c>
    </row>
    <row r="383" spans="1:7" ht="12.75">
      <c r="A383" s="10"/>
      <c r="B383" s="10"/>
      <c r="C383" s="11">
        <v>4410</v>
      </c>
      <c r="D383" s="5" t="s">
        <v>121</v>
      </c>
      <c r="E383" s="31">
        <v>5300</v>
      </c>
      <c r="F383" s="31">
        <v>5161</v>
      </c>
      <c r="G383" s="149">
        <f t="shared" si="9"/>
        <v>97.37735849056604</v>
      </c>
    </row>
    <row r="384" spans="1:7" ht="12.75">
      <c r="A384" s="10"/>
      <c r="B384" s="10"/>
      <c r="C384" s="11">
        <v>4440</v>
      </c>
      <c r="D384" s="5" t="s">
        <v>122</v>
      </c>
      <c r="E384" s="31">
        <v>2933</v>
      </c>
      <c r="F384" s="31">
        <v>2933</v>
      </c>
      <c r="G384" s="149">
        <f>F384*100/E384</f>
        <v>100</v>
      </c>
    </row>
    <row r="385" spans="1:7" ht="12.75">
      <c r="A385" s="10"/>
      <c r="B385" s="10"/>
      <c r="C385" s="11">
        <v>6050</v>
      </c>
      <c r="D385" s="5" t="s">
        <v>139</v>
      </c>
      <c r="E385" s="31">
        <v>130133</v>
      </c>
      <c r="F385" s="31">
        <v>129888</v>
      </c>
      <c r="G385" s="149">
        <f>F385*100/E385</f>
        <v>99.81173107513082</v>
      </c>
    </row>
    <row r="386" spans="1:7" ht="12.75">
      <c r="A386" s="51"/>
      <c r="B386" s="51"/>
      <c r="C386" s="54">
        <v>6060</v>
      </c>
      <c r="D386" s="33" t="s">
        <v>185</v>
      </c>
      <c r="E386" s="35">
        <v>33350</v>
      </c>
      <c r="F386" s="35">
        <v>33227</v>
      </c>
      <c r="G386" s="150">
        <f t="shared" si="9"/>
        <v>99.6311844077961</v>
      </c>
    </row>
    <row r="387" spans="1:7" ht="6" customHeight="1">
      <c r="A387" s="57"/>
      <c r="B387" s="57"/>
      <c r="C387" s="57"/>
      <c r="E387" s="41"/>
      <c r="F387" s="41"/>
      <c r="G387" s="145"/>
    </row>
    <row r="388" spans="1:7" s="14" customFormat="1" ht="22.5" customHeight="1">
      <c r="A388" s="19"/>
      <c r="B388" s="21"/>
      <c r="C388" s="20"/>
      <c r="D388" s="22" t="s">
        <v>103</v>
      </c>
      <c r="E388" s="40">
        <f>SUM(E372,E367,E354,E338,E287,E274,E166,E159,E154,E149,E132,E112,E64,E54,E38,E22,E19,E12)</f>
        <v>56348233</v>
      </c>
      <c r="F388" s="40">
        <f>SUM(F372,F367,F354,F338,F287,F274,F166,F159,F154,F149,F132,F112,F64,F54,F38,F22,F19,F12)</f>
        <v>54743247</v>
      </c>
      <c r="G388" s="159">
        <f t="shared" si="9"/>
        <v>97.15166578515425</v>
      </c>
    </row>
    <row r="389" spans="1:7" ht="12.75">
      <c r="A389" s="58"/>
      <c r="B389" s="58"/>
      <c r="C389" s="58">
        <v>992</v>
      </c>
      <c r="D389" s="9" t="s">
        <v>186</v>
      </c>
      <c r="E389" s="42">
        <v>2656998</v>
      </c>
      <c r="F389" s="42">
        <v>2656998</v>
      </c>
      <c r="G389" s="151">
        <f t="shared" si="9"/>
        <v>100</v>
      </c>
    </row>
    <row r="390" spans="1:7" s="14" customFormat="1" ht="22.5" customHeight="1">
      <c r="A390" s="19"/>
      <c r="B390" s="21"/>
      <c r="C390" s="20"/>
      <c r="D390" s="22" t="s">
        <v>104</v>
      </c>
      <c r="E390" s="40">
        <f>E389</f>
        <v>2656998</v>
      </c>
      <c r="F390" s="40">
        <f>F389</f>
        <v>2656998</v>
      </c>
      <c r="G390" s="159">
        <f t="shared" si="9"/>
        <v>100</v>
      </c>
    </row>
    <row r="391" spans="1:7" ht="6" customHeight="1">
      <c r="A391" s="57"/>
      <c r="B391" s="57"/>
      <c r="C391" s="57"/>
      <c r="E391" s="41"/>
      <c r="F391" s="41"/>
      <c r="G391" s="151"/>
    </row>
    <row r="392" spans="1:7" s="14" customFormat="1" ht="22.5" customHeight="1">
      <c r="A392" s="19"/>
      <c r="B392" s="21"/>
      <c r="C392" s="20"/>
      <c r="D392" s="22" t="s">
        <v>105</v>
      </c>
      <c r="E392" s="40">
        <f>SUM(E388,E390)</f>
        <v>59005231</v>
      </c>
      <c r="F392" s="40">
        <f>SUM(F388,F390)</f>
        <v>57400245</v>
      </c>
      <c r="G392" s="159">
        <f t="shared" si="9"/>
        <v>97.27992591029768</v>
      </c>
    </row>
    <row r="393" spans="1:5" ht="12.75">
      <c r="A393" s="57"/>
      <c r="B393" s="57"/>
      <c r="C393" s="57"/>
      <c r="E393" s="41"/>
    </row>
    <row r="394" spans="1:5" ht="12.75">
      <c r="A394" s="57"/>
      <c r="B394" s="57"/>
      <c r="C394" s="57"/>
      <c r="E394" s="41"/>
    </row>
    <row r="395" spans="1:5" ht="12.75">
      <c r="A395" s="57"/>
      <c r="B395" s="57"/>
      <c r="C395" s="57"/>
      <c r="E395" s="41"/>
    </row>
    <row r="396" ht="12.75">
      <c r="E396" s="41"/>
    </row>
    <row r="397" ht="12.75">
      <c r="E397" s="41"/>
    </row>
    <row r="398" ht="12.75">
      <c r="E398" s="41"/>
    </row>
    <row r="399" ht="12.75">
      <c r="E399" s="41"/>
    </row>
    <row r="400" ht="12.75">
      <c r="E400" s="41"/>
    </row>
    <row r="401" ht="12.75">
      <c r="E401" s="41"/>
    </row>
    <row r="402" ht="12.75">
      <c r="E402" s="41"/>
    </row>
    <row r="403" ht="12.75">
      <c r="E403" s="41"/>
    </row>
    <row r="404" ht="12.75">
      <c r="E404" s="41"/>
    </row>
  </sheetData>
  <mergeCells count="10">
    <mergeCell ref="A9:C9"/>
    <mergeCell ref="D9:D10"/>
    <mergeCell ref="A7:E7"/>
    <mergeCell ref="E9:E10"/>
    <mergeCell ref="F9:F10"/>
    <mergeCell ref="G9:G10"/>
    <mergeCell ref="D1:E1"/>
    <mergeCell ref="D3:G3"/>
    <mergeCell ref="D4:G4"/>
    <mergeCell ref="D5:G5"/>
  </mergeCells>
  <printOptions horizontalCentered="1"/>
  <pageMargins left="0.4330708661417323" right="0.4724409448818898" top="0.41" bottom="0.5511811023622047" header="0.35433070866141736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E3" sqref="E3"/>
    </sheetView>
  </sheetViews>
  <sheetFormatPr defaultColWidth="9.00390625" defaultRowHeight="12.75"/>
  <cols>
    <col min="1" max="1" width="5.25390625" style="1" customWidth="1"/>
    <col min="2" max="2" width="49.00390625" style="1" customWidth="1"/>
    <col min="3" max="3" width="10.875" style="1" customWidth="1"/>
    <col min="4" max="4" width="10.25390625" style="1" customWidth="1"/>
    <col min="5" max="16384" width="9.125" style="1" customWidth="1"/>
  </cols>
  <sheetData>
    <row r="1" ht="12.75">
      <c r="C1" s="2"/>
    </row>
    <row r="2" spans="1:3" ht="36.75" customHeight="1">
      <c r="A2" s="180" t="s">
        <v>111</v>
      </c>
      <c r="B2" s="180"/>
      <c r="C2" s="180"/>
    </row>
    <row r="3" spans="1:3" ht="20.25">
      <c r="A3" s="181" t="s">
        <v>189</v>
      </c>
      <c r="B3" s="181"/>
      <c r="C3" s="181"/>
    </row>
    <row r="4" spans="1:3" ht="12.75">
      <c r="A4" s="182" t="s">
        <v>190</v>
      </c>
      <c r="B4" s="182"/>
      <c r="C4" s="182"/>
    </row>
    <row r="5" spans="1:3" ht="12.75">
      <c r="A5" s="3"/>
      <c r="B5" s="3"/>
      <c r="C5" s="3"/>
    </row>
    <row r="7" spans="1:5" ht="26.25" customHeight="1">
      <c r="A7" s="18" t="s">
        <v>0</v>
      </c>
      <c r="B7" s="18" t="s">
        <v>21</v>
      </c>
      <c r="C7" s="112" t="s">
        <v>161</v>
      </c>
      <c r="D7" s="113" t="s">
        <v>160</v>
      </c>
      <c r="E7" s="109" t="s">
        <v>144</v>
      </c>
    </row>
    <row r="8" spans="1:5" ht="10.5" customHeight="1" thickBot="1">
      <c r="A8" s="17">
        <v>1</v>
      </c>
      <c r="B8" s="17">
        <v>2</v>
      </c>
      <c r="C8" s="114">
        <v>3</v>
      </c>
      <c r="D8" s="115">
        <v>4</v>
      </c>
      <c r="E8" s="115">
        <v>5</v>
      </c>
    </row>
    <row r="9" spans="1:5" ht="26.25" customHeight="1" thickTop="1">
      <c r="A9" s="15" t="s">
        <v>1</v>
      </c>
      <c r="B9" s="16" t="s">
        <v>5</v>
      </c>
      <c r="C9" s="108">
        <f>WYDATKI!E12</f>
        <v>8539395</v>
      </c>
      <c r="D9" s="116">
        <f>WYDATKI!F12</f>
        <v>8461454</v>
      </c>
      <c r="E9" s="160">
        <f>D9/C9*100</f>
        <v>99.08727726027429</v>
      </c>
    </row>
    <row r="10" spans="1:5" ht="26.25" customHeight="1">
      <c r="A10" s="11" t="s">
        <v>35</v>
      </c>
      <c r="B10" s="12" t="s">
        <v>106</v>
      </c>
      <c r="C10" s="31">
        <f>WYDATKI!E19</f>
        <v>3652</v>
      </c>
      <c r="D10" s="117">
        <f>WYDATKI!F19</f>
        <v>3652</v>
      </c>
      <c r="E10" s="161">
        <f aca="true" t="shared" si="0" ref="E10:E29">D10/C10*100</f>
        <v>100</v>
      </c>
    </row>
    <row r="11" spans="1:5" ht="26.25" customHeight="1">
      <c r="A11" s="11">
        <v>600</v>
      </c>
      <c r="B11" s="12" t="s">
        <v>22</v>
      </c>
      <c r="C11" s="31">
        <f>WYDATKI!E22</f>
        <v>8563170</v>
      </c>
      <c r="D11" s="117">
        <f>WYDATKI!F22</f>
        <v>8511067</v>
      </c>
      <c r="E11" s="161">
        <f t="shared" si="0"/>
        <v>99.39154542067949</v>
      </c>
    </row>
    <row r="12" spans="1:5" ht="26.25" customHeight="1">
      <c r="A12" s="11">
        <v>700</v>
      </c>
      <c r="B12" s="12" t="s">
        <v>23</v>
      </c>
      <c r="C12" s="31">
        <f>WYDATKI!E38</f>
        <v>878840</v>
      </c>
      <c r="D12" s="117">
        <f>WYDATKI!F38</f>
        <v>862528</v>
      </c>
      <c r="E12" s="161">
        <f t="shared" si="0"/>
        <v>98.14391698147557</v>
      </c>
    </row>
    <row r="13" spans="1:5" ht="26.25" customHeight="1">
      <c r="A13" s="11">
        <v>710</v>
      </c>
      <c r="B13" s="12" t="s">
        <v>24</v>
      </c>
      <c r="C13" s="31">
        <f>WYDATKI!E54</f>
        <v>227704</v>
      </c>
      <c r="D13" s="117">
        <f>WYDATKI!F54</f>
        <v>214753</v>
      </c>
      <c r="E13" s="161">
        <f t="shared" si="0"/>
        <v>94.31235287917647</v>
      </c>
    </row>
    <row r="14" spans="1:5" ht="26.25" customHeight="1">
      <c r="A14" s="11">
        <v>750</v>
      </c>
      <c r="B14" s="12" t="s">
        <v>25</v>
      </c>
      <c r="C14" s="31">
        <f>WYDATKI!E64</f>
        <v>7087577</v>
      </c>
      <c r="D14" s="117">
        <f>WYDATKI!F64</f>
        <v>6979655</v>
      </c>
      <c r="E14" s="161">
        <f t="shared" si="0"/>
        <v>98.47730754812258</v>
      </c>
    </row>
    <row r="15" spans="1:5" ht="26.25" customHeight="1">
      <c r="A15" s="11">
        <v>751</v>
      </c>
      <c r="B15" s="12" t="s">
        <v>26</v>
      </c>
      <c r="C15" s="31">
        <f>WYDATKI!E112</f>
        <v>86552</v>
      </c>
      <c r="D15" s="117">
        <f>WYDATKI!F112</f>
        <v>86552</v>
      </c>
      <c r="E15" s="161">
        <f t="shared" si="0"/>
        <v>100</v>
      </c>
    </row>
    <row r="16" spans="1:5" ht="26.25" customHeight="1">
      <c r="A16" s="11">
        <v>754</v>
      </c>
      <c r="B16" s="12" t="s">
        <v>27</v>
      </c>
      <c r="C16" s="31">
        <f>WYDATKI!E132</f>
        <v>480132</v>
      </c>
      <c r="D16" s="117">
        <f>WYDATKI!F132</f>
        <v>471180</v>
      </c>
      <c r="E16" s="161">
        <f t="shared" si="0"/>
        <v>98.13551273399815</v>
      </c>
    </row>
    <row r="17" spans="1:5" ht="35.25" customHeight="1">
      <c r="A17" s="11">
        <v>756</v>
      </c>
      <c r="B17" s="76" t="s">
        <v>136</v>
      </c>
      <c r="C17" s="31">
        <f>WYDATKI!E149</f>
        <v>139302</v>
      </c>
      <c r="D17" s="117">
        <f>WYDATKI!F149</f>
        <v>135375</v>
      </c>
      <c r="E17" s="161">
        <f t="shared" si="0"/>
        <v>97.18094499720033</v>
      </c>
    </row>
    <row r="18" spans="1:5" ht="26.25" customHeight="1">
      <c r="A18" s="11">
        <v>757</v>
      </c>
      <c r="B18" s="12" t="s">
        <v>107</v>
      </c>
      <c r="C18" s="31">
        <f>WYDATKI!E154</f>
        <v>766990</v>
      </c>
      <c r="D18" s="117">
        <f>WYDATKI!F154</f>
        <v>735981</v>
      </c>
      <c r="E18" s="161">
        <f t="shared" si="0"/>
        <v>95.95705289508338</v>
      </c>
    </row>
    <row r="19" spans="1:5" ht="26.25" customHeight="1">
      <c r="A19" s="11">
        <v>758</v>
      </c>
      <c r="B19" s="12" t="s">
        <v>28</v>
      </c>
      <c r="C19" s="31">
        <f>WYDATKI!E159</f>
        <v>1538386</v>
      </c>
      <c r="D19" s="117">
        <f>WYDATKI!F159</f>
        <v>1538386</v>
      </c>
      <c r="E19" s="161">
        <f t="shared" si="0"/>
        <v>100</v>
      </c>
    </row>
    <row r="20" spans="1:5" ht="26.25" customHeight="1">
      <c r="A20" s="11">
        <v>801</v>
      </c>
      <c r="B20" s="12" t="s">
        <v>29</v>
      </c>
      <c r="C20" s="31">
        <f>WYDATKI!E166</f>
        <v>20344880</v>
      </c>
      <c r="D20" s="117">
        <f>WYDATKI!F166</f>
        <v>19514980</v>
      </c>
      <c r="E20" s="161">
        <f t="shared" si="0"/>
        <v>95.92084101749433</v>
      </c>
    </row>
    <row r="21" spans="1:5" ht="26.25" customHeight="1">
      <c r="A21" s="11">
        <v>851</v>
      </c>
      <c r="B21" s="12" t="s">
        <v>108</v>
      </c>
      <c r="C21" s="31">
        <f>WYDATKI!E274</f>
        <v>327294</v>
      </c>
      <c r="D21" s="117">
        <f>WYDATKI!F274</f>
        <v>291615</v>
      </c>
      <c r="E21" s="161">
        <f t="shared" si="0"/>
        <v>89.09879191185907</v>
      </c>
    </row>
    <row r="22" spans="1:5" ht="26.25" customHeight="1">
      <c r="A22" s="11">
        <v>852</v>
      </c>
      <c r="B22" s="12" t="s">
        <v>141</v>
      </c>
      <c r="C22" s="31">
        <f>WYDATKI!E287</f>
        <v>3368718</v>
      </c>
      <c r="D22" s="117">
        <f>WYDATKI!F287</f>
        <v>3048789</v>
      </c>
      <c r="E22" s="161">
        <f t="shared" si="0"/>
        <v>90.50294503725156</v>
      </c>
    </row>
    <row r="23" spans="1:5" ht="26.25" customHeight="1">
      <c r="A23" s="11">
        <v>854</v>
      </c>
      <c r="B23" s="12" t="s">
        <v>30</v>
      </c>
      <c r="C23" s="31">
        <f>WYDATKI!E338</f>
        <v>520973</v>
      </c>
      <c r="D23" s="117">
        <f>WYDATKI!F338</f>
        <v>499017</v>
      </c>
      <c r="E23" s="161">
        <f t="shared" si="0"/>
        <v>95.78557813936615</v>
      </c>
    </row>
    <row r="24" spans="1:5" ht="26.25" customHeight="1">
      <c r="A24" s="11">
        <v>900</v>
      </c>
      <c r="B24" s="12" t="s">
        <v>31</v>
      </c>
      <c r="C24" s="31">
        <f>WYDATKI!E354</f>
        <v>1999049</v>
      </c>
      <c r="D24" s="117">
        <f>WYDATKI!F354</f>
        <v>1927099</v>
      </c>
      <c r="E24" s="161">
        <f t="shared" si="0"/>
        <v>96.4007885749674</v>
      </c>
    </row>
    <row r="25" spans="1:5" ht="26.25" customHeight="1">
      <c r="A25" s="11">
        <v>921</v>
      </c>
      <c r="B25" s="12" t="s">
        <v>109</v>
      </c>
      <c r="C25" s="31">
        <f>WYDATKI!E367</f>
        <v>901631</v>
      </c>
      <c r="D25" s="117">
        <f>WYDATKI!F367</f>
        <v>901631</v>
      </c>
      <c r="E25" s="161">
        <f t="shared" si="0"/>
        <v>100</v>
      </c>
    </row>
    <row r="26" spans="1:5" ht="26.25" customHeight="1">
      <c r="A26" s="11">
        <v>926</v>
      </c>
      <c r="B26" s="12" t="s">
        <v>110</v>
      </c>
      <c r="C26" s="44">
        <f>WYDATKI!E372</f>
        <v>573988</v>
      </c>
      <c r="D26" s="81">
        <f>WYDATKI!F372</f>
        <v>559533</v>
      </c>
      <c r="E26" s="162">
        <f t="shared" si="0"/>
        <v>97.48165466873871</v>
      </c>
    </row>
    <row r="27" spans="1:5" s="14" customFormat="1" ht="26.25" customHeight="1">
      <c r="A27" s="25"/>
      <c r="B27" s="26" t="s">
        <v>114</v>
      </c>
      <c r="C27" s="32">
        <f>SUM(C9:C26)</f>
        <v>56348233</v>
      </c>
      <c r="D27" s="32">
        <f>SUM(D9:D26)</f>
        <v>54743247</v>
      </c>
      <c r="E27" s="163">
        <f t="shared" si="0"/>
        <v>97.15166578515426</v>
      </c>
    </row>
    <row r="28" spans="1:5" s="14" customFormat="1" ht="26.25" customHeight="1" thickBot="1">
      <c r="A28" s="27"/>
      <c r="B28" s="28" t="s">
        <v>115</v>
      </c>
      <c r="C28" s="118">
        <v>2656998</v>
      </c>
      <c r="D28" s="119">
        <v>2656998</v>
      </c>
      <c r="E28" s="164">
        <f t="shared" si="0"/>
        <v>100</v>
      </c>
    </row>
    <row r="29" spans="1:5" s="14" customFormat="1" ht="26.25" customHeight="1" thickTop="1">
      <c r="A29" s="23"/>
      <c r="B29" s="24" t="s">
        <v>116</v>
      </c>
      <c r="C29" s="120">
        <f>(C27+C28)</f>
        <v>59005231</v>
      </c>
      <c r="D29" s="121">
        <f>D27+D28</f>
        <v>57400245</v>
      </c>
      <c r="E29" s="165">
        <f t="shared" si="0"/>
        <v>97.27992591029768</v>
      </c>
    </row>
  </sheetData>
  <mergeCells count="3">
    <mergeCell ref="A2:C2"/>
    <mergeCell ref="A3:C3"/>
    <mergeCell ref="A4:C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&amp;C&amp;8Strona 7 z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2006-03-17T07:09:55Z</cp:lastPrinted>
  <dcterms:created xsi:type="dcterms:W3CDTF">2002-11-06T08:41:21Z</dcterms:created>
  <dcterms:modified xsi:type="dcterms:W3CDTF">2006-03-22T10:11:39Z</dcterms:modified>
  <cp:category/>
  <cp:version/>
  <cp:contentType/>
  <cp:contentStatus/>
</cp:coreProperties>
</file>