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55" windowHeight="898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<sst xmlns="http://schemas.openxmlformats.org/spreadsheetml/2006/main" count="567" uniqueCount="263">
  <si>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</si>
  <si>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</si>
  <si>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</si>
  <si>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</si>
  <si>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</si>
  <si>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</si>
  <si>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</si>
  <si>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</si>
  <si>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</si>
  <si>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</si>
  <si>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</si>
  <si>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</si>
  <si>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</si>
  <si>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</si>
  <si>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</si>
  <si>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</si>
  <si>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</si>
  <si>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</si>
  <si>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</si>
  <si>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</si>
  <si>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</si>
  <si>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</si>
  <si>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</si>
  <si>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</si>
  <si>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</si>
  <si>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</si>
  <si>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</si>
  <si>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</si>
  <si>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</si>
  <si>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</si>
  <si>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</si>
  <si>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</si>
  <si>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</si>
  <si>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</si>
  <si>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</si>
  <si>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</si>
  <si>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</si>
  <si>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</si>
  <si>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</si>
  <si>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</si>
  <si>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</si>
  <si>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</si>
  <si>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</si>
  <si>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</si>
  <si>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</si>
  <si>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</si>
  <si>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</si>
  <si>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</si>
  <si>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</si>
  <si>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</si>
  <si>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</si>
  <si>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</si>
  <si>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</si>
  <si>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</si>
  <si>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</si>
  <si>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</si>
  <si>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</si>
  <si>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</si>
  <si>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</si>
  <si>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</si>
  <si>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</si>
  <si>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</si>
  <si>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</si>
  <si>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</si>
  <si>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</si>
  <si>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</si>
  <si>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</si>
  <si>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</si>
  <si>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</si>
  <si>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</si>
  <si>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</si>
  <si>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</si>
  <si>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</si>
  <si>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</si>
  <si>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</si>
  <si>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</si>
  <si>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</si>
  <si>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</si>
  <si>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</si>
  <si>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</si>
  <si>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</si>
  <si>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</si>
  <si>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</si>
  <si>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</si>
  <si>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</si>
  <si>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</si>
  <si>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</si>
  <si>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</si>
  <si>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</si>
  <si>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</si>
  <si>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</si>
  <si>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</si>
  <si>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</si>
  <si>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</si>
  <si>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</si>
  <si>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</si>
  <si>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</si>
  <si>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</si>
  <si>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</si>
  <si>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</si>
  <si>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</si>
  <si>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</si>
  <si>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</si>
  <si>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</si>
  <si>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</si>
  <si>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</si>
  <si>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</si>
  <si>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</si>
  <si>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</si>
  <si>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</si>
  <si>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</si>
  <si>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</si>
  <si>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</si>
  <si>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</si>
  <si>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</si>
  <si>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</si>
  <si>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</si>
  <si>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</si>
  <si>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</si>
  <si>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</si>
  <si>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</si>
  <si>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</si>
  <si>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</si>
  <si>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</si>
  <si>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</si>
  <si>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</si>
  <si>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</si>
  <si>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</si>
  <si>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</si>
  <si>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</si>
  <si>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</si>
  <si>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</si>
  <si>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</si>
  <si>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</si>
  <si>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</si>
  <si>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</si>
  <si>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</si>
  <si>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</si>
  <si>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</si>
  <si>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</si>
  <si>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</si>
  <si>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</si>
  <si>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</si>
  <si>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</si>
  <si>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</si>
  <si>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</si>
  <si>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</si>
  <si>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</si>
  <si>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</si>
  <si>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</si>
  <si>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</si>
  <si>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</si>
  <si>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</si>
  <si>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</si>
  <si>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</si>
  <si>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</si>
  <si>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</si>
  <si>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</si>
  <si>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Nazwa programu inwestycyjnego</t>
  </si>
  <si>
    <t>Łączne nakłady inwestycyjne</t>
  </si>
  <si>
    <t>Razem dział 010</t>
  </si>
  <si>
    <t>Razem dział 600</t>
  </si>
  <si>
    <t>Razem dział 801</t>
  </si>
  <si>
    <t>Razem dział 750</t>
  </si>
  <si>
    <t>Budowa ul. Mleczarskiej Nowa Iwiczna</t>
  </si>
  <si>
    <t>Budowa ul. Różanej- Nowa Iwiczna</t>
  </si>
  <si>
    <t>Budowa wodociągu i kanalizacji ul. Okrężna Lesznowola</t>
  </si>
  <si>
    <t>Spnka wodociągowa Al. Krakowska Łazy</t>
  </si>
  <si>
    <t>Wodociąg ul. Orna Nowa Wola</t>
  </si>
  <si>
    <t>Budowa ul. Stokrotki Nowa Iwiczna</t>
  </si>
  <si>
    <t>Budowa ul. Zakręt Mysiadło</t>
  </si>
  <si>
    <t>Razem dział 700</t>
  </si>
  <si>
    <t>Budowa budynku socjalnego  Łazy</t>
  </si>
  <si>
    <t>Budowa budynku socjalnego Zamienie</t>
  </si>
  <si>
    <t>Parking i drogi dojazdowe przy UG</t>
  </si>
  <si>
    <t>Projekt i budowa przedszkola w Mysiadle</t>
  </si>
  <si>
    <t>Razem dział 900</t>
  </si>
  <si>
    <t>Budowa oświetlenia ul. Przyleśna Wilcza Góra</t>
  </si>
  <si>
    <t>Zakupy inwestycyjne-zakup komputera</t>
  </si>
  <si>
    <t>Razem dział 926</t>
  </si>
  <si>
    <t>Razem dział 852</t>
  </si>
  <si>
    <t>Zakupy inwestycyjne- zakup komputerów</t>
  </si>
  <si>
    <t>Program gospodarki wodno - ściekowej gminy Lesznowola</t>
  </si>
  <si>
    <t>Budowa oświetlenia ul. Jedności Lesznowola, Janczewice</t>
  </si>
  <si>
    <t>RAZEM</t>
  </si>
  <si>
    <t>Projekt boiska przy szkole w Nowej Iwicznej</t>
  </si>
  <si>
    <t>Razem wydatki majątkowe</t>
  </si>
  <si>
    <t>Budowa wodociągu i kanalizacji Nowa Iwiczna</t>
  </si>
  <si>
    <t>Modernizacja ul. Kieleckiej Nowa Iwiczna</t>
  </si>
  <si>
    <t>Budowa chodnika Łazy II etap</t>
  </si>
  <si>
    <t>Projekt ośw. ul. Migdałowa Nowa Iwiczna</t>
  </si>
  <si>
    <t>Projekt ośw. ul. Zimowa Nowa Iwiczna</t>
  </si>
  <si>
    <t>Budowa ośw. ul. Okrężna i GRN Lesznowola</t>
  </si>
  <si>
    <t>Wodociąg osiedle Łazy</t>
  </si>
  <si>
    <t>Wodociąg i kanalizacja  Wólka Kosowska</t>
  </si>
  <si>
    <t>Kanalizacja ul. Plonawa Nowa Wola</t>
  </si>
  <si>
    <t>Projekt budowy ul. Malinowej - Stefanowo</t>
  </si>
  <si>
    <t>Projekt budowy ul. Różanej -Mysiadło</t>
  </si>
  <si>
    <t>Projekt ciągu pieszo-rowerowego ul. Lipowa i ul. Ks. Słojewskiego - Magdalenka</t>
  </si>
  <si>
    <t>Projekt ośw. ulic w rejonie ul. Przyleśnej Wilcza Góra</t>
  </si>
  <si>
    <t>Budowa ośw. ul. Modrzewiowej  Nowa Iwiczna</t>
  </si>
  <si>
    <t>Budowa ośw. ul.Migdałowej  Nowa Iwiczna</t>
  </si>
  <si>
    <t>Budowa ośw. ul.Zimowej  Nowa Iwiczna</t>
  </si>
  <si>
    <t>Budowa ośw. ul.Sosnowej i Paprociowej Magdalenka</t>
  </si>
  <si>
    <t>Projekt ośw. ul.Wojska Polskiego i Żwirowej Wilcza Góra</t>
  </si>
  <si>
    <t>Razem dział 754</t>
  </si>
  <si>
    <t>Wodociąg ul. Plonowa Nowa Wola</t>
  </si>
  <si>
    <t>Parking ul. Słoneczna  - Stara Iwiczna</t>
  </si>
  <si>
    <t>Projekt ul. Błędnej - Zamienie</t>
  </si>
  <si>
    <t>Modernizacja ul. Sadowej - Mroków</t>
  </si>
  <si>
    <t>Projekt modern. ul. Okrąg i Osiedlowej wraz z kanal. deszczową i chodnikami - Mysiadło</t>
  </si>
  <si>
    <t>Modernizacja ul. Szkolnej Mroków</t>
  </si>
  <si>
    <t>Budowa zaplecza sportowego -boisko i parking przy szkole w Lesznowoli</t>
  </si>
  <si>
    <t>Projekt oświetlenia ul. Brzozowa N. Iwiczna</t>
  </si>
  <si>
    <t>Modern boiska sport  Mysiadlo</t>
  </si>
  <si>
    <t>Kanalizacja Wola Mrokowska, Warszawianka                    I etap</t>
  </si>
  <si>
    <t>Modern boiska sport Nowa Wola</t>
  </si>
  <si>
    <t>Projekt oświetlenia ul. Żytniej w Wólce Kosowskiej</t>
  </si>
  <si>
    <t>Kanalizacja Łazy II etap</t>
  </si>
  <si>
    <t>Projekt wodociągu i  kanalizacji Magdalenka  (Dział VI)</t>
  </si>
  <si>
    <t xml:space="preserve">Zakupy inwestycyjne- zakup autopompy </t>
  </si>
  <si>
    <t xml:space="preserve"> Modernizacja skrzyżowania ul. Słonecznej  Stara Iwiczna </t>
  </si>
  <si>
    <t xml:space="preserve">Modernizacja ul. Krasickiego i chodnika Nowa Iwiczna </t>
  </si>
  <si>
    <t xml:space="preserve">Modernizacja skrzyżowania ul. Krasickiego  Nowa Iwiczna </t>
  </si>
  <si>
    <t>Budowa ul. Wiejskiej Mysiadło</t>
  </si>
  <si>
    <t xml:space="preserve">Budowa chodnika i ulicy Nadrzecznej Wólka Kosowska </t>
  </si>
  <si>
    <t>Zakupy inwestycyjne-zakup patelni elektr,kuchni gazowej,komputera</t>
  </si>
  <si>
    <t>Modernizacja skrzyżowania i chodników przy ul.Postępu i ul.Krasickiego Nowa Wola</t>
  </si>
  <si>
    <t>Projekt chodnika ul. Geodetów Mysiadło</t>
  </si>
  <si>
    <t>Modernizacja szkoły w Lesznowoli</t>
  </si>
  <si>
    <t>Projekt ośw. ul. Sadowa  Stachowo</t>
  </si>
  <si>
    <t>Ogrodz  boiska we Władysławowie</t>
  </si>
  <si>
    <t>Projekt i budowa ośw. ul. Tarniny  N Iwiczna</t>
  </si>
  <si>
    <t>Zakupy inw -zakup obieraczki do ziemn, xero do pok naucz. komp, drukarek, piekarnika</t>
  </si>
  <si>
    <t xml:space="preserve">Wykonanie zatok, przystanków autob i sygnalizacji świettlnej skrzyżowań </t>
  </si>
  <si>
    <t>Projekt  i bud. ośw. ul.Graniczna i Leśna Stefanowo</t>
  </si>
  <si>
    <t>Projekt i bud ośw. ul. Ułanów Stefanowo</t>
  </si>
  <si>
    <t>Projekt i bud ośw. ul. Kolejowej Stara  Iwiczna</t>
  </si>
  <si>
    <t>Budowa  ośw. Ul. Różanej Mysiadło</t>
  </si>
  <si>
    <t>Wójta Gminy Lesznowola</t>
  </si>
  <si>
    <t>Modedrnizacja ul. Świątkiewicz w Mrokowie i Jabłonowie</t>
  </si>
  <si>
    <t>Modernizacja ul. Szkolnej w Nowej Woli i Lesznowoli</t>
  </si>
  <si>
    <t>Projekt i budowa ul.Głównej - Zamienie</t>
  </si>
  <si>
    <t>Projekt i budowa ul. Zachodniej - Zamienie</t>
  </si>
  <si>
    <t>Zakup samochodu dla zakładu budżetowego</t>
  </si>
  <si>
    <t xml:space="preserve">Zakup  inwest- zakup maszyny do sprzatania i kontenerów </t>
  </si>
  <si>
    <t>Projekt budowy ul. Ogrodowej  wraz z kanalizacją deszczową - Mysiadło</t>
  </si>
  <si>
    <t>Zakup gruntów pod szkołę w Mysiadle</t>
  </si>
  <si>
    <t>Planowane</t>
  </si>
  <si>
    <t>Poniesione nakłady inwestycyjne od początku realizacji inwestycji</t>
  </si>
  <si>
    <t>Zadania                             Z- zakończone                                      K - kontynuowane</t>
  </si>
  <si>
    <t>%</t>
  </si>
  <si>
    <t>Projekt budowy chodnika ul. Szkolna  - Mroków</t>
  </si>
  <si>
    <t>Załącznik Nr 4</t>
  </si>
  <si>
    <t>Wykonanie zadań inwestycyjnych i majątkowych w 2005 roku</t>
  </si>
  <si>
    <t>Z</t>
  </si>
  <si>
    <t>Zakup gruntów pod drogę  ul. Zimowa   Nowa Iwiczna</t>
  </si>
  <si>
    <t>Zakup samochodów, kserokopiarek, komputerów i drukarek</t>
  </si>
  <si>
    <t>Budowa ośw. ul.Krótkiej, Brzozowej                                                                   i Rejonowej Wola Mrokowska i Warszawianka</t>
  </si>
  <si>
    <t xml:space="preserve">Nakłady w roku 2005 </t>
  </si>
  <si>
    <t>z dnia  14 marca 2006r.</t>
  </si>
  <si>
    <t>Wykonanie                                           § 6050, § 6059, § 6060,                § 6210, § 6300</t>
  </si>
  <si>
    <t>do Zarządzenia Nr  30/2006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</si>
</sst>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4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1" fillId="4" borderId="50" xfId="0" applyNumberFormat="1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3" fontId="11" fillId="4" borderId="5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0" fontId="2" fillId="0" borderId="55" xfId="0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3" fontId="11" fillId="2" borderId="53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1" fillId="2" borderId="57" xfId="0" applyNumberFormat="1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3" fontId="11" fillId="2" borderId="50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11" fillId="2" borderId="55" xfId="0" applyNumberFormat="1" applyFont="1" applyFill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2" borderId="5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11" fillId="4" borderId="50" xfId="0" applyFont="1" applyFill="1" applyBorder="1" applyAlignment="1">
      <alignment horizontal="center" vertical="center"/>
    </xf>
    <xf numFmtId="3" fontId="11" fillId="2" borderId="56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0" fontId="11" fillId="4" borderId="53" xfId="0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2" fillId="4" borderId="9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1" fillId="4" borderId="5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11" fillId="4" borderId="54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11" fillId="2" borderId="61" xfId="0" applyNumberFormat="1" applyFont="1" applyFill="1" applyBorder="1" applyAlignment="1">
      <alignment vertical="center"/>
    </xf>
    <xf numFmtId="0" fontId="11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2" fillId="3" borderId="62" xfId="0" applyNumberFormat="1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4" borderId="50" xfId="0" applyNumberFormat="1" applyFont="1" applyFill="1" applyBorder="1" applyAlignment="1">
      <alignment horizontal="center" vertical="center"/>
    </xf>
    <xf numFmtId="3" fontId="11" fillId="4" borderId="5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1" fillId="2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right" vertical="center"/>
    </xf>
    <xf numFmtId="3" fontId="12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7" fontId="11" fillId="4" borderId="50" xfId="0" applyNumberFormat="1" applyFont="1" applyFill="1" applyBorder="1" applyAlignment="1">
      <alignment vertical="center"/>
    </xf>
    <xf numFmtId="167" fontId="11" fillId="4" borderId="53" xfId="0" applyNumberFormat="1" applyFont="1" applyFill="1" applyBorder="1" applyAlignment="1">
      <alignment vertical="center"/>
    </xf>
    <xf numFmtId="167" fontId="11" fillId="4" borderId="54" xfId="0" applyNumberFormat="1" applyFont="1" applyFill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" fillId="4" borderId="1" xfId="0" applyNumberFormat="1" applyFont="1" applyFill="1" applyBorder="1" applyAlignment="1">
      <alignment horizontal="center" vertical="center"/>
    </xf>
    <xf numFmtId="167" fontId="11" fillId="4" borderId="56" xfId="0" applyNumberFormat="1" applyFont="1" applyFill="1" applyBorder="1" applyAlignment="1">
      <alignment vertical="center"/>
    </xf>
    <xf numFmtId="167" fontId="12" fillId="3" borderId="1" xfId="0" applyNumberFormat="1" applyFont="1" applyFill="1" applyBorder="1" applyAlignment="1">
      <alignment vertical="center"/>
    </xf>
    <xf numFmtId="167" fontId="11" fillId="4" borderId="1" xfId="0" applyNumberFormat="1" applyFont="1" applyFill="1" applyBorder="1" applyAlignment="1">
      <alignment vertical="center"/>
    </xf>
    <xf numFmtId="167" fontId="12" fillId="3" borderId="56" xfId="0" applyNumberFormat="1" applyFont="1" applyFill="1" applyBorder="1" applyAlignment="1">
      <alignment vertical="center"/>
    </xf>
    <xf numFmtId="167" fontId="11" fillId="4" borderId="14" xfId="0" applyNumberFormat="1" applyFont="1" applyFill="1" applyBorder="1" applyAlignment="1">
      <alignment vertical="center"/>
    </xf>
    <xf numFmtId="167" fontId="11" fillId="4" borderId="0" xfId="0" applyNumberFormat="1" applyFont="1" applyFill="1" applyBorder="1" applyAlignment="1">
      <alignment vertical="center"/>
    </xf>
    <xf numFmtId="167" fontId="12" fillId="3" borderId="50" xfId="0" applyNumberFormat="1" applyFont="1" applyFill="1" applyBorder="1" applyAlignment="1">
      <alignment vertical="center"/>
    </xf>
    <xf numFmtId="167" fontId="6" fillId="4" borderId="14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167" fontId="11" fillId="4" borderId="6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vertical="center"/>
    </xf>
    <xf numFmtId="167" fontId="2" fillId="4" borderId="1" xfId="0" applyNumberFormat="1" applyFont="1" applyFill="1" applyBorder="1" applyAlignment="1">
      <alignment horizontal="center" vertical="center" wrapText="1"/>
    </xf>
    <xf numFmtId="3" fontId="12" fillId="3" borderId="29" xfId="0" applyNumberFormat="1" applyFont="1" applyFill="1" applyBorder="1" applyAlignment="1">
      <alignment horizontal="right" vertical="center"/>
    </xf>
    <xf numFmtId="3" fontId="12" fillId="3" borderId="28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79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0" xfId="0" applyNumberFormat="1" applyFont="1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1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3" fontId="2" fillId="3" borderId="83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showZeros="0" tabSelected="1" workbookViewId="0" topLeftCell="A1">
      <selection activeCell="E20" sqref="E20"/>
    </sheetView>
  </sheetViews>
  <sheetFormatPr defaultColWidth="9.00390625" defaultRowHeight="12.75"/>
  <cols>
    <col min="1" max="1" width="4.25390625" style="1" customWidth="1"/>
    <col min="2" max="2" width="39.375" style="1" customWidth="1"/>
    <col min="3" max="5" width="16.75390625" style="1" customWidth="1"/>
    <col min="6" max="6" width="10.75390625" style="1" customWidth="1"/>
    <col min="7" max="7" width="16.75390625" style="1" customWidth="1"/>
    <col min="8" max="8" width="13.75390625" style="1" customWidth="1"/>
    <col min="9" max="9" width="8.375" style="1" customWidth="1"/>
    <col min="10" max="16384" width="9.125" style="1" customWidth="1"/>
  </cols>
  <sheetData>
    <row r="1" ht="5.25" customHeight="1"/>
    <row r="2" spans="7:8" ht="15" customHeight="1">
      <c r="G2" s="337" t="s">
        <v>253</v>
      </c>
      <c r="H2" s="338"/>
    </row>
    <row r="3" spans="7:8" ht="3" customHeight="1">
      <c r="G3" s="142"/>
      <c r="H3" s="142"/>
    </row>
    <row r="4" spans="7:8" ht="11.25" customHeight="1">
      <c r="G4" s="339" t="s">
        <v>262</v>
      </c>
      <c r="H4" s="339"/>
    </row>
    <row r="5" spans="4:8" ht="12.75">
      <c r="D5" s="197"/>
      <c r="E5" s="154"/>
      <c r="G5" s="339" t="s">
        <v>239</v>
      </c>
      <c r="H5" s="339"/>
    </row>
    <row r="6" spans="5:8" ht="12.75" customHeight="1">
      <c r="E6" s="154"/>
      <c r="G6" s="339" t="s">
        <v>260</v>
      </c>
      <c r="H6" s="339"/>
    </row>
    <row r="7" ht="5.25" customHeight="1">
      <c r="G7" s="23"/>
    </row>
    <row r="8" spans="1:8" ht="15" customHeight="1">
      <c r="A8" s="340" t="s">
        <v>254</v>
      </c>
      <c r="B8" s="341"/>
      <c r="C8" s="341"/>
      <c r="D8" s="341"/>
      <c r="E8" s="341"/>
      <c r="F8" s="341"/>
      <c r="G8" s="341"/>
      <c r="H8" s="341"/>
    </row>
    <row r="9" spans="1:8" ht="6" customHeight="1">
      <c r="A9" s="120"/>
      <c r="B9" s="149"/>
      <c r="C9" s="121"/>
      <c r="D9" s="121"/>
      <c r="E9" s="121"/>
      <c r="F9" s="121"/>
      <c r="G9" s="121"/>
      <c r="H9" s="121"/>
    </row>
    <row r="10" spans="1:9" s="2" customFormat="1" ht="12.75" customHeight="1">
      <c r="A10" s="320" t="s">
        <v>1</v>
      </c>
      <c r="B10" s="321" t="s">
        <v>158</v>
      </c>
      <c r="C10" s="327" t="s">
        <v>248</v>
      </c>
      <c r="D10" s="328"/>
      <c r="E10" s="322" t="s">
        <v>261</v>
      </c>
      <c r="F10" s="342" t="s">
        <v>251</v>
      </c>
      <c r="G10" s="324" t="s">
        <v>249</v>
      </c>
      <c r="H10" s="324" t="s">
        <v>250</v>
      </c>
      <c r="I10" s="15"/>
    </row>
    <row r="11" spans="1:8" s="2" customFormat="1" ht="10.5" customHeight="1">
      <c r="A11" s="320"/>
      <c r="B11" s="321"/>
      <c r="C11" s="324" t="s">
        <v>159</v>
      </c>
      <c r="D11" s="324" t="s">
        <v>259</v>
      </c>
      <c r="E11" s="323"/>
      <c r="F11" s="343"/>
      <c r="G11" s="325"/>
      <c r="H11" s="325"/>
    </row>
    <row r="12" spans="1:8" s="2" customFormat="1" ht="9.75" customHeight="1">
      <c r="A12" s="320"/>
      <c r="B12" s="321"/>
      <c r="C12" s="325"/>
      <c r="D12" s="325"/>
      <c r="E12" s="323"/>
      <c r="F12" s="343"/>
      <c r="G12" s="325"/>
      <c r="H12" s="326"/>
    </row>
    <row r="13" spans="1:8" s="3" customFormat="1" ht="11.25" customHeight="1">
      <c r="A13" s="176">
        <v>1</v>
      </c>
      <c r="B13" s="176">
        <v>2</v>
      </c>
      <c r="C13" s="176">
        <v>3</v>
      </c>
      <c r="D13" s="176">
        <v>4</v>
      </c>
      <c r="E13" s="184">
        <v>5</v>
      </c>
      <c r="F13" s="177">
        <v>6</v>
      </c>
      <c r="G13" s="178">
        <v>7</v>
      </c>
      <c r="H13" s="179">
        <v>8</v>
      </c>
    </row>
    <row r="14" spans="1:9" s="3" customFormat="1" ht="8.25" customHeight="1">
      <c r="A14" s="180"/>
      <c r="B14" s="283" t="s">
        <v>160</v>
      </c>
      <c r="C14" s="285">
        <f>SUM(C16:C31)</f>
        <v>51681442</v>
      </c>
      <c r="D14" s="304">
        <f>SUM(D16:D31)</f>
        <v>8513414</v>
      </c>
      <c r="E14" s="308">
        <f>SUM(E16:E31)</f>
        <v>8436872</v>
      </c>
      <c r="F14" s="316">
        <f>E14*100/D14</f>
        <v>99.10092472890429</v>
      </c>
      <c r="G14" s="304">
        <f>SUM(G16:G31)</f>
        <v>9678710</v>
      </c>
      <c r="H14" s="306"/>
      <c r="I14" s="227">
        <f>E14+I15</f>
        <v>9678710</v>
      </c>
    </row>
    <row r="15" spans="1:9" s="3" customFormat="1" ht="10.5" customHeight="1">
      <c r="A15" s="139"/>
      <c r="B15" s="284"/>
      <c r="C15" s="286"/>
      <c r="D15" s="282"/>
      <c r="E15" s="303"/>
      <c r="F15" s="317"/>
      <c r="G15" s="282"/>
      <c r="H15" s="307"/>
      <c r="I15" s="228">
        <f>SUM(I16:I31)</f>
        <v>1241838</v>
      </c>
    </row>
    <row r="16" spans="1:10" ht="12" customHeight="1">
      <c r="A16" s="162">
        <v>1</v>
      </c>
      <c r="B16" s="163" t="s">
        <v>166</v>
      </c>
      <c r="C16" s="188">
        <v>201186</v>
      </c>
      <c r="D16" s="193">
        <v>160000</v>
      </c>
      <c r="E16" s="193">
        <v>159996</v>
      </c>
      <c r="F16" s="288">
        <f>E16*100/D16</f>
        <v>99.9975</v>
      </c>
      <c r="G16" s="159">
        <f>E16+I16</f>
        <v>201182</v>
      </c>
      <c r="H16" s="231" t="s">
        <v>255</v>
      </c>
      <c r="I16" s="229">
        <v>41186</v>
      </c>
      <c r="J16" s="154"/>
    </row>
    <row r="17" spans="1:9" ht="12" customHeight="1">
      <c r="A17" s="165">
        <v>2</v>
      </c>
      <c r="B17" s="166" t="s">
        <v>187</v>
      </c>
      <c r="C17" s="189">
        <v>120000</v>
      </c>
      <c r="D17" s="182">
        <v>120000</v>
      </c>
      <c r="E17" s="185">
        <v>118837</v>
      </c>
      <c r="F17" s="289">
        <f aca="true" t="shared" si="0" ref="F17:F31">E17*100/D17</f>
        <v>99.03083333333333</v>
      </c>
      <c r="G17" s="170">
        <f aca="true" t="shared" si="1" ref="G17:G31">E17+I17</f>
        <v>118837</v>
      </c>
      <c r="H17" s="232" t="s">
        <v>255</v>
      </c>
      <c r="I17" s="230"/>
    </row>
    <row r="18" spans="1:9" ht="12" customHeight="1">
      <c r="A18" s="165">
        <v>3</v>
      </c>
      <c r="B18" s="166" t="s">
        <v>167</v>
      </c>
      <c r="C18" s="189">
        <v>182391</v>
      </c>
      <c r="D18" s="182">
        <v>155471</v>
      </c>
      <c r="E18" s="185">
        <v>155471</v>
      </c>
      <c r="F18" s="289">
        <f t="shared" si="0"/>
        <v>100</v>
      </c>
      <c r="G18" s="170">
        <f t="shared" si="1"/>
        <v>182391</v>
      </c>
      <c r="H18" s="233" t="s">
        <v>255</v>
      </c>
      <c r="I18" s="229">
        <v>26920</v>
      </c>
    </row>
    <row r="19" spans="1:9" ht="12" customHeight="1">
      <c r="A19" s="165">
        <v>4</v>
      </c>
      <c r="B19" s="166" t="s">
        <v>168</v>
      </c>
      <c r="C19" s="189">
        <v>244347</v>
      </c>
      <c r="D19" s="182">
        <v>224705</v>
      </c>
      <c r="E19" s="185">
        <v>224705</v>
      </c>
      <c r="F19" s="289">
        <f t="shared" si="0"/>
        <v>100</v>
      </c>
      <c r="G19" s="170">
        <f t="shared" si="1"/>
        <v>244347</v>
      </c>
      <c r="H19" s="234" t="s">
        <v>255</v>
      </c>
      <c r="I19" s="230">
        <v>19642</v>
      </c>
    </row>
    <row r="20" spans="1:9" ht="12" customHeight="1">
      <c r="A20" s="165">
        <v>5</v>
      </c>
      <c r="B20" s="166" t="s">
        <v>193</v>
      </c>
      <c r="C20" s="189">
        <v>57179</v>
      </c>
      <c r="D20" s="182">
        <v>95</v>
      </c>
      <c r="E20" s="185">
        <v>95</v>
      </c>
      <c r="F20" s="289">
        <f t="shared" si="0"/>
        <v>100</v>
      </c>
      <c r="G20" s="170">
        <f t="shared" si="1"/>
        <v>95</v>
      </c>
      <c r="H20" s="234" t="s">
        <v>2</v>
      </c>
      <c r="I20" s="230"/>
    </row>
    <row r="21" spans="1:9" ht="12" customHeight="1">
      <c r="A21" s="165">
        <v>6</v>
      </c>
      <c r="B21" s="166" t="s">
        <v>206</v>
      </c>
      <c r="C21" s="189">
        <v>130000</v>
      </c>
      <c r="D21" s="182">
        <v>704</v>
      </c>
      <c r="E21" s="185">
        <v>704</v>
      </c>
      <c r="F21" s="289">
        <f t="shared" si="0"/>
        <v>100</v>
      </c>
      <c r="G21" s="170">
        <f t="shared" si="1"/>
        <v>704</v>
      </c>
      <c r="H21" s="234" t="s">
        <v>2</v>
      </c>
      <c r="I21" s="229"/>
    </row>
    <row r="22" spans="1:9" ht="12" customHeight="1">
      <c r="A22" s="165">
        <v>7</v>
      </c>
      <c r="B22" s="166" t="s">
        <v>194</v>
      </c>
      <c r="C22" s="189">
        <f>E22</f>
        <v>220650</v>
      </c>
      <c r="D22" s="182">
        <v>220650</v>
      </c>
      <c r="E22" s="185">
        <v>220650</v>
      </c>
      <c r="F22" s="289">
        <f t="shared" si="0"/>
        <v>100</v>
      </c>
      <c r="G22" s="170">
        <f t="shared" si="1"/>
        <v>220650</v>
      </c>
      <c r="H22" s="234" t="s">
        <v>2</v>
      </c>
      <c r="I22" s="229"/>
    </row>
    <row r="23" spans="1:9" ht="12" customHeight="1">
      <c r="A23" s="165">
        <v>8</v>
      </c>
      <c r="B23" s="166" t="s">
        <v>195</v>
      </c>
      <c r="C23" s="189">
        <v>225000</v>
      </c>
      <c r="D23" s="182">
        <v>52000</v>
      </c>
      <c r="E23" s="185">
        <v>52000</v>
      </c>
      <c r="F23" s="289">
        <f t="shared" si="0"/>
        <v>100</v>
      </c>
      <c r="G23" s="170">
        <f t="shared" si="1"/>
        <v>52000</v>
      </c>
      <c r="H23" s="234" t="s">
        <v>2</v>
      </c>
      <c r="I23" s="229"/>
    </row>
    <row r="24" spans="1:9" ht="12" customHeight="1">
      <c r="A24" s="165">
        <v>9</v>
      </c>
      <c r="B24" s="166" t="s">
        <v>29</v>
      </c>
      <c r="C24" s="189">
        <v>2351264</v>
      </c>
      <c r="D24" s="182">
        <v>2031800</v>
      </c>
      <c r="E24" s="185">
        <v>2031511</v>
      </c>
      <c r="F24" s="289">
        <f t="shared" si="0"/>
        <v>99.98577615907078</v>
      </c>
      <c r="G24" s="170">
        <f t="shared" si="1"/>
        <v>2350975</v>
      </c>
      <c r="H24" s="234" t="s">
        <v>255</v>
      </c>
      <c r="I24" s="229">
        <v>319464</v>
      </c>
    </row>
    <row r="25" spans="1:9" ht="12" customHeight="1">
      <c r="A25" s="165">
        <v>10</v>
      </c>
      <c r="B25" s="166" t="s">
        <v>218</v>
      </c>
      <c r="C25" s="189">
        <v>2500000</v>
      </c>
      <c r="D25" s="182">
        <v>15000</v>
      </c>
      <c r="E25" s="185">
        <v>13309</v>
      </c>
      <c r="F25" s="289">
        <f t="shared" si="0"/>
        <v>88.72666666666667</v>
      </c>
      <c r="G25" s="170">
        <f t="shared" si="1"/>
        <v>13309</v>
      </c>
      <c r="H25" s="234" t="s">
        <v>2</v>
      </c>
      <c r="I25" s="229"/>
    </row>
    <row r="26" spans="1:9" ht="12" customHeight="1">
      <c r="A26" s="165">
        <v>11</v>
      </c>
      <c r="B26" s="166" t="s">
        <v>31</v>
      </c>
      <c r="C26" s="189">
        <v>2943808</v>
      </c>
      <c r="D26" s="182">
        <v>2831000</v>
      </c>
      <c r="E26" s="185">
        <v>2830936</v>
      </c>
      <c r="F26" s="289">
        <f t="shared" si="0"/>
        <v>99.99773931472977</v>
      </c>
      <c r="G26" s="170">
        <f t="shared" si="1"/>
        <v>2943744</v>
      </c>
      <c r="H26" s="234" t="s">
        <v>255</v>
      </c>
      <c r="I26" s="229">
        <v>112808</v>
      </c>
    </row>
    <row r="27" spans="1:9" ht="12" customHeight="1">
      <c r="A27" s="165">
        <v>12</v>
      </c>
      <c r="B27" s="166" t="s">
        <v>30</v>
      </c>
      <c r="C27" s="189">
        <v>2300000</v>
      </c>
      <c r="D27" s="182">
        <v>2000</v>
      </c>
      <c r="E27" s="185">
        <v>1809</v>
      </c>
      <c r="F27" s="289">
        <f t="shared" si="0"/>
        <v>90.45</v>
      </c>
      <c r="G27" s="170">
        <f t="shared" si="1"/>
        <v>1809</v>
      </c>
      <c r="H27" s="233" t="s">
        <v>2</v>
      </c>
      <c r="I27" s="229"/>
    </row>
    <row r="28" spans="1:9" ht="12" customHeight="1">
      <c r="A28" s="165">
        <v>13</v>
      </c>
      <c r="B28" s="166" t="s">
        <v>88</v>
      </c>
      <c r="C28" s="183">
        <v>2917938</v>
      </c>
      <c r="D28" s="190">
        <v>2352545</v>
      </c>
      <c r="E28" s="190">
        <v>2352545</v>
      </c>
      <c r="F28" s="289">
        <f t="shared" si="0"/>
        <v>100</v>
      </c>
      <c r="G28" s="170">
        <f t="shared" si="1"/>
        <v>2917938</v>
      </c>
      <c r="H28" s="233" t="s">
        <v>255</v>
      </c>
      <c r="I28" s="229">
        <v>565393</v>
      </c>
    </row>
    <row r="29" spans="1:9" ht="12" customHeight="1">
      <c r="A29" s="165">
        <v>14</v>
      </c>
      <c r="B29" s="166" t="s">
        <v>215</v>
      </c>
      <c r="C29" s="189">
        <v>2698939</v>
      </c>
      <c r="D29" s="182">
        <v>8774</v>
      </c>
      <c r="E29" s="185">
        <v>8774</v>
      </c>
      <c r="F29" s="289">
        <f t="shared" si="0"/>
        <v>100</v>
      </c>
      <c r="G29" s="170">
        <f t="shared" si="1"/>
        <v>8774</v>
      </c>
      <c r="H29" s="235" t="s">
        <v>2</v>
      </c>
      <c r="I29" s="229"/>
    </row>
    <row r="30" spans="1:9" ht="12.75" customHeight="1">
      <c r="A30" s="165">
        <v>15</v>
      </c>
      <c r="B30" s="166" t="s">
        <v>219</v>
      </c>
      <c r="C30" s="189">
        <v>64660</v>
      </c>
      <c r="D30" s="182">
        <v>10000</v>
      </c>
      <c r="E30" s="185">
        <v>10000</v>
      </c>
      <c r="F30" s="289">
        <f t="shared" si="0"/>
        <v>100</v>
      </c>
      <c r="G30" s="170">
        <f t="shared" si="1"/>
        <v>10000</v>
      </c>
      <c r="H30" s="235" t="s">
        <v>2</v>
      </c>
      <c r="I30" s="229"/>
    </row>
    <row r="31" spans="1:9" ht="12" customHeight="1">
      <c r="A31" s="167">
        <v>16</v>
      </c>
      <c r="B31" s="168" t="s">
        <v>182</v>
      </c>
      <c r="C31" s="189">
        <v>34524080</v>
      </c>
      <c r="D31" s="182">
        <v>328670</v>
      </c>
      <c r="E31" s="185">
        <v>255530</v>
      </c>
      <c r="F31" s="290">
        <f t="shared" si="0"/>
        <v>77.74667599720084</v>
      </c>
      <c r="G31" s="172">
        <f t="shared" si="1"/>
        <v>411955</v>
      </c>
      <c r="H31" s="234" t="s">
        <v>2</v>
      </c>
      <c r="I31" s="229">
        <v>156425</v>
      </c>
    </row>
    <row r="32" spans="1:9" s="3" customFormat="1" ht="16.5" customHeight="1">
      <c r="A32" s="238"/>
      <c r="B32" s="239" t="s">
        <v>161</v>
      </c>
      <c r="C32" s="155">
        <f>SUM(C33:C45,C50:C58)</f>
        <v>4997062</v>
      </c>
      <c r="D32" s="155">
        <f>SUM(D33:D45,D50:D58)</f>
        <v>4110764</v>
      </c>
      <c r="E32" s="240">
        <f>SUM(E33:E45,E50:E58)</f>
        <v>4081864</v>
      </c>
      <c r="F32" s="291">
        <f>E32*100/C32</f>
        <v>81.68527826951116</v>
      </c>
      <c r="G32" s="240">
        <f>SUM(G33:G45,G50:G58)</f>
        <v>4400634</v>
      </c>
      <c r="H32" s="241"/>
      <c r="I32" s="203"/>
    </row>
    <row r="33" spans="1:8" s="3" customFormat="1" ht="12" customHeight="1">
      <c r="A33" s="223">
        <v>17</v>
      </c>
      <c r="B33" s="224" t="s">
        <v>189</v>
      </c>
      <c r="C33" s="225">
        <v>178310</v>
      </c>
      <c r="D33" s="199">
        <v>178310</v>
      </c>
      <c r="E33" s="237">
        <v>177273</v>
      </c>
      <c r="F33" s="288">
        <f>E33*100/D33</f>
        <v>99.4184285794403</v>
      </c>
      <c r="G33" s="221">
        <f>E33+I33</f>
        <v>177273</v>
      </c>
      <c r="H33" s="259" t="s">
        <v>255</v>
      </c>
    </row>
    <row r="34" spans="1:9" s="3" customFormat="1" ht="12" customHeight="1">
      <c r="A34" s="165">
        <v>18</v>
      </c>
      <c r="B34" s="166" t="s">
        <v>164</v>
      </c>
      <c r="C34" s="189">
        <v>1124811</v>
      </c>
      <c r="D34" s="182">
        <v>1087618</v>
      </c>
      <c r="E34" s="185">
        <v>1087618</v>
      </c>
      <c r="F34" s="289">
        <f aca="true" t="shared" si="2" ref="F34:F45">E34*100/D34</f>
        <v>100</v>
      </c>
      <c r="G34" s="171">
        <f aca="true" t="shared" si="3" ref="G34:G45">E34+I34</f>
        <v>1132281</v>
      </c>
      <c r="H34" s="243" t="s">
        <v>255</v>
      </c>
      <c r="I34" s="258">
        <v>44663</v>
      </c>
    </row>
    <row r="35" spans="1:9" ht="12.75" customHeight="1">
      <c r="A35" s="223">
        <v>19</v>
      </c>
      <c r="B35" s="166" t="s">
        <v>169</v>
      </c>
      <c r="C35" s="189">
        <v>297659</v>
      </c>
      <c r="D35" s="182">
        <v>218405</v>
      </c>
      <c r="E35" s="185">
        <v>218405</v>
      </c>
      <c r="F35" s="289">
        <f t="shared" si="2"/>
        <v>100</v>
      </c>
      <c r="G35" s="171">
        <f t="shared" si="3"/>
        <v>297659</v>
      </c>
      <c r="H35" s="243" t="s">
        <v>255</v>
      </c>
      <c r="I35" s="1">
        <v>79254</v>
      </c>
    </row>
    <row r="36" spans="1:9" ht="12" customHeight="1">
      <c r="A36" s="165">
        <v>20</v>
      </c>
      <c r="B36" s="166" t="s">
        <v>170</v>
      </c>
      <c r="C36" s="189">
        <v>181420</v>
      </c>
      <c r="D36" s="182">
        <v>180420</v>
      </c>
      <c r="E36" s="185">
        <v>180420</v>
      </c>
      <c r="F36" s="289">
        <f t="shared" si="2"/>
        <v>100</v>
      </c>
      <c r="G36" s="171">
        <f t="shared" si="3"/>
        <v>181420</v>
      </c>
      <c r="H36" s="204" t="s">
        <v>255</v>
      </c>
      <c r="I36" s="154">
        <v>1000</v>
      </c>
    </row>
    <row r="37" spans="1:9" ht="12" customHeight="1">
      <c r="A37" s="223">
        <v>21</v>
      </c>
      <c r="B37" s="166" t="s">
        <v>165</v>
      </c>
      <c r="C37" s="189">
        <v>470550</v>
      </c>
      <c r="D37" s="182">
        <v>459820</v>
      </c>
      <c r="E37" s="185">
        <v>459820</v>
      </c>
      <c r="F37" s="289">
        <f t="shared" si="2"/>
        <v>100</v>
      </c>
      <c r="G37" s="171">
        <f t="shared" si="3"/>
        <v>470550</v>
      </c>
      <c r="H37" s="204" t="s">
        <v>255</v>
      </c>
      <c r="I37" s="154">
        <v>10730</v>
      </c>
    </row>
    <row r="38" spans="1:9" ht="12.75" customHeight="1">
      <c r="A38" s="165">
        <v>22</v>
      </c>
      <c r="B38" s="166" t="s">
        <v>188</v>
      </c>
      <c r="C38" s="189">
        <f>D38</f>
        <v>170763</v>
      </c>
      <c r="D38" s="182">
        <v>170763</v>
      </c>
      <c r="E38" s="182">
        <v>170763</v>
      </c>
      <c r="F38" s="289">
        <f t="shared" si="2"/>
        <v>100</v>
      </c>
      <c r="G38" s="171">
        <f t="shared" si="3"/>
        <v>170763</v>
      </c>
      <c r="H38" s="236" t="s">
        <v>255</v>
      </c>
      <c r="I38" s="154"/>
    </row>
    <row r="39" spans="1:9" ht="18.75" customHeight="1">
      <c r="A39" s="223">
        <v>23</v>
      </c>
      <c r="B39" s="166" t="s">
        <v>234</v>
      </c>
      <c r="C39" s="189">
        <v>957662</v>
      </c>
      <c r="D39" s="182">
        <v>534541</v>
      </c>
      <c r="E39" s="182">
        <v>534541</v>
      </c>
      <c r="F39" s="289">
        <f t="shared" si="2"/>
        <v>100</v>
      </c>
      <c r="G39" s="171">
        <f t="shared" si="3"/>
        <v>717664</v>
      </c>
      <c r="H39" s="236" t="s">
        <v>2</v>
      </c>
      <c r="I39" s="154">
        <v>183123</v>
      </c>
    </row>
    <row r="40" spans="1:9" ht="12" customHeight="1">
      <c r="A40" s="165">
        <v>24</v>
      </c>
      <c r="B40" s="166" t="s">
        <v>256</v>
      </c>
      <c r="C40" s="189">
        <f>D40</f>
        <v>168000</v>
      </c>
      <c r="D40" s="182">
        <v>168000</v>
      </c>
      <c r="E40" s="182">
        <v>168000</v>
      </c>
      <c r="F40" s="289">
        <f t="shared" si="2"/>
        <v>100</v>
      </c>
      <c r="G40" s="171">
        <f t="shared" si="3"/>
        <v>168000</v>
      </c>
      <c r="H40" s="236" t="s">
        <v>255</v>
      </c>
      <c r="I40" s="154"/>
    </row>
    <row r="41" spans="1:9" ht="12" customHeight="1">
      <c r="A41" s="223">
        <v>25</v>
      </c>
      <c r="B41" s="166" t="s">
        <v>208</v>
      </c>
      <c r="C41" s="189">
        <v>51484</v>
      </c>
      <c r="D41" s="182">
        <v>51484</v>
      </c>
      <c r="E41" s="182">
        <v>51484</v>
      </c>
      <c r="F41" s="289">
        <f t="shared" si="2"/>
        <v>100</v>
      </c>
      <c r="G41" s="171">
        <f t="shared" si="3"/>
        <v>51484</v>
      </c>
      <c r="H41" s="236" t="s">
        <v>2</v>
      </c>
      <c r="I41" s="154"/>
    </row>
    <row r="42" spans="1:9" ht="12" customHeight="1">
      <c r="A42" s="165">
        <v>26</v>
      </c>
      <c r="B42" s="166" t="s">
        <v>242</v>
      </c>
      <c r="C42" s="189">
        <v>225186</v>
      </c>
      <c r="D42" s="182">
        <v>75186</v>
      </c>
      <c r="E42" s="182">
        <v>75186</v>
      </c>
      <c r="F42" s="289">
        <f t="shared" si="2"/>
        <v>100</v>
      </c>
      <c r="G42" s="171">
        <f t="shared" si="3"/>
        <v>75186</v>
      </c>
      <c r="H42" s="236" t="s">
        <v>2</v>
      </c>
      <c r="I42" s="154"/>
    </row>
    <row r="43" spans="1:9" ht="12" customHeight="1">
      <c r="A43" s="223">
        <v>27</v>
      </c>
      <c r="B43" s="166" t="s">
        <v>243</v>
      </c>
      <c r="C43" s="189">
        <v>191070</v>
      </c>
      <c r="D43" s="182">
        <v>6070</v>
      </c>
      <c r="E43" s="182">
        <v>6070</v>
      </c>
      <c r="F43" s="289">
        <f t="shared" si="2"/>
        <v>100</v>
      </c>
      <c r="G43" s="171">
        <f t="shared" si="3"/>
        <v>6070</v>
      </c>
      <c r="H43" s="236" t="s">
        <v>2</v>
      </c>
      <c r="I43" s="154"/>
    </row>
    <row r="44" spans="1:9" ht="12" customHeight="1">
      <c r="A44" s="165">
        <v>28</v>
      </c>
      <c r="B44" s="166" t="s">
        <v>196</v>
      </c>
      <c r="C44" s="189">
        <v>20000</v>
      </c>
      <c r="D44" s="182">
        <v>20000</v>
      </c>
      <c r="E44" s="182">
        <v>19897</v>
      </c>
      <c r="F44" s="289">
        <f t="shared" si="2"/>
        <v>99.485</v>
      </c>
      <c r="G44" s="171">
        <f t="shared" si="3"/>
        <v>19897</v>
      </c>
      <c r="H44" s="236" t="s">
        <v>2</v>
      </c>
      <c r="I44" s="154"/>
    </row>
    <row r="45" spans="1:9" ht="12" customHeight="1">
      <c r="A45" s="223">
        <v>29</v>
      </c>
      <c r="B45" s="168" t="s">
        <v>197</v>
      </c>
      <c r="C45" s="191">
        <v>25000</v>
      </c>
      <c r="D45" s="192">
        <v>25000</v>
      </c>
      <c r="E45" s="192">
        <v>24633</v>
      </c>
      <c r="F45" s="290">
        <f t="shared" si="2"/>
        <v>98.532</v>
      </c>
      <c r="G45" s="172">
        <f t="shared" si="3"/>
        <v>24633</v>
      </c>
      <c r="H45" s="242" t="s">
        <v>2</v>
      </c>
      <c r="I45" s="154"/>
    </row>
    <row r="46" spans="1:9" ht="12" customHeight="1">
      <c r="A46" s="320" t="s">
        <v>1</v>
      </c>
      <c r="B46" s="321" t="s">
        <v>158</v>
      </c>
      <c r="C46" s="321" t="s">
        <v>248</v>
      </c>
      <c r="D46" s="321"/>
      <c r="E46" s="322" t="s">
        <v>261</v>
      </c>
      <c r="F46" s="305" t="s">
        <v>251</v>
      </c>
      <c r="G46" s="321" t="s">
        <v>249</v>
      </c>
      <c r="H46" s="321" t="s">
        <v>250</v>
      </c>
      <c r="I46" s="154"/>
    </row>
    <row r="47" spans="1:9" ht="12" customHeight="1">
      <c r="A47" s="320"/>
      <c r="B47" s="321"/>
      <c r="C47" s="321" t="s">
        <v>159</v>
      </c>
      <c r="D47" s="321" t="s">
        <v>259</v>
      </c>
      <c r="E47" s="323"/>
      <c r="F47" s="305"/>
      <c r="G47" s="321"/>
      <c r="H47" s="321"/>
      <c r="I47" s="154"/>
    </row>
    <row r="48" spans="1:9" ht="12" customHeight="1">
      <c r="A48" s="320"/>
      <c r="B48" s="321"/>
      <c r="C48" s="321"/>
      <c r="D48" s="321"/>
      <c r="E48" s="323"/>
      <c r="F48" s="305"/>
      <c r="G48" s="321"/>
      <c r="H48" s="321"/>
      <c r="I48" s="154"/>
    </row>
    <row r="49" spans="1:9" ht="9" customHeight="1">
      <c r="A49" s="277">
        <v>1</v>
      </c>
      <c r="B49" s="278">
        <v>2</v>
      </c>
      <c r="C49" s="279">
        <v>3</v>
      </c>
      <c r="D49" s="280">
        <v>4</v>
      </c>
      <c r="E49" s="280">
        <v>5</v>
      </c>
      <c r="F49" s="292">
        <v>6</v>
      </c>
      <c r="G49" s="281">
        <v>7</v>
      </c>
      <c r="H49" s="281">
        <v>8</v>
      </c>
      <c r="I49" s="154"/>
    </row>
    <row r="50" spans="1:9" ht="15" customHeight="1">
      <c r="A50" s="223">
        <v>30</v>
      </c>
      <c r="B50" s="224" t="s">
        <v>252</v>
      </c>
      <c r="C50" s="225">
        <v>30000</v>
      </c>
      <c r="D50" s="199">
        <v>30000</v>
      </c>
      <c r="E50" s="199">
        <v>29890</v>
      </c>
      <c r="F50" s="293">
        <f>E50*100/D50</f>
        <v>99.63333333333334</v>
      </c>
      <c r="G50" s="173">
        <f>E50+I50</f>
        <v>29890</v>
      </c>
      <c r="H50" s="244" t="s">
        <v>2</v>
      </c>
      <c r="I50" s="154"/>
    </row>
    <row r="51" spans="1:9" ht="18.75" customHeight="1">
      <c r="A51" s="165">
        <v>31</v>
      </c>
      <c r="B51" s="166" t="s">
        <v>246</v>
      </c>
      <c r="C51" s="189">
        <v>20740</v>
      </c>
      <c r="D51" s="182">
        <v>20740</v>
      </c>
      <c r="E51" s="182">
        <v>20740</v>
      </c>
      <c r="F51" s="293">
        <f aca="true" t="shared" si="4" ref="F51:F58">E51*100/D51</f>
        <v>100</v>
      </c>
      <c r="G51" s="170">
        <f aca="true" t="shared" si="5" ref="G51:G58">E51+I51</f>
        <v>20740</v>
      </c>
      <c r="H51" s="236" t="s">
        <v>2</v>
      </c>
      <c r="I51" s="154"/>
    </row>
    <row r="52" spans="1:9" ht="18" customHeight="1">
      <c r="A52" s="223">
        <v>32</v>
      </c>
      <c r="B52" s="166" t="s">
        <v>198</v>
      </c>
      <c r="C52" s="189">
        <v>25000</v>
      </c>
      <c r="D52" s="182">
        <v>25000</v>
      </c>
      <c r="E52" s="182">
        <v>25000</v>
      </c>
      <c r="F52" s="293">
        <f t="shared" si="4"/>
        <v>100</v>
      </c>
      <c r="G52" s="170">
        <f t="shared" si="5"/>
        <v>25000</v>
      </c>
      <c r="H52" s="236" t="s">
        <v>2</v>
      </c>
      <c r="I52" s="154"/>
    </row>
    <row r="53" spans="1:9" ht="18.75" customHeight="1">
      <c r="A53" s="165">
        <v>33</v>
      </c>
      <c r="B53" s="166" t="s">
        <v>210</v>
      </c>
      <c r="C53" s="189">
        <v>42000</v>
      </c>
      <c r="D53" s="182">
        <v>42000</v>
      </c>
      <c r="E53" s="182">
        <v>18910</v>
      </c>
      <c r="F53" s="293">
        <f t="shared" si="4"/>
        <v>45.023809523809526</v>
      </c>
      <c r="G53" s="170">
        <f t="shared" si="5"/>
        <v>18910</v>
      </c>
      <c r="H53" s="236" t="s">
        <v>2</v>
      </c>
      <c r="I53" s="154"/>
    </row>
    <row r="54" spans="1:9" ht="15" customHeight="1">
      <c r="A54" s="223">
        <v>34</v>
      </c>
      <c r="B54" s="166" t="s">
        <v>207</v>
      </c>
      <c r="C54" s="189">
        <v>218000</v>
      </c>
      <c r="D54" s="182">
        <v>218000</v>
      </c>
      <c r="E54" s="182">
        <v>213907</v>
      </c>
      <c r="F54" s="293">
        <f t="shared" si="4"/>
        <v>98.12247706422018</v>
      </c>
      <c r="G54" s="170">
        <f t="shared" si="5"/>
        <v>213907</v>
      </c>
      <c r="H54" s="236" t="s">
        <v>255</v>
      </c>
      <c r="I54" s="154"/>
    </row>
    <row r="55" spans="1:9" ht="15" customHeight="1">
      <c r="A55" s="165">
        <v>35</v>
      </c>
      <c r="B55" s="166" t="s">
        <v>209</v>
      </c>
      <c r="C55" s="189">
        <f>D55</f>
        <v>130423</v>
      </c>
      <c r="D55" s="182">
        <v>130423</v>
      </c>
      <c r="E55" s="182">
        <v>130423</v>
      </c>
      <c r="F55" s="293">
        <f t="shared" si="4"/>
        <v>100</v>
      </c>
      <c r="G55" s="170">
        <f t="shared" si="5"/>
        <v>130423</v>
      </c>
      <c r="H55" s="236" t="s">
        <v>255</v>
      </c>
      <c r="I55" s="154"/>
    </row>
    <row r="56" spans="1:9" ht="15" customHeight="1">
      <c r="A56" s="223">
        <v>36</v>
      </c>
      <c r="B56" s="174" t="s">
        <v>224</v>
      </c>
      <c r="C56" s="189">
        <f>D56</f>
        <v>167984</v>
      </c>
      <c r="D56" s="190">
        <v>167984</v>
      </c>
      <c r="E56" s="190">
        <v>167984</v>
      </c>
      <c r="F56" s="293">
        <f t="shared" si="4"/>
        <v>100</v>
      </c>
      <c r="G56" s="170">
        <f t="shared" si="5"/>
        <v>167984</v>
      </c>
      <c r="H56" s="243" t="s">
        <v>255</v>
      </c>
      <c r="I56" s="154"/>
    </row>
    <row r="57" spans="1:9" ht="15" customHeight="1">
      <c r="A57" s="165">
        <v>37</v>
      </c>
      <c r="B57" s="166" t="s">
        <v>211</v>
      </c>
      <c r="C57" s="189">
        <v>293000</v>
      </c>
      <c r="D57" s="182">
        <v>293000</v>
      </c>
      <c r="E57" s="182">
        <v>292970</v>
      </c>
      <c r="F57" s="293">
        <f t="shared" si="4"/>
        <v>99.98976109215018</v>
      </c>
      <c r="G57" s="170">
        <f t="shared" si="5"/>
        <v>292970</v>
      </c>
      <c r="H57" s="236" t="s">
        <v>255</v>
      </c>
      <c r="I57" s="154"/>
    </row>
    <row r="58" spans="1:9" ht="14.25" customHeight="1">
      <c r="A58" s="223">
        <v>38</v>
      </c>
      <c r="B58" s="166" t="s">
        <v>228</v>
      </c>
      <c r="C58" s="189">
        <v>8000</v>
      </c>
      <c r="D58" s="182">
        <v>8000</v>
      </c>
      <c r="E58" s="182">
        <v>7930</v>
      </c>
      <c r="F58" s="293">
        <f t="shared" si="4"/>
        <v>99.125</v>
      </c>
      <c r="G58" s="170">
        <f t="shared" si="5"/>
        <v>7930</v>
      </c>
      <c r="H58" s="236" t="s">
        <v>2</v>
      </c>
      <c r="I58" s="154"/>
    </row>
    <row r="59" spans="1:8" ht="6.75" customHeight="1">
      <c r="A59" s="136"/>
      <c r="B59" s="283" t="s">
        <v>171</v>
      </c>
      <c r="C59" s="304">
        <f>C61+C62</f>
        <v>5884296</v>
      </c>
      <c r="D59" s="304">
        <f>D61+D62</f>
        <v>330541</v>
      </c>
      <c r="E59" s="304">
        <f>E61+E62</f>
        <v>330541</v>
      </c>
      <c r="F59" s="316">
        <f>E59*100/D59</f>
        <v>100</v>
      </c>
      <c r="G59" s="304">
        <f>G61+G62</f>
        <v>424837</v>
      </c>
      <c r="H59" s="304"/>
    </row>
    <row r="60" spans="1:8" ht="7.5" customHeight="1">
      <c r="A60" s="139"/>
      <c r="B60" s="346"/>
      <c r="C60" s="282"/>
      <c r="D60" s="282"/>
      <c r="E60" s="282"/>
      <c r="F60" s="317"/>
      <c r="G60" s="282"/>
      <c r="H60" s="282"/>
    </row>
    <row r="61" spans="1:9" ht="15" customHeight="1">
      <c r="A61" s="162">
        <v>39</v>
      </c>
      <c r="B61" s="163" t="s">
        <v>172</v>
      </c>
      <c r="C61" s="186">
        <v>2685043</v>
      </c>
      <c r="D61" s="187">
        <v>152000</v>
      </c>
      <c r="E61" s="187">
        <v>152000</v>
      </c>
      <c r="F61" s="288">
        <v>100</v>
      </c>
      <c r="G61" s="245">
        <f>E61+I61</f>
        <v>217043</v>
      </c>
      <c r="H61" s="252" t="s">
        <v>2</v>
      </c>
      <c r="I61" s="229">
        <v>65043</v>
      </c>
    </row>
    <row r="62" spans="1:9" ht="15" customHeight="1">
      <c r="A62" s="165">
        <v>40</v>
      </c>
      <c r="B62" s="166" t="s">
        <v>173</v>
      </c>
      <c r="C62" s="189">
        <v>3199253</v>
      </c>
      <c r="D62" s="182">
        <v>178541</v>
      </c>
      <c r="E62" s="182">
        <v>178541</v>
      </c>
      <c r="F62" s="289">
        <v>100</v>
      </c>
      <c r="G62" s="246">
        <f>E62+I62</f>
        <v>207794</v>
      </c>
      <c r="H62" s="236" t="s">
        <v>2</v>
      </c>
      <c r="I62" s="229">
        <v>29253</v>
      </c>
    </row>
    <row r="63" spans="1:8" ht="19.5" customHeight="1">
      <c r="A63" s="157"/>
      <c r="B63" s="158" t="s">
        <v>163</v>
      </c>
      <c r="C63" s="155">
        <f>C64+C65</f>
        <v>928978</v>
      </c>
      <c r="D63" s="155">
        <f>D64+D65</f>
        <v>928978</v>
      </c>
      <c r="E63" s="155">
        <f>E64+E65</f>
        <v>918603</v>
      </c>
      <c r="F63" s="294">
        <f>E63*100/D63</f>
        <v>98.88318130246357</v>
      </c>
      <c r="G63" s="155">
        <f>G64+G65</f>
        <v>918603</v>
      </c>
      <c r="H63" s="253"/>
    </row>
    <row r="64" spans="1:8" ht="15" customHeight="1">
      <c r="A64" s="161">
        <v>41</v>
      </c>
      <c r="B64" s="163" t="s">
        <v>174</v>
      </c>
      <c r="C64" s="186">
        <v>714978</v>
      </c>
      <c r="D64" s="187">
        <v>714978</v>
      </c>
      <c r="E64" s="187">
        <v>714978</v>
      </c>
      <c r="F64" s="288">
        <f>E64*100/D64</f>
        <v>100</v>
      </c>
      <c r="G64" s="159">
        <f>E64+I64</f>
        <v>714978</v>
      </c>
      <c r="H64" s="252" t="s">
        <v>2</v>
      </c>
    </row>
    <row r="65" spans="1:8" ht="15" customHeight="1">
      <c r="A65" s="164">
        <v>42</v>
      </c>
      <c r="B65" s="174" t="s">
        <v>257</v>
      </c>
      <c r="C65" s="189">
        <v>214000</v>
      </c>
      <c r="D65" s="182">
        <v>214000</v>
      </c>
      <c r="E65" s="182">
        <v>203625</v>
      </c>
      <c r="F65" s="290">
        <f>E65*100/D65</f>
        <v>95.15186915887851</v>
      </c>
      <c r="G65" s="170">
        <f>E65+I65</f>
        <v>203625</v>
      </c>
      <c r="H65" s="242" t="s">
        <v>255</v>
      </c>
    </row>
    <row r="66" spans="1:9" ht="18" customHeight="1">
      <c r="A66" s="157"/>
      <c r="B66" s="158" t="s">
        <v>205</v>
      </c>
      <c r="C66" s="155">
        <f>SUM(C67:C67)</f>
        <v>19800</v>
      </c>
      <c r="D66" s="155">
        <f>SUM(D67:D67)</f>
        <v>19800</v>
      </c>
      <c r="E66" s="155">
        <f>SUM(E67:E67)</f>
        <v>19800</v>
      </c>
      <c r="F66" s="294">
        <f>F67</f>
        <v>100</v>
      </c>
      <c r="G66" s="155">
        <f>G67</f>
        <v>19800</v>
      </c>
      <c r="H66" s="254"/>
      <c r="I66" s="203"/>
    </row>
    <row r="67" spans="1:9" ht="15" customHeight="1">
      <c r="A67" s="214">
        <v>43</v>
      </c>
      <c r="B67" s="215" t="s">
        <v>220</v>
      </c>
      <c r="C67" s="216">
        <v>19800</v>
      </c>
      <c r="D67" s="217">
        <v>19800</v>
      </c>
      <c r="E67" s="217">
        <v>19800</v>
      </c>
      <c r="F67" s="295">
        <v>100</v>
      </c>
      <c r="G67" s="247">
        <v>19800</v>
      </c>
      <c r="H67" s="255" t="s">
        <v>255</v>
      </c>
      <c r="I67" s="203"/>
    </row>
    <row r="68" spans="1:9" ht="7.5" customHeight="1">
      <c r="A68" s="329"/>
      <c r="B68" s="283" t="s">
        <v>162</v>
      </c>
      <c r="C68" s="304">
        <f aca="true" t="shared" si="6" ref="C68:H68">SUM(C70:C77)</f>
        <v>12384118</v>
      </c>
      <c r="D68" s="304">
        <f t="shared" si="6"/>
        <v>3083912</v>
      </c>
      <c r="E68" s="304">
        <f t="shared" si="6"/>
        <v>3079932</v>
      </c>
      <c r="F68" s="316">
        <f>E68*100/D68</f>
        <v>99.87094313975237</v>
      </c>
      <c r="G68" s="304">
        <f t="shared" si="6"/>
        <v>3293138</v>
      </c>
      <c r="H68" s="347">
        <f t="shared" si="6"/>
        <v>0</v>
      </c>
      <c r="I68" s="344"/>
    </row>
    <row r="69" spans="1:9" ht="7.5" customHeight="1">
      <c r="A69" s="330"/>
      <c r="B69" s="346"/>
      <c r="C69" s="282"/>
      <c r="D69" s="282"/>
      <c r="E69" s="282"/>
      <c r="F69" s="317"/>
      <c r="G69" s="282"/>
      <c r="H69" s="348"/>
      <c r="I69" s="345"/>
    </row>
    <row r="70" spans="1:9" ht="15.75" customHeight="1">
      <c r="A70" s="206">
        <v>44</v>
      </c>
      <c r="B70" s="163" t="s">
        <v>247</v>
      </c>
      <c r="C70" s="186">
        <v>2748696</v>
      </c>
      <c r="D70" s="187">
        <v>2741376</v>
      </c>
      <c r="E70" s="187">
        <v>2741376</v>
      </c>
      <c r="F70" s="288">
        <f>E70*100/D70</f>
        <v>100</v>
      </c>
      <c r="G70" s="245">
        <f>E70+I70</f>
        <v>2748696</v>
      </c>
      <c r="H70" s="252" t="s">
        <v>255</v>
      </c>
      <c r="I70" s="154">
        <v>7320</v>
      </c>
    </row>
    <row r="71" spans="1:9" ht="17.25" customHeight="1">
      <c r="A71" s="226">
        <v>45</v>
      </c>
      <c r="B71" s="174" t="s">
        <v>212</v>
      </c>
      <c r="C71" s="183">
        <v>2897659</v>
      </c>
      <c r="D71" s="190">
        <v>213000</v>
      </c>
      <c r="E71" s="190">
        <v>212587</v>
      </c>
      <c r="F71" s="289">
        <f aca="true" t="shared" si="7" ref="F71:F107">E71*100/D71</f>
        <v>99.80610328638498</v>
      </c>
      <c r="G71" s="248">
        <f aca="true" t="shared" si="8" ref="G71:G77">E71+I71</f>
        <v>310246</v>
      </c>
      <c r="H71" s="243" t="s">
        <v>2</v>
      </c>
      <c r="I71" s="1">
        <v>97659</v>
      </c>
    </row>
    <row r="72" spans="1:9" ht="14.25" customHeight="1">
      <c r="A72" s="206">
        <v>46</v>
      </c>
      <c r="B72" s="174" t="s">
        <v>185</v>
      </c>
      <c r="C72" s="183">
        <v>32452</v>
      </c>
      <c r="D72" s="190">
        <v>32452</v>
      </c>
      <c r="E72" s="182">
        <v>32452</v>
      </c>
      <c r="F72" s="289">
        <f t="shared" si="7"/>
        <v>100</v>
      </c>
      <c r="G72" s="248">
        <f t="shared" si="8"/>
        <v>32452</v>
      </c>
      <c r="H72" s="236" t="s">
        <v>2</v>
      </c>
      <c r="I72" s="154"/>
    </row>
    <row r="73" spans="1:8" ht="15" customHeight="1">
      <c r="A73" s="165">
        <v>47</v>
      </c>
      <c r="B73" s="174" t="s">
        <v>229</v>
      </c>
      <c r="C73" s="183">
        <v>1020000</v>
      </c>
      <c r="D73" s="190">
        <v>20000</v>
      </c>
      <c r="E73" s="182">
        <v>17759</v>
      </c>
      <c r="F73" s="289">
        <f t="shared" si="7"/>
        <v>88.795</v>
      </c>
      <c r="G73" s="248">
        <f t="shared" si="8"/>
        <v>17759</v>
      </c>
      <c r="H73" s="244" t="s">
        <v>2</v>
      </c>
    </row>
    <row r="74" spans="1:8" ht="20.25" customHeight="1">
      <c r="A74" s="165">
        <v>48</v>
      </c>
      <c r="B74" s="166" t="s">
        <v>233</v>
      </c>
      <c r="C74" s="189">
        <v>44984</v>
      </c>
      <c r="D74" s="182">
        <v>44984</v>
      </c>
      <c r="E74" s="199">
        <v>43742</v>
      </c>
      <c r="F74" s="289">
        <f t="shared" si="7"/>
        <v>97.23901831762404</v>
      </c>
      <c r="G74" s="248">
        <f t="shared" si="8"/>
        <v>43742</v>
      </c>
      <c r="H74" s="244" t="s">
        <v>255</v>
      </c>
    </row>
    <row r="75" spans="1:8" ht="18.75" customHeight="1">
      <c r="A75" s="206">
        <v>49</v>
      </c>
      <c r="B75" s="166" t="s">
        <v>226</v>
      </c>
      <c r="C75" s="189">
        <v>28100</v>
      </c>
      <c r="D75" s="182">
        <v>28100</v>
      </c>
      <c r="E75" s="182">
        <v>28063</v>
      </c>
      <c r="F75" s="289">
        <f t="shared" si="7"/>
        <v>99.86832740213524</v>
      </c>
      <c r="G75" s="248">
        <f t="shared" si="8"/>
        <v>28063</v>
      </c>
      <c r="H75" s="236" t="s">
        <v>255</v>
      </c>
    </row>
    <row r="76" spans="1:9" ht="14.25" customHeight="1">
      <c r="A76" s="165">
        <v>50</v>
      </c>
      <c r="B76" s="166" t="s">
        <v>175</v>
      </c>
      <c r="C76" s="183">
        <v>5608227</v>
      </c>
      <c r="D76" s="190"/>
      <c r="E76" s="190"/>
      <c r="F76" s="289"/>
      <c r="G76" s="248">
        <f t="shared" si="8"/>
        <v>108227</v>
      </c>
      <c r="H76" s="243" t="s">
        <v>2</v>
      </c>
      <c r="I76" s="260">
        <v>108227</v>
      </c>
    </row>
    <row r="77" spans="1:9" ht="15" customHeight="1">
      <c r="A77" s="167">
        <v>51</v>
      </c>
      <c r="B77" s="168" t="s">
        <v>178</v>
      </c>
      <c r="C77" s="191">
        <v>4000</v>
      </c>
      <c r="D77" s="192">
        <v>4000</v>
      </c>
      <c r="E77" s="192">
        <v>3953</v>
      </c>
      <c r="F77" s="290">
        <f t="shared" si="7"/>
        <v>98.825</v>
      </c>
      <c r="G77" s="246">
        <f t="shared" si="8"/>
        <v>3953</v>
      </c>
      <c r="H77" s="242" t="s">
        <v>255</v>
      </c>
      <c r="I77" s="260"/>
    </row>
    <row r="78" spans="1:9" ht="15" customHeight="1">
      <c r="A78" s="157"/>
      <c r="B78" s="158" t="s">
        <v>180</v>
      </c>
      <c r="C78" s="155">
        <f>SUM(C79:C79)</f>
        <v>15000</v>
      </c>
      <c r="D78" s="155">
        <f>SUM(D79:D79)</f>
        <v>15000</v>
      </c>
      <c r="E78" s="155">
        <f>SUM(E79:E79)</f>
        <v>15000</v>
      </c>
      <c r="F78" s="296">
        <f t="shared" si="7"/>
        <v>100</v>
      </c>
      <c r="G78" s="251">
        <f>G79</f>
        <v>15000</v>
      </c>
      <c r="H78" s="254"/>
      <c r="I78" s="228"/>
    </row>
    <row r="79" spans="1:9" ht="15" customHeight="1">
      <c r="A79" s="153">
        <v>53</v>
      </c>
      <c r="B79" s="152" t="s">
        <v>181</v>
      </c>
      <c r="C79" s="188">
        <v>15000</v>
      </c>
      <c r="D79" s="193">
        <v>15000</v>
      </c>
      <c r="E79" s="193">
        <v>15000</v>
      </c>
      <c r="F79" s="288">
        <f t="shared" si="7"/>
        <v>100</v>
      </c>
      <c r="G79" s="250">
        <f>E79</f>
        <v>15000</v>
      </c>
      <c r="H79" s="257" t="s">
        <v>255</v>
      </c>
      <c r="I79" s="260"/>
    </row>
    <row r="80" spans="1:9" ht="12.75" customHeight="1">
      <c r="A80" s="263"/>
      <c r="B80" s="249"/>
      <c r="C80" s="264"/>
      <c r="D80" s="265"/>
      <c r="E80" s="265"/>
      <c r="F80" s="297"/>
      <c r="G80" s="266"/>
      <c r="H80" s="267"/>
      <c r="I80" s="260"/>
    </row>
    <row r="81" spans="1:9" ht="12.75" customHeight="1">
      <c r="A81" s="181"/>
      <c r="B81" s="268"/>
      <c r="C81" s="269"/>
      <c r="D81" s="270"/>
      <c r="E81" s="270"/>
      <c r="F81" s="298"/>
      <c r="G81" s="271"/>
      <c r="H81" s="272"/>
      <c r="I81" s="260"/>
    </row>
    <row r="82" spans="1:9" ht="7.5" customHeight="1">
      <c r="A82" s="181"/>
      <c r="B82" s="268"/>
      <c r="C82" s="269"/>
      <c r="D82" s="270"/>
      <c r="E82" s="270"/>
      <c r="F82" s="298"/>
      <c r="G82" s="271"/>
      <c r="H82" s="272"/>
      <c r="I82" s="260"/>
    </row>
    <row r="83" spans="1:9" ht="12.75" customHeight="1">
      <c r="A83" s="320" t="s">
        <v>1</v>
      </c>
      <c r="B83" s="321" t="s">
        <v>158</v>
      </c>
      <c r="C83" s="321" t="s">
        <v>248</v>
      </c>
      <c r="D83" s="321"/>
      <c r="E83" s="322" t="s">
        <v>261</v>
      </c>
      <c r="F83" s="305" t="s">
        <v>251</v>
      </c>
      <c r="G83" s="321" t="s">
        <v>249</v>
      </c>
      <c r="H83" s="321" t="s">
        <v>250</v>
      </c>
      <c r="I83" s="260"/>
    </row>
    <row r="84" spans="1:9" ht="12.75" customHeight="1">
      <c r="A84" s="320"/>
      <c r="B84" s="321"/>
      <c r="C84" s="321" t="s">
        <v>159</v>
      </c>
      <c r="D84" s="321" t="s">
        <v>259</v>
      </c>
      <c r="E84" s="323"/>
      <c r="F84" s="305"/>
      <c r="G84" s="321"/>
      <c r="H84" s="321"/>
      <c r="I84" s="260"/>
    </row>
    <row r="85" spans="1:9" ht="12.75" customHeight="1">
      <c r="A85" s="320"/>
      <c r="B85" s="321"/>
      <c r="C85" s="321"/>
      <c r="D85" s="321"/>
      <c r="E85" s="323"/>
      <c r="F85" s="305"/>
      <c r="G85" s="321"/>
      <c r="H85" s="321"/>
      <c r="I85" s="260"/>
    </row>
    <row r="86" spans="1:9" ht="10.5" customHeight="1">
      <c r="A86" s="277">
        <v>1</v>
      </c>
      <c r="B86" s="278">
        <v>2</v>
      </c>
      <c r="C86" s="279">
        <v>3</v>
      </c>
      <c r="D86" s="280">
        <v>4</v>
      </c>
      <c r="E86" s="280">
        <v>5</v>
      </c>
      <c r="F86" s="292">
        <v>6</v>
      </c>
      <c r="G86" s="281">
        <v>7</v>
      </c>
      <c r="H86" s="281">
        <v>8</v>
      </c>
      <c r="I86" s="260"/>
    </row>
    <row r="87" spans="1:9" ht="15" customHeight="1">
      <c r="A87" s="157"/>
      <c r="B87" s="158" t="s">
        <v>176</v>
      </c>
      <c r="C87" s="155">
        <f>SUM(C88:C107)</f>
        <v>945439</v>
      </c>
      <c r="D87" s="155">
        <f>SUM(D88:D107)</f>
        <v>886894</v>
      </c>
      <c r="E87" s="155">
        <f>SUM(E88:E107)</f>
        <v>885543</v>
      </c>
      <c r="F87" s="299">
        <f t="shared" si="7"/>
        <v>99.8476706348222</v>
      </c>
      <c r="G87" s="155">
        <f>SUM(G88:G107)</f>
        <v>961927</v>
      </c>
      <c r="H87" s="254"/>
      <c r="I87" s="228"/>
    </row>
    <row r="88" spans="1:9" ht="15" customHeight="1">
      <c r="A88" s="162">
        <v>53</v>
      </c>
      <c r="B88" s="163" t="s">
        <v>177</v>
      </c>
      <c r="C88" s="186">
        <v>203119</v>
      </c>
      <c r="D88" s="187">
        <v>171495</v>
      </c>
      <c r="E88" s="187">
        <v>171495</v>
      </c>
      <c r="F88" s="288">
        <f t="shared" si="7"/>
        <v>100</v>
      </c>
      <c r="G88" s="245">
        <f>E88+I88</f>
        <v>203119</v>
      </c>
      <c r="H88" s="256" t="s">
        <v>255</v>
      </c>
      <c r="I88" s="228">
        <v>31624</v>
      </c>
    </row>
    <row r="89" spans="1:9" ht="15.75" customHeight="1">
      <c r="A89" s="165">
        <v>54</v>
      </c>
      <c r="B89" s="166" t="s">
        <v>183</v>
      </c>
      <c r="C89" s="189">
        <v>89771</v>
      </c>
      <c r="D89" s="182">
        <v>76839</v>
      </c>
      <c r="E89" s="182">
        <v>76839</v>
      </c>
      <c r="F89" s="289">
        <f t="shared" si="7"/>
        <v>100</v>
      </c>
      <c r="G89" s="248">
        <f aca="true" t="shared" si="9" ref="G89:G107">E89+I89</f>
        <v>89771</v>
      </c>
      <c r="H89" s="236" t="s">
        <v>255</v>
      </c>
      <c r="I89" s="260">
        <v>12932</v>
      </c>
    </row>
    <row r="90" spans="1:9" ht="15" customHeight="1">
      <c r="A90" s="165">
        <v>55</v>
      </c>
      <c r="B90" s="166" t="s">
        <v>192</v>
      </c>
      <c r="C90" s="189">
        <v>118380</v>
      </c>
      <c r="D90" s="182">
        <v>112890</v>
      </c>
      <c r="E90" s="182">
        <v>112890</v>
      </c>
      <c r="F90" s="289">
        <f t="shared" si="7"/>
        <v>100</v>
      </c>
      <c r="G90" s="248">
        <f t="shared" si="9"/>
        <v>118380</v>
      </c>
      <c r="H90" s="236" t="s">
        <v>2</v>
      </c>
      <c r="I90" s="228">
        <v>5490</v>
      </c>
    </row>
    <row r="91" spans="1:9" ht="15" customHeight="1">
      <c r="A91" s="165">
        <v>56</v>
      </c>
      <c r="B91" s="166" t="s">
        <v>191</v>
      </c>
      <c r="C91" s="189">
        <v>5000</v>
      </c>
      <c r="D91" s="182">
        <v>5000</v>
      </c>
      <c r="E91" s="182">
        <v>5000</v>
      </c>
      <c r="F91" s="289">
        <f t="shared" si="7"/>
        <v>100</v>
      </c>
      <c r="G91" s="248">
        <f t="shared" si="9"/>
        <v>5000</v>
      </c>
      <c r="H91" s="236" t="s">
        <v>255</v>
      </c>
      <c r="I91" s="228"/>
    </row>
    <row r="92" spans="1:9" ht="15" customHeight="1">
      <c r="A92" s="165">
        <v>57</v>
      </c>
      <c r="B92" s="166" t="s">
        <v>190</v>
      </c>
      <c r="C92" s="189">
        <v>7000</v>
      </c>
      <c r="D92" s="182">
        <v>7000</v>
      </c>
      <c r="E92" s="182">
        <v>7000</v>
      </c>
      <c r="F92" s="289">
        <f t="shared" si="7"/>
        <v>100</v>
      </c>
      <c r="G92" s="248">
        <f t="shared" si="9"/>
        <v>7000</v>
      </c>
      <c r="H92" s="236" t="s">
        <v>2</v>
      </c>
      <c r="I92" s="228"/>
    </row>
    <row r="93" spans="1:9" ht="15" customHeight="1">
      <c r="A93" s="165">
        <v>58</v>
      </c>
      <c r="B93" s="166" t="s">
        <v>235</v>
      </c>
      <c r="C93" s="189">
        <v>15000</v>
      </c>
      <c r="D93" s="182">
        <v>15000</v>
      </c>
      <c r="E93" s="182">
        <v>14960</v>
      </c>
      <c r="F93" s="289">
        <f t="shared" si="7"/>
        <v>99.73333333333333</v>
      </c>
      <c r="G93" s="248">
        <f t="shared" si="9"/>
        <v>14960</v>
      </c>
      <c r="H93" s="236" t="s">
        <v>2</v>
      </c>
      <c r="I93" s="228"/>
    </row>
    <row r="94" spans="1:9" ht="15" customHeight="1">
      <c r="A94" s="165">
        <v>59</v>
      </c>
      <c r="B94" s="166" t="s">
        <v>232</v>
      </c>
      <c r="C94" s="189">
        <v>92861</v>
      </c>
      <c r="D94" s="182">
        <v>92861</v>
      </c>
      <c r="E94" s="182">
        <v>92861</v>
      </c>
      <c r="F94" s="289">
        <f t="shared" si="7"/>
        <v>100</v>
      </c>
      <c r="G94" s="248">
        <f t="shared" si="9"/>
        <v>92861</v>
      </c>
      <c r="H94" s="236" t="s">
        <v>255</v>
      </c>
      <c r="I94" s="228"/>
    </row>
    <row r="95" spans="1:9" ht="14.25" customHeight="1">
      <c r="A95" s="165">
        <v>60</v>
      </c>
      <c r="B95" s="166" t="s">
        <v>199</v>
      </c>
      <c r="C95" s="189">
        <v>16000</v>
      </c>
      <c r="D95" s="182">
        <v>16000</v>
      </c>
      <c r="E95" s="182">
        <v>16000</v>
      </c>
      <c r="F95" s="289">
        <f t="shared" si="7"/>
        <v>100</v>
      </c>
      <c r="G95" s="248">
        <f t="shared" si="9"/>
        <v>16000</v>
      </c>
      <c r="H95" s="236" t="s">
        <v>2</v>
      </c>
      <c r="I95" s="228"/>
    </row>
    <row r="96" spans="1:9" ht="15" customHeight="1">
      <c r="A96" s="165">
        <v>61</v>
      </c>
      <c r="B96" s="166" t="s">
        <v>200</v>
      </c>
      <c r="C96" s="189">
        <v>41956</v>
      </c>
      <c r="D96" s="182">
        <v>36957</v>
      </c>
      <c r="E96" s="182">
        <v>36957</v>
      </c>
      <c r="F96" s="289">
        <f t="shared" si="7"/>
        <v>100</v>
      </c>
      <c r="G96" s="248">
        <f t="shared" si="9"/>
        <v>41956</v>
      </c>
      <c r="H96" s="236" t="s">
        <v>255</v>
      </c>
      <c r="I96" s="228">
        <v>4999</v>
      </c>
    </row>
    <row r="97" spans="1:9" ht="15" customHeight="1">
      <c r="A97" s="165">
        <v>62</v>
      </c>
      <c r="B97" s="166" t="s">
        <v>201</v>
      </c>
      <c r="C97" s="189">
        <v>67378</v>
      </c>
      <c r="D97" s="182">
        <v>67378</v>
      </c>
      <c r="E97" s="182">
        <v>67378</v>
      </c>
      <c r="F97" s="289">
        <f t="shared" si="7"/>
        <v>100</v>
      </c>
      <c r="G97" s="248">
        <f t="shared" si="9"/>
        <v>67378</v>
      </c>
      <c r="H97" s="236" t="s">
        <v>255</v>
      </c>
      <c r="I97" s="228"/>
    </row>
    <row r="98" spans="1:9" ht="15" customHeight="1">
      <c r="A98" s="165">
        <v>63</v>
      </c>
      <c r="B98" s="166" t="s">
        <v>202</v>
      </c>
      <c r="C98" s="189">
        <v>54352</v>
      </c>
      <c r="D98" s="182">
        <v>50852</v>
      </c>
      <c r="E98" s="182">
        <v>50852</v>
      </c>
      <c r="F98" s="289">
        <f t="shared" si="7"/>
        <v>100</v>
      </c>
      <c r="G98" s="248">
        <f t="shared" si="9"/>
        <v>50852</v>
      </c>
      <c r="H98" s="236" t="s">
        <v>255</v>
      </c>
      <c r="I98" s="228"/>
    </row>
    <row r="99" spans="1:9" ht="18.75" customHeight="1">
      <c r="A99" s="165">
        <v>64</v>
      </c>
      <c r="B99" s="166" t="s">
        <v>258</v>
      </c>
      <c r="C99" s="189">
        <v>65293</v>
      </c>
      <c r="D99" s="182">
        <v>65293</v>
      </c>
      <c r="E99" s="182">
        <v>65293</v>
      </c>
      <c r="F99" s="289">
        <f t="shared" si="7"/>
        <v>100</v>
      </c>
      <c r="G99" s="248">
        <f t="shared" si="9"/>
        <v>76339</v>
      </c>
      <c r="H99" s="236" t="s">
        <v>255</v>
      </c>
      <c r="I99" s="228">
        <v>11046</v>
      </c>
    </row>
    <row r="100" spans="1:9" ht="15.75" customHeight="1">
      <c r="A100" s="165">
        <v>65</v>
      </c>
      <c r="B100" s="166" t="s">
        <v>203</v>
      </c>
      <c r="C100" s="189">
        <v>28452</v>
      </c>
      <c r="D100" s="182">
        <v>28452</v>
      </c>
      <c r="E100" s="182">
        <v>28452</v>
      </c>
      <c r="F100" s="289">
        <f t="shared" si="7"/>
        <v>100</v>
      </c>
      <c r="G100" s="248">
        <f t="shared" si="9"/>
        <v>38745</v>
      </c>
      <c r="H100" s="236" t="s">
        <v>255</v>
      </c>
      <c r="I100" s="228">
        <v>10293</v>
      </c>
    </row>
    <row r="101" spans="1:9" ht="15" customHeight="1">
      <c r="A101" s="165">
        <v>66</v>
      </c>
      <c r="B101" s="166" t="s">
        <v>204</v>
      </c>
      <c r="C101" s="189">
        <v>10000</v>
      </c>
      <c r="D101" s="182">
        <v>10000</v>
      </c>
      <c r="E101" s="182">
        <v>9950</v>
      </c>
      <c r="F101" s="289">
        <f t="shared" si="7"/>
        <v>99.5</v>
      </c>
      <c r="G101" s="248">
        <f t="shared" si="9"/>
        <v>9950</v>
      </c>
      <c r="H101" s="236" t="s">
        <v>2</v>
      </c>
      <c r="I101" s="228"/>
    </row>
    <row r="102" spans="1:9" ht="15" customHeight="1">
      <c r="A102" s="165">
        <v>67</v>
      </c>
      <c r="B102" s="166" t="s">
        <v>236</v>
      </c>
      <c r="C102" s="189">
        <v>12000</v>
      </c>
      <c r="D102" s="182">
        <v>12000</v>
      </c>
      <c r="E102" s="182">
        <v>11990</v>
      </c>
      <c r="F102" s="289">
        <f t="shared" si="7"/>
        <v>99.91666666666667</v>
      </c>
      <c r="G102" s="248">
        <f t="shared" si="9"/>
        <v>11990</v>
      </c>
      <c r="H102" s="236" t="s">
        <v>2</v>
      </c>
      <c r="I102" s="228"/>
    </row>
    <row r="103" spans="1:9" ht="15" customHeight="1">
      <c r="A103" s="165">
        <v>68</v>
      </c>
      <c r="B103" s="166" t="s">
        <v>238</v>
      </c>
      <c r="C103" s="189">
        <v>61929</v>
      </c>
      <c r="D103" s="182">
        <v>61929</v>
      </c>
      <c r="E103" s="182">
        <v>61929</v>
      </c>
      <c r="F103" s="289">
        <f t="shared" si="7"/>
        <v>100</v>
      </c>
      <c r="G103" s="248">
        <f t="shared" si="9"/>
        <v>61929</v>
      </c>
      <c r="H103" s="236" t="s">
        <v>2</v>
      </c>
      <c r="I103" s="228"/>
    </row>
    <row r="104" spans="1:9" ht="15" customHeight="1">
      <c r="A104" s="165">
        <v>69</v>
      </c>
      <c r="B104" s="166" t="s">
        <v>213</v>
      </c>
      <c r="C104" s="189">
        <v>7000</v>
      </c>
      <c r="D104" s="182">
        <v>7000</v>
      </c>
      <c r="E104" s="182">
        <v>6804</v>
      </c>
      <c r="F104" s="289">
        <f t="shared" si="7"/>
        <v>97.2</v>
      </c>
      <c r="G104" s="248">
        <f t="shared" si="9"/>
        <v>6804</v>
      </c>
      <c r="H104" s="236" t="s">
        <v>2</v>
      </c>
      <c r="I104" s="228"/>
    </row>
    <row r="105" spans="1:9" ht="15" customHeight="1">
      <c r="A105" s="165">
        <v>70</v>
      </c>
      <c r="B105" s="174" t="s">
        <v>217</v>
      </c>
      <c r="C105" s="183">
        <v>15948</v>
      </c>
      <c r="D105" s="190">
        <v>15948</v>
      </c>
      <c r="E105" s="190">
        <v>15948</v>
      </c>
      <c r="F105" s="289">
        <f t="shared" si="7"/>
        <v>100</v>
      </c>
      <c r="G105" s="248">
        <f t="shared" si="9"/>
        <v>15948</v>
      </c>
      <c r="H105" s="243" t="s">
        <v>2</v>
      </c>
      <c r="I105" s="156"/>
    </row>
    <row r="106" spans="1:9" ht="15" customHeight="1">
      <c r="A106" s="165">
        <v>71</v>
      </c>
      <c r="B106" s="166" t="s">
        <v>237</v>
      </c>
      <c r="C106" s="189">
        <v>18000</v>
      </c>
      <c r="D106" s="182">
        <v>18000</v>
      </c>
      <c r="E106" s="182">
        <v>18000</v>
      </c>
      <c r="F106" s="289">
        <f t="shared" si="7"/>
        <v>100</v>
      </c>
      <c r="G106" s="248">
        <f t="shared" si="9"/>
        <v>18000</v>
      </c>
      <c r="H106" s="236" t="s">
        <v>2</v>
      </c>
      <c r="I106" s="156"/>
    </row>
    <row r="107" spans="1:9" ht="15" customHeight="1">
      <c r="A107" s="167">
        <v>72</v>
      </c>
      <c r="B107" s="168" t="s">
        <v>230</v>
      </c>
      <c r="C107" s="191">
        <v>16000</v>
      </c>
      <c r="D107" s="192">
        <v>16000</v>
      </c>
      <c r="E107" s="192">
        <v>14945</v>
      </c>
      <c r="F107" s="290">
        <f t="shared" si="7"/>
        <v>93.40625</v>
      </c>
      <c r="G107" s="246">
        <f t="shared" si="9"/>
        <v>14945</v>
      </c>
      <c r="H107" s="242" t="s">
        <v>2</v>
      </c>
      <c r="I107" s="156"/>
    </row>
    <row r="108" spans="1:12" ht="16.5" customHeight="1">
      <c r="A108" s="157"/>
      <c r="B108" s="158" t="s">
        <v>179</v>
      </c>
      <c r="C108" s="155">
        <f aca="true" t="shared" si="10" ref="C108:H108">SUM(C109:C112)</f>
        <v>163483</v>
      </c>
      <c r="D108" s="155">
        <f t="shared" si="10"/>
        <v>163483</v>
      </c>
      <c r="E108" s="155">
        <f t="shared" si="10"/>
        <v>163115</v>
      </c>
      <c r="F108" s="294">
        <f aca="true" t="shared" si="11" ref="F108:F113">E108*100/D108</f>
        <v>99.77490014252247</v>
      </c>
      <c r="G108" s="155">
        <f t="shared" si="10"/>
        <v>163115</v>
      </c>
      <c r="H108" s="155">
        <f t="shared" si="10"/>
        <v>0</v>
      </c>
      <c r="I108" s="207"/>
      <c r="J108" s="208"/>
      <c r="K108" s="209"/>
      <c r="L108" s="210"/>
    </row>
    <row r="109" spans="1:12" ht="15" customHeight="1">
      <c r="A109" s="198">
        <v>73</v>
      </c>
      <c r="B109" s="200" t="s">
        <v>214</v>
      </c>
      <c r="C109" s="160">
        <v>29000</v>
      </c>
      <c r="D109" s="187">
        <v>29000</v>
      </c>
      <c r="E109" s="187">
        <v>28790</v>
      </c>
      <c r="F109" s="288">
        <f t="shared" si="11"/>
        <v>99.27586206896552</v>
      </c>
      <c r="G109" s="160">
        <f>E109</f>
        <v>28790</v>
      </c>
      <c r="H109" s="261" t="s">
        <v>255</v>
      </c>
      <c r="I109" s="211"/>
      <c r="J109" s="202"/>
      <c r="K109" s="212"/>
      <c r="L109" s="210"/>
    </row>
    <row r="110" spans="1:12" ht="15" customHeight="1">
      <c r="A110" s="218">
        <v>74</v>
      </c>
      <c r="B110" s="201" t="s">
        <v>216</v>
      </c>
      <c r="C110" s="169">
        <v>88133</v>
      </c>
      <c r="D110" s="182">
        <v>88133</v>
      </c>
      <c r="E110" s="182">
        <v>88133</v>
      </c>
      <c r="F110" s="289">
        <f t="shared" si="11"/>
        <v>100</v>
      </c>
      <c r="G110" s="169">
        <f>E110</f>
        <v>88133</v>
      </c>
      <c r="H110" s="262" t="s">
        <v>255</v>
      </c>
      <c r="I110" s="211"/>
      <c r="J110" s="202"/>
      <c r="K110" s="212"/>
      <c r="L110" s="210"/>
    </row>
    <row r="111" spans="1:12" ht="15" customHeight="1">
      <c r="A111" s="218">
        <v>75</v>
      </c>
      <c r="B111" s="201" t="s">
        <v>231</v>
      </c>
      <c r="C111" s="169">
        <v>13000</v>
      </c>
      <c r="D111" s="182">
        <v>13000</v>
      </c>
      <c r="E111" s="182">
        <v>12965</v>
      </c>
      <c r="F111" s="289">
        <f t="shared" si="11"/>
        <v>99.73076923076923</v>
      </c>
      <c r="G111" s="169">
        <f>E111</f>
        <v>12965</v>
      </c>
      <c r="H111" s="262" t="s">
        <v>255</v>
      </c>
      <c r="I111" s="211"/>
      <c r="J111" s="202"/>
      <c r="K111" s="212"/>
      <c r="L111" s="210"/>
    </row>
    <row r="112" spans="1:12" ht="19.5" customHeight="1">
      <c r="A112" s="222">
        <v>76</v>
      </c>
      <c r="B112" s="174" t="s">
        <v>245</v>
      </c>
      <c r="C112" s="183">
        <v>33350</v>
      </c>
      <c r="D112" s="190">
        <v>33350</v>
      </c>
      <c r="E112" s="190">
        <v>33227</v>
      </c>
      <c r="F112" s="290">
        <f t="shared" si="11"/>
        <v>99.6311844077961</v>
      </c>
      <c r="G112" s="175">
        <f>E112</f>
        <v>33227</v>
      </c>
      <c r="H112" s="243" t="s">
        <v>255</v>
      </c>
      <c r="I112" s="211"/>
      <c r="J112" s="213"/>
      <c r="K112" s="202"/>
      <c r="L112" s="210"/>
    </row>
    <row r="113" spans="1:12" ht="8.25" customHeight="1">
      <c r="A113" s="318" t="s">
        <v>184</v>
      </c>
      <c r="B113" s="319"/>
      <c r="C113" s="331">
        <f>C108+C87+C78+C68+C66+C63+C59+C32+C14</f>
        <v>77019618</v>
      </c>
      <c r="D113" s="331">
        <f>D108+D87+D78+D68+D66+D63+D59+D32+D14</f>
        <v>18052786</v>
      </c>
      <c r="E113" s="331">
        <f>E108+E87+E78+E68+E66+E63+E59+E32+E14</f>
        <v>17931270</v>
      </c>
      <c r="F113" s="334">
        <f t="shared" si="11"/>
        <v>99.32688505807359</v>
      </c>
      <c r="G113" s="331">
        <f>G108+G87+G78+G68+G66+G63+G59+G32+G14</f>
        <v>19875764</v>
      </c>
      <c r="H113" s="331"/>
      <c r="I113" s="314"/>
      <c r="J113" s="315"/>
      <c r="K113" s="315"/>
      <c r="L113" s="210"/>
    </row>
    <row r="114" spans="1:12" ht="8.25" customHeight="1">
      <c r="A114" s="309"/>
      <c r="B114" s="310"/>
      <c r="C114" s="332"/>
      <c r="D114" s="332"/>
      <c r="E114" s="332"/>
      <c r="F114" s="335"/>
      <c r="G114" s="332"/>
      <c r="H114" s="332"/>
      <c r="I114" s="314"/>
      <c r="J114" s="315"/>
      <c r="K114" s="315"/>
      <c r="L114" s="210"/>
    </row>
    <row r="115" spans="1:11" s="205" customFormat="1" ht="8.25" customHeight="1">
      <c r="A115" s="273"/>
      <c r="B115" s="273"/>
      <c r="C115" s="274"/>
      <c r="D115" s="274"/>
      <c r="E115" s="274"/>
      <c r="F115" s="300"/>
      <c r="G115" s="274"/>
      <c r="H115" s="274"/>
      <c r="I115" s="195"/>
      <c r="J115" s="195"/>
      <c r="K115" s="195"/>
    </row>
    <row r="116" spans="1:11" s="205" customFormat="1" ht="8.25" customHeight="1">
      <c r="A116" s="275"/>
      <c r="B116" s="275"/>
      <c r="C116" s="195"/>
      <c r="D116" s="195"/>
      <c r="E116" s="195"/>
      <c r="F116" s="301"/>
      <c r="G116" s="195"/>
      <c r="H116" s="195"/>
      <c r="I116" s="195"/>
      <c r="J116" s="195"/>
      <c r="K116" s="195"/>
    </row>
    <row r="117" spans="1:11" s="205" customFormat="1" ht="8.25" customHeight="1">
      <c r="A117" s="275"/>
      <c r="B117" s="275"/>
      <c r="C117" s="195"/>
      <c r="D117" s="195"/>
      <c r="E117" s="195"/>
      <c r="F117" s="301"/>
      <c r="G117" s="195"/>
      <c r="H117" s="195"/>
      <c r="I117" s="195"/>
      <c r="J117" s="195"/>
      <c r="K117" s="195"/>
    </row>
    <row r="118" spans="1:11" s="205" customFormat="1" ht="8.25" customHeight="1">
      <c r="A118" s="275"/>
      <c r="B118" s="275"/>
      <c r="C118" s="195"/>
      <c r="D118" s="195"/>
      <c r="E118" s="195"/>
      <c r="F118" s="301"/>
      <c r="G118" s="195"/>
      <c r="H118" s="195"/>
      <c r="I118" s="195"/>
      <c r="J118" s="195"/>
      <c r="K118" s="195"/>
    </row>
    <row r="119" spans="1:11" s="205" customFormat="1" ht="8.25" customHeight="1">
      <c r="A119" s="275"/>
      <c r="B119" s="275"/>
      <c r="C119" s="195"/>
      <c r="D119" s="195"/>
      <c r="E119" s="195"/>
      <c r="F119" s="301"/>
      <c r="G119" s="195"/>
      <c r="H119" s="195"/>
      <c r="I119" s="195"/>
      <c r="J119" s="195"/>
      <c r="K119" s="195"/>
    </row>
    <row r="120" spans="1:11" s="205" customFormat="1" ht="8.25" customHeight="1">
      <c r="A120" s="275"/>
      <c r="B120" s="275"/>
      <c r="C120" s="195"/>
      <c r="D120" s="195"/>
      <c r="E120" s="195"/>
      <c r="F120" s="301"/>
      <c r="G120" s="195"/>
      <c r="H120" s="195"/>
      <c r="I120" s="195"/>
      <c r="J120" s="195"/>
      <c r="K120" s="195"/>
    </row>
    <row r="121" spans="1:11" s="205" customFormat="1" ht="8.25" customHeight="1">
      <c r="A121" s="275"/>
      <c r="B121" s="275"/>
      <c r="C121" s="195"/>
      <c r="D121" s="195"/>
      <c r="E121" s="195"/>
      <c r="F121" s="301"/>
      <c r="G121" s="195"/>
      <c r="H121" s="195"/>
      <c r="I121" s="195"/>
      <c r="J121" s="195"/>
      <c r="K121" s="195"/>
    </row>
    <row r="122" spans="1:11" s="205" customFormat="1" ht="15" customHeight="1">
      <c r="A122" s="320" t="s">
        <v>1</v>
      </c>
      <c r="B122" s="321" t="s">
        <v>158</v>
      </c>
      <c r="C122" s="321" t="s">
        <v>248</v>
      </c>
      <c r="D122" s="321"/>
      <c r="E122" s="322" t="s">
        <v>261</v>
      </c>
      <c r="F122" s="305" t="s">
        <v>251</v>
      </c>
      <c r="G122" s="321" t="s">
        <v>249</v>
      </c>
      <c r="H122" s="321" t="s">
        <v>250</v>
      </c>
      <c r="I122" s="195"/>
      <c r="J122" s="195"/>
      <c r="K122" s="195"/>
    </row>
    <row r="123" spans="1:11" s="205" customFormat="1" ht="8.25" customHeight="1">
      <c r="A123" s="320"/>
      <c r="B123" s="321"/>
      <c r="C123" s="321" t="s">
        <v>159</v>
      </c>
      <c r="D123" s="321" t="s">
        <v>259</v>
      </c>
      <c r="E123" s="323"/>
      <c r="F123" s="305"/>
      <c r="G123" s="321"/>
      <c r="H123" s="321"/>
      <c r="I123" s="195"/>
      <c r="J123" s="195"/>
      <c r="K123" s="195"/>
    </row>
    <row r="124" spans="1:11" s="205" customFormat="1" ht="8.25" customHeight="1">
      <c r="A124" s="320"/>
      <c r="B124" s="321"/>
      <c r="C124" s="321"/>
      <c r="D124" s="321"/>
      <c r="E124" s="323"/>
      <c r="F124" s="305"/>
      <c r="G124" s="321"/>
      <c r="H124" s="321"/>
      <c r="I124" s="195"/>
      <c r="J124" s="195"/>
      <c r="K124" s="195"/>
    </row>
    <row r="125" spans="1:11" s="205" customFormat="1" ht="8.25" customHeight="1">
      <c r="A125" s="277">
        <v>1</v>
      </c>
      <c r="B125" s="278">
        <v>2</v>
      </c>
      <c r="C125" s="279">
        <v>3</v>
      </c>
      <c r="D125" s="280">
        <v>4</v>
      </c>
      <c r="E125" s="280">
        <v>5</v>
      </c>
      <c r="F125" s="292">
        <v>6</v>
      </c>
      <c r="G125" s="281">
        <v>7</v>
      </c>
      <c r="H125" s="281">
        <v>8</v>
      </c>
      <c r="I125" s="195"/>
      <c r="J125" s="195"/>
      <c r="K125" s="195"/>
    </row>
    <row r="126" spans="1:9" ht="15.75" customHeight="1">
      <c r="A126" s="157"/>
      <c r="B126" s="276" t="s">
        <v>186</v>
      </c>
      <c r="C126" s="155">
        <f>SUM(C127:C134)</f>
        <v>945000</v>
      </c>
      <c r="D126" s="155">
        <f>SUM(D127:D134)</f>
        <v>945000</v>
      </c>
      <c r="E126" s="155">
        <f>SUM(E127:E134)</f>
        <v>934410</v>
      </c>
      <c r="F126" s="294">
        <f>E126*100/D126</f>
        <v>98.87936507936507</v>
      </c>
      <c r="G126" s="155">
        <f>SUM(G127:G134)</f>
        <v>934410</v>
      </c>
      <c r="H126" s="155">
        <f>SUM(H127:H129)</f>
        <v>0</v>
      </c>
      <c r="I126" s="154"/>
    </row>
    <row r="127" spans="1:8" s="43" customFormat="1" ht="15" customHeight="1">
      <c r="A127" s="162">
        <v>77</v>
      </c>
      <c r="B127" s="163" t="s">
        <v>221</v>
      </c>
      <c r="C127" s="186">
        <v>150000</v>
      </c>
      <c r="D127" s="186">
        <v>150000</v>
      </c>
      <c r="E127" s="187">
        <v>150000</v>
      </c>
      <c r="F127" s="288">
        <f>E127*100/D127</f>
        <v>100</v>
      </c>
      <c r="G127" s="159">
        <f>E127</f>
        <v>150000</v>
      </c>
      <c r="H127" s="252" t="s">
        <v>255</v>
      </c>
    </row>
    <row r="128" spans="1:8" s="43" customFormat="1" ht="15" customHeight="1">
      <c r="A128" s="165">
        <v>78</v>
      </c>
      <c r="B128" s="166" t="s">
        <v>222</v>
      </c>
      <c r="C128" s="189">
        <v>60000</v>
      </c>
      <c r="D128" s="189">
        <v>60000</v>
      </c>
      <c r="E128" s="182">
        <v>49410</v>
      </c>
      <c r="F128" s="289">
        <f aca="true" t="shared" si="12" ref="F128:F134">E128*100/D128</f>
        <v>82.35</v>
      </c>
      <c r="G128" s="170">
        <f aca="true" t="shared" si="13" ref="G128:G134">E128</f>
        <v>49410</v>
      </c>
      <c r="H128" s="236" t="s">
        <v>255</v>
      </c>
    </row>
    <row r="129" spans="1:8" s="43" customFormat="1" ht="15" customHeight="1">
      <c r="A129" s="165">
        <v>79</v>
      </c>
      <c r="B129" s="166" t="s">
        <v>223</v>
      </c>
      <c r="C129" s="189">
        <v>150000</v>
      </c>
      <c r="D129" s="189">
        <v>150000</v>
      </c>
      <c r="E129" s="182">
        <v>150000</v>
      </c>
      <c r="F129" s="289">
        <f t="shared" si="12"/>
        <v>100</v>
      </c>
      <c r="G129" s="170">
        <f t="shared" si="13"/>
        <v>150000</v>
      </c>
      <c r="H129" s="236" t="s">
        <v>255</v>
      </c>
    </row>
    <row r="130" spans="1:8" s="43" customFormat="1" ht="20.25" customHeight="1">
      <c r="A130" s="165">
        <v>80</v>
      </c>
      <c r="B130" s="166" t="s">
        <v>227</v>
      </c>
      <c r="C130" s="189">
        <v>180000</v>
      </c>
      <c r="D130" s="189">
        <v>180000</v>
      </c>
      <c r="E130" s="182">
        <v>180000</v>
      </c>
      <c r="F130" s="289">
        <f t="shared" si="12"/>
        <v>100</v>
      </c>
      <c r="G130" s="170">
        <f t="shared" si="13"/>
        <v>180000</v>
      </c>
      <c r="H130" s="236" t="s">
        <v>255</v>
      </c>
    </row>
    <row r="131" spans="1:8" s="43" customFormat="1" ht="15.75" customHeight="1">
      <c r="A131" s="165">
        <v>81</v>
      </c>
      <c r="B131" s="166" t="s">
        <v>225</v>
      </c>
      <c r="C131" s="189">
        <v>150000</v>
      </c>
      <c r="D131" s="189">
        <v>150000</v>
      </c>
      <c r="E131" s="182">
        <v>150000</v>
      </c>
      <c r="F131" s="289">
        <f t="shared" si="12"/>
        <v>100</v>
      </c>
      <c r="G131" s="170">
        <f t="shared" si="13"/>
        <v>150000</v>
      </c>
      <c r="H131" s="236" t="s">
        <v>255</v>
      </c>
    </row>
    <row r="132" spans="1:8" s="43" customFormat="1" ht="15" customHeight="1">
      <c r="A132" s="165">
        <v>82</v>
      </c>
      <c r="B132" s="166" t="s">
        <v>240</v>
      </c>
      <c r="C132" s="189">
        <v>95000</v>
      </c>
      <c r="D132" s="169">
        <v>95000</v>
      </c>
      <c r="E132" s="182">
        <v>95000</v>
      </c>
      <c r="F132" s="289">
        <f t="shared" si="12"/>
        <v>100</v>
      </c>
      <c r="G132" s="170">
        <f t="shared" si="13"/>
        <v>95000</v>
      </c>
      <c r="H132" s="236" t="s">
        <v>255</v>
      </c>
    </row>
    <row r="133" spans="1:8" s="43" customFormat="1" ht="15.75" customHeight="1">
      <c r="A133" s="165">
        <v>83</v>
      </c>
      <c r="B133" s="166" t="s">
        <v>241</v>
      </c>
      <c r="C133" s="189">
        <v>95000</v>
      </c>
      <c r="D133" s="189">
        <v>95000</v>
      </c>
      <c r="E133" s="182">
        <v>95000</v>
      </c>
      <c r="F133" s="289">
        <f t="shared" si="12"/>
        <v>100</v>
      </c>
      <c r="G133" s="170">
        <f t="shared" si="13"/>
        <v>95000</v>
      </c>
      <c r="H133" s="236" t="s">
        <v>255</v>
      </c>
    </row>
    <row r="134" spans="1:8" s="43" customFormat="1" ht="15" customHeight="1">
      <c r="A134" s="167">
        <v>84</v>
      </c>
      <c r="B134" s="168" t="s">
        <v>244</v>
      </c>
      <c r="C134" s="191">
        <v>65000</v>
      </c>
      <c r="D134" s="191">
        <v>65000</v>
      </c>
      <c r="E134" s="192">
        <v>65000</v>
      </c>
      <c r="F134" s="290">
        <f t="shared" si="12"/>
        <v>100</v>
      </c>
      <c r="G134" s="172">
        <f t="shared" si="13"/>
        <v>65000</v>
      </c>
      <c r="H134" s="242" t="s">
        <v>255</v>
      </c>
    </row>
    <row r="135" spans="1:8" s="43" customFormat="1" ht="4.5" customHeight="1">
      <c r="A135" s="181"/>
      <c r="B135" s="219"/>
      <c r="C135" s="194"/>
      <c r="D135" s="194"/>
      <c r="E135" s="220"/>
      <c r="F135" s="302"/>
      <c r="G135" s="221"/>
      <c r="H135" s="221"/>
    </row>
    <row r="136" spans="1:9" ht="12" customHeight="1">
      <c r="A136" s="318" t="s">
        <v>25</v>
      </c>
      <c r="B136" s="319"/>
      <c r="C136" s="331">
        <f>C113+C126</f>
        <v>77964618</v>
      </c>
      <c r="D136" s="331">
        <f>D113+D126</f>
        <v>18997786</v>
      </c>
      <c r="E136" s="331">
        <f>E113+E126</f>
        <v>18865680</v>
      </c>
      <c r="F136" s="334">
        <f>E136*100/D136</f>
        <v>99.30462423358175</v>
      </c>
      <c r="G136" s="331">
        <f>G113+G126</f>
        <v>20810174</v>
      </c>
      <c r="H136" s="331">
        <f>H113+H126</f>
        <v>0</v>
      </c>
      <c r="I136" s="313"/>
    </row>
    <row r="137" spans="1:9" s="16" customFormat="1" ht="6.75" customHeight="1">
      <c r="A137" s="309"/>
      <c r="B137" s="310"/>
      <c r="C137" s="332"/>
      <c r="D137" s="332"/>
      <c r="E137" s="332"/>
      <c r="F137" s="335"/>
      <c r="G137" s="332"/>
      <c r="H137" s="332"/>
      <c r="I137" s="313"/>
    </row>
    <row r="138" spans="1:9" s="16" customFormat="1" ht="15.75" customHeight="1">
      <c r="A138" s="151"/>
      <c r="C138" s="156"/>
      <c r="D138" s="156"/>
      <c r="E138" s="156"/>
      <c r="I138" s="156"/>
    </row>
    <row r="139" spans="1:10" s="16" customFormat="1" ht="12.75" customHeight="1">
      <c r="A139" s="1"/>
      <c r="B139" s="1"/>
      <c r="C139" s="1"/>
      <c r="D139" s="1"/>
      <c r="E139" s="1"/>
      <c r="F139" s="1"/>
      <c r="G139" s="1"/>
      <c r="H139" s="1"/>
      <c r="I139" s="311"/>
      <c r="J139" s="312"/>
    </row>
    <row r="140" spans="1:8" s="16" customFormat="1" ht="11.25" customHeight="1">
      <c r="A140" s="1"/>
      <c r="B140" s="196"/>
      <c r="C140" s="196"/>
      <c r="D140" s="196"/>
      <c r="E140" s="196"/>
      <c r="F140" s="196"/>
      <c r="G140" s="196"/>
      <c r="H140" s="196"/>
    </row>
    <row r="141" spans="1:8" s="16" customFormat="1" ht="14.25" customHeight="1">
      <c r="A141" s="1"/>
      <c r="B141" s="196"/>
      <c r="C141" s="196"/>
      <c r="D141" s="196"/>
      <c r="E141" s="196"/>
      <c r="F141" s="196"/>
      <c r="G141" s="196"/>
      <c r="H141" s="196"/>
    </row>
    <row r="142" spans="1:8" s="16" customFormat="1" ht="11.25" customHeight="1">
      <c r="A142" s="1"/>
      <c r="B142" s="287"/>
      <c r="C142" s="287"/>
      <c r="D142" s="287"/>
      <c r="E142" s="287"/>
      <c r="F142" s="287"/>
      <c r="G142" s="287"/>
      <c r="H142" s="150"/>
    </row>
    <row r="143" spans="1:2" ht="11.25">
      <c r="A143" s="150"/>
      <c r="B143" s="150"/>
    </row>
    <row r="144" spans="1:2" ht="11.25">
      <c r="A144" s="150"/>
      <c r="B144" s="150"/>
    </row>
    <row r="145" spans="1:2" ht="11.25">
      <c r="A145" s="150"/>
      <c r="B145" s="150"/>
    </row>
    <row r="146" spans="1:2" ht="11.25">
      <c r="A146" s="150"/>
      <c r="B146" s="150"/>
    </row>
    <row r="147" spans="2:8" ht="12.75" customHeight="1">
      <c r="B147" s="333"/>
      <c r="C147" s="333"/>
      <c r="D147" s="333"/>
      <c r="E147" s="333"/>
      <c r="F147" s="333"/>
      <c r="G147" s="333"/>
      <c r="H147" s="333"/>
    </row>
    <row r="148" spans="2:8" ht="12.75" customHeight="1">
      <c r="B148" s="336"/>
      <c r="C148" s="336"/>
      <c r="D148" s="336"/>
      <c r="E148" s="336"/>
      <c r="F148" s="336"/>
      <c r="G148" s="336"/>
      <c r="H148" s="336"/>
    </row>
    <row r="149" spans="2:8" ht="9" customHeight="1">
      <c r="B149" s="336"/>
      <c r="C149" s="336"/>
      <c r="D149" s="336"/>
      <c r="E149" s="336"/>
      <c r="F149" s="336"/>
      <c r="G149" s="336"/>
      <c r="H149" s="336"/>
    </row>
    <row r="150" spans="2:8" ht="9.75" customHeight="1">
      <c r="B150" s="287"/>
      <c r="C150" s="287"/>
      <c r="D150" s="287"/>
      <c r="E150" s="287"/>
      <c r="F150" s="287"/>
      <c r="G150" s="287"/>
      <c r="H150" s="287"/>
    </row>
    <row r="151" spans="2:8" ht="9.75" customHeight="1">
      <c r="B151" s="287"/>
      <c r="C151" s="287"/>
      <c r="D151" s="287"/>
      <c r="E151" s="287"/>
      <c r="F151" s="287"/>
      <c r="G151" s="287"/>
      <c r="H151" s="287"/>
    </row>
  </sheetData>
  <mergeCells count="87">
    <mergeCell ref="H46:H48"/>
    <mergeCell ref="C84:C85"/>
    <mergeCell ref="D84:D85"/>
    <mergeCell ref="E83:E85"/>
    <mergeCell ref="F83:F85"/>
    <mergeCell ref="H59:H60"/>
    <mergeCell ref="H68:H69"/>
    <mergeCell ref="D68:D69"/>
    <mergeCell ref="A46:A48"/>
    <mergeCell ref="B46:B48"/>
    <mergeCell ref="C46:D46"/>
    <mergeCell ref="G83:G85"/>
    <mergeCell ref="G46:G48"/>
    <mergeCell ref="G59:G60"/>
    <mergeCell ref="G68:G69"/>
    <mergeCell ref="B68:B69"/>
    <mergeCell ref="B59:B60"/>
    <mergeCell ref="E68:E69"/>
    <mergeCell ref="K113:K114"/>
    <mergeCell ref="G113:G114"/>
    <mergeCell ref="H113:H114"/>
    <mergeCell ref="I68:I69"/>
    <mergeCell ref="H83:H85"/>
    <mergeCell ref="D113:D114"/>
    <mergeCell ref="F113:F114"/>
    <mergeCell ref="F46:F48"/>
    <mergeCell ref="C59:C60"/>
    <mergeCell ref="D59:D60"/>
    <mergeCell ref="E46:E48"/>
    <mergeCell ref="C47:C48"/>
    <mergeCell ref="D47:D48"/>
    <mergeCell ref="C68:C69"/>
    <mergeCell ref="E59:E60"/>
    <mergeCell ref="B10:B12"/>
    <mergeCell ref="D14:D15"/>
    <mergeCell ref="G2:H2"/>
    <mergeCell ref="G4:H4"/>
    <mergeCell ref="G5:H5"/>
    <mergeCell ref="G6:H6"/>
    <mergeCell ref="A8:H8"/>
    <mergeCell ref="A10:A12"/>
    <mergeCell ref="F10:F12"/>
    <mergeCell ref="G10:G12"/>
    <mergeCell ref="B14:B15"/>
    <mergeCell ref="C14:C15"/>
    <mergeCell ref="F59:F60"/>
    <mergeCell ref="B150:H151"/>
    <mergeCell ref="B147:H147"/>
    <mergeCell ref="F136:F137"/>
    <mergeCell ref="B148:H149"/>
    <mergeCell ref="B142:G142"/>
    <mergeCell ref="D136:D137"/>
    <mergeCell ref="A136:B137"/>
    <mergeCell ref="H14:H15"/>
    <mergeCell ref="E14:E15"/>
    <mergeCell ref="F14:F15"/>
    <mergeCell ref="G14:G15"/>
    <mergeCell ref="I139:J139"/>
    <mergeCell ref="I136:I137"/>
    <mergeCell ref="E113:E114"/>
    <mergeCell ref="E136:E137"/>
    <mergeCell ref="I113:I114"/>
    <mergeCell ref="J113:J114"/>
    <mergeCell ref="F122:F124"/>
    <mergeCell ref="G122:G124"/>
    <mergeCell ref="H122:H124"/>
    <mergeCell ref="A68:A69"/>
    <mergeCell ref="H136:H137"/>
    <mergeCell ref="G136:G137"/>
    <mergeCell ref="F68:F69"/>
    <mergeCell ref="C136:C137"/>
    <mergeCell ref="A113:B114"/>
    <mergeCell ref="C113:C114"/>
    <mergeCell ref="A83:A85"/>
    <mergeCell ref="B83:B85"/>
    <mergeCell ref="C83:D83"/>
    <mergeCell ref="H10:H12"/>
    <mergeCell ref="C10:D10"/>
    <mergeCell ref="C11:C12"/>
    <mergeCell ref="D11:D12"/>
    <mergeCell ref="E10:E12"/>
    <mergeCell ref="A122:A124"/>
    <mergeCell ref="B122:B124"/>
    <mergeCell ref="C122:D122"/>
    <mergeCell ref="E122:E124"/>
    <mergeCell ref="C123:C124"/>
    <mergeCell ref="D123:D12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0" t="s">
        <v>93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20" t="s">
        <v>1</v>
      </c>
      <c r="B10" s="321" t="s">
        <v>0</v>
      </c>
      <c r="C10" s="321" t="s">
        <v>7</v>
      </c>
      <c r="D10" s="321" t="s">
        <v>8</v>
      </c>
      <c r="E10" s="349" t="s">
        <v>9</v>
      </c>
      <c r="F10" s="324" t="s">
        <v>96</v>
      </c>
      <c r="G10" s="350" t="s">
        <v>98</v>
      </c>
      <c r="H10" s="327" t="s">
        <v>86</v>
      </c>
      <c r="I10" s="350"/>
      <c r="J10" s="350"/>
      <c r="K10" s="350"/>
      <c r="L10" s="350"/>
      <c r="M10" s="350"/>
      <c r="N10" s="350"/>
      <c r="O10" s="350"/>
      <c r="P10" s="328"/>
    </row>
    <row r="11" spans="1:16" s="2" customFormat="1" ht="12.75" customHeight="1" thickBot="1">
      <c r="A11" s="320"/>
      <c r="B11" s="321"/>
      <c r="C11" s="321"/>
      <c r="D11" s="321"/>
      <c r="E11" s="349"/>
      <c r="F11" s="325"/>
      <c r="G11" s="351"/>
      <c r="H11" s="353">
        <v>2003</v>
      </c>
      <c r="I11" s="354"/>
      <c r="J11" s="354"/>
      <c r="K11" s="354"/>
      <c r="L11" s="354"/>
      <c r="M11" s="355"/>
      <c r="N11" s="356">
        <v>2004</v>
      </c>
      <c r="O11" s="357"/>
      <c r="P11" s="5">
        <v>2005</v>
      </c>
    </row>
    <row r="12" spans="1:16" s="2" customFormat="1" ht="9.75" customHeight="1" thickTop="1">
      <c r="A12" s="320"/>
      <c r="B12" s="321"/>
      <c r="C12" s="321"/>
      <c r="D12" s="321"/>
      <c r="E12" s="349"/>
      <c r="F12" s="325"/>
      <c r="G12" s="351"/>
      <c r="H12" s="358" t="s">
        <v>95</v>
      </c>
      <c r="I12" s="360" t="s">
        <v>13</v>
      </c>
      <c r="J12" s="352"/>
      <c r="K12" s="352"/>
      <c r="L12" s="352"/>
      <c r="M12" s="361"/>
      <c r="N12" s="350" t="s">
        <v>16</v>
      </c>
      <c r="O12" s="362"/>
      <c r="P12" s="321" t="s">
        <v>16</v>
      </c>
    </row>
    <row r="13" spans="1:16" s="2" customFormat="1" ht="9.75" customHeight="1">
      <c r="A13" s="320"/>
      <c r="B13" s="321"/>
      <c r="C13" s="321"/>
      <c r="D13" s="321"/>
      <c r="E13" s="349"/>
      <c r="F13" s="325"/>
      <c r="G13" s="351"/>
      <c r="H13" s="359"/>
      <c r="I13" s="322" t="s">
        <v>14</v>
      </c>
      <c r="J13" s="349" t="s">
        <v>12</v>
      </c>
      <c r="K13" s="366"/>
      <c r="L13" s="366"/>
      <c r="M13" s="367"/>
      <c r="N13" s="351"/>
      <c r="O13" s="363"/>
      <c r="P13" s="321"/>
    </row>
    <row r="14" spans="1:16" s="2" customFormat="1" ht="29.25">
      <c r="A14" s="320"/>
      <c r="B14" s="321"/>
      <c r="C14" s="321"/>
      <c r="D14" s="321"/>
      <c r="E14" s="349"/>
      <c r="F14" s="326"/>
      <c r="G14" s="352"/>
      <c r="H14" s="359"/>
      <c r="I14" s="365"/>
      <c r="J14" s="34" t="s">
        <v>10</v>
      </c>
      <c r="K14" s="34" t="s">
        <v>11</v>
      </c>
      <c r="L14" s="349" t="s">
        <v>15</v>
      </c>
      <c r="M14" s="367"/>
      <c r="N14" s="352"/>
      <c r="O14" s="364"/>
      <c r="P14" s="32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68">
        <v>12</v>
      </c>
      <c r="M15" s="369"/>
      <c r="N15" s="370">
        <v>13</v>
      </c>
      <c r="O15" s="371"/>
      <c r="P15" s="48">
        <v>14</v>
      </c>
    </row>
    <row r="16" spans="1:16" ht="10.5" hidden="1" thickTop="1">
      <c r="A16" s="372">
        <v>1</v>
      </c>
      <c r="B16" s="372" t="s">
        <v>26</v>
      </c>
      <c r="C16" s="374" t="s">
        <v>27</v>
      </c>
      <c r="D16" s="37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73"/>
      <c r="B17" s="373"/>
      <c r="C17" s="375"/>
      <c r="D17" s="37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6">
        <v>2</v>
      </c>
      <c r="B18" s="376" t="s">
        <v>6</v>
      </c>
      <c r="C18" s="377" t="s">
        <v>105</v>
      </c>
      <c r="D18" s="37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73"/>
      <c r="B19" s="373"/>
      <c r="C19" s="375"/>
      <c r="D19" s="37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6">
        <v>3</v>
      </c>
      <c r="B20" s="376" t="s">
        <v>81</v>
      </c>
      <c r="C20" s="377" t="s">
        <v>107</v>
      </c>
      <c r="D20" s="37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73"/>
      <c r="B21" s="373"/>
      <c r="C21" s="375"/>
      <c r="D21" s="37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6">
        <v>4</v>
      </c>
      <c r="B22" s="376" t="s">
        <v>26</v>
      </c>
      <c r="C22" s="377" t="s">
        <v>28</v>
      </c>
      <c r="D22" s="37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73"/>
      <c r="B23" s="373"/>
      <c r="C23" s="375"/>
      <c r="D23" s="37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6">
        <v>5</v>
      </c>
      <c r="B24" s="372" t="s">
        <v>26</v>
      </c>
      <c r="C24" s="374" t="s">
        <v>104</v>
      </c>
      <c r="D24" s="37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73"/>
      <c r="B25" s="373"/>
      <c r="C25" s="375"/>
      <c r="D25" s="37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6">
        <v>6</v>
      </c>
      <c r="B26" s="372" t="s">
        <v>26</v>
      </c>
      <c r="C26" s="374" t="s">
        <v>29</v>
      </c>
      <c r="D26" s="37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73"/>
      <c r="B27" s="373"/>
      <c r="C27" s="375"/>
      <c r="D27" s="37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6">
        <v>7</v>
      </c>
      <c r="B28" s="372" t="s">
        <v>6</v>
      </c>
      <c r="C28" s="374" t="s">
        <v>130</v>
      </c>
      <c r="D28" s="37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73"/>
      <c r="B29" s="373"/>
      <c r="C29" s="375"/>
      <c r="D29" s="37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6">
        <v>8</v>
      </c>
      <c r="B30" s="372" t="s">
        <v>26</v>
      </c>
      <c r="C30" s="374" t="s">
        <v>31</v>
      </c>
      <c r="D30" s="37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72"/>
      <c r="B31" s="372"/>
      <c r="C31" s="374"/>
      <c r="D31" s="37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73"/>
      <c r="B32" s="373"/>
      <c r="C32" s="375"/>
      <c r="D32" s="37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6">
        <v>9</v>
      </c>
      <c r="B33" s="376" t="s">
        <v>6</v>
      </c>
      <c r="C33" s="377" t="s">
        <v>30</v>
      </c>
      <c r="D33" s="37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73"/>
      <c r="B34" s="378"/>
      <c r="C34" s="378"/>
      <c r="D34" s="37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6">
        <v>10</v>
      </c>
      <c r="B35" s="372" t="s">
        <v>26</v>
      </c>
      <c r="C35" s="374" t="s">
        <v>33</v>
      </c>
      <c r="D35" s="37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73"/>
      <c r="B36" s="373"/>
      <c r="C36" s="375"/>
      <c r="D36" s="37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6">
        <v>11</v>
      </c>
      <c r="B37" s="372" t="s">
        <v>26</v>
      </c>
      <c r="C37" s="374" t="s">
        <v>88</v>
      </c>
      <c r="D37" s="37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73"/>
      <c r="B38" s="373"/>
      <c r="C38" s="375"/>
      <c r="D38" s="37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6">
        <v>12</v>
      </c>
      <c r="B39" s="372" t="s">
        <v>26</v>
      </c>
      <c r="C39" s="374" t="s">
        <v>3</v>
      </c>
      <c r="D39" s="37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73"/>
      <c r="B40" s="373"/>
      <c r="C40" s="375"/>
      <c r="D40" s="37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6">
        <v>13</v>
      </c>
      <c r="B41" s="372" t="s">
        <v>26</v>
      </c>
      <c r="C41" s="374" t="s">
        <v>34</v>
      </c>
      <c r="D41" s="37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73"/>
      <c r="B42" s="373"/>
      <c r="C42" s="375"/>
      <c r="D42" s="37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6">
        <v>14</v>
      </c>
      <c r="B43" s="372" t="s">
        <v>26</v>
      </c>
      <c r="C43" s="374" t="s">
        <v>62</v>
      </c>
      <c r="D43" s="37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73"/>
      <c r="B44" s="373"/>
      <c r="C44" s="375"/>
      <c r="D44" s="37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6">
        <v>15</v>
      </c>
      <c r="B45" s="372" t="s">
        <v>26</v>
      </c>
      <c r="C45" s="374" t="s">
        <v>35</v>
      </c>
      <c r="D45" s="37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73"/>
      <c r="B46" s="373"/>
      <c r="C46" s="375"/>
      <c r="D46" s="37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6">
        <v>16</v>
      </c>
      <c r="B47" s="372" t="s">
        <v>26</v>
      </c>
      <c r="C47" s="374" t="s">
        <v>4</v>
      </c>
      <c r="D47" s="37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2"/>
      <c r="B48" s="372"/>
      <c r="C48" s="374"/>
      <c r="D48" s="37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72" t="s">
        <v>1</v>
      </c>
      <c r="B52" s="325" t="s">
        <v>0</v>
      </c>
      <c r="C52" s="325" t="s">
        <v>7</v>
      </c>
      <c r="D52" s="325" t="s">
        <v>8</v>
      </c>
      <c r="E52" s="379" t="s">
        <v>9</v>
      </c>
      <c r="F52" s="325" t="s">
        <v>96</v>
      </c>
      <c r="G52" s="351" t="s">
        <v>98</v>
      </c>
      <c r="H52" s="379" t="s">
        <v>86</v>
      </c>
      <c r="I52" s="351"/>
      <c r="J52" s="351"/>
      <c r="K52" s="351"/>
      <c r="L52" s="351"/>
      <c r="M52" s="351"/>
      <c r="N52" s="351"/>
      <c r="O52" s="351"/>
      <c r="P52" s="380"/>
    </row>
    <row r="53" spans="1:16" s="2" customFormat="1" ht="12.75" customHeight="1" hidden="1" thickBot="1">
      <c r="A53" s="372"/>
      <c r="B53" s="325"/>
      <c r="C53" s="325"/>
      <c r="D53" s="325"/>
      <c r="E53" s="379"/>
      <c r="F53" s="325"/>
      <c r="G53" s="351"/>
      <c r="H53" s="353">
        <v>2003</v>
      </c>
      <c r="I53" s="354"/>
      <c r="J53" s="354"/>
      <c r="K53" s="354"/>
      <c r="L53" s="354"/>
      <c r="M53" s="355"/>
      <c r="N53" s="381">
        <v>2004</v>
      </c>
      <c r="O53" s="357"/>
      <c r="P53" s="5">
        <v>2005</v>
      </c>
    </row>
    <row r="54" spans="1:16" s="2" customFormat="1" ht="9.75" customHeight="1" hidden="1" thickTop="1">
      <c r="A54" s="372"/>
      <c r="B54" s="325"/>
      <c r="C54" s="325"/>
      <c r="D54" s="325"/>
      <c r="E54" s="379"/>
      <c r="F54" s="325"/>
      <c r="G54" s="351"/>
      <c r="H54" s="358" t="s">
        <v>95</v>
      </c>
      <c r="I54" s="382" t="s">
        <v>13</v>
      </c>
      <c r="J54" s="383"/>
      <c r="K54" s="383"/>
      <c r="L54" s="383"/>
      <c r="M54" s="384"/>
      <c r="N54" s="385" t="s">
        <v>16</v>
      </c>
      <c r="O54" s="328"/>
      <c r="P54" s="324" t="s">
        <v>16</v>
      </c>
    </row>
    <row r="55" spans="1:16" s="2" customFormat="1" ht="9.75" customHeight="1" hidden="1">
      <c r="A55" s="372"/>
      <c r="B55" s="325"/>
      <c r="C55" s="325"/>
      <c r="D55" s="325"/>
      <c r="E55" s="379"/>
      <c r="F55" s="325"/>
      <c r="G55" s="351"/>
      <c r="H55" s="359"/>
      <c r="I55" s="322" t="s">
        <v>14</v>
      </c>
      <c r="J55" s="349" t="s">
        <v>12</v>
      </c>
      <c r="K55" s="366"/>
      <c r="L55" s="366"/>
      <c r="M55" s="367"/>
      <c r="N55" s="386"/>
      <c r="O55" s="380"/>
      <c r="P55" s="325"/>
    </row>
    <row r="56" spans="1:16" s="2" customFormat="1" ht="29.25" hidden="1">
      <c r="A56" s="373"/>
      <c r="B56" s="326"/>
      <c r="C56" s="326"/>
      <c r="D56" s="326"/>
      <c r="E56" s="360"/>
      <c r="F56" s="326"/>
      <c r="G56" s="352"/>
      <c r="H56" s="359"/>
      <c r="I56" s="365"/>
      <c r="J56" s="34" t="s">
        <v>10</v>
      </c>
      <c r="K56" s="34" t="s">
        <v>11</v>
      </c>
      <c r="L56" s="349" t="s">
        <v>15</v>
      </c>
      <c r="M56" s="367"/>
      <c r="N56" s="387"/>
      <c r="O56" s="388"/>
      <c r="P56" s="32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68">
        <v>12</v>
      </c>
      <c r="M57" s="369"/>
      <c r="N57" s="370">
        <v>13</v>
      </c>
      <c r="O57" s="371"/>
      <c r="P57" s="48">
        <v>14</v>
      </c>
    </row>
    <row r="58" spans="1:16" ht="10.5" hidden="1" thickTop="1">
      <c r="A58" s="372">
        <v>17</v>
      </c>
      <c r="B58" s="372" t="s">
        <v>26</v>
      </c>
      <c r="C58" s="374" t="s">
        <v>5</v>
      </c>
      <c r="D58" s="37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73"/>
      <c r="B59" s="373"/>
      <c r="C59" s="375"/>
      <c r="D59" s="37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6">
        <v>18</v>
      </c>
      <c r="B60" s="376" t="s">
        <v>6</v>
      </c>
      <c r="C60" s="377" t="s">
        <v>36</v>
      </c>
      <c r="D60" s="37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73"/>
      <c r="B61" s="373"/>
      <c r="C61" s="375"/>
      <c r="D61" s="37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72">
        <v>19</v>
      </c>
      <c r="B62" s="372" t="s">
        <v>6</v>
      </c>
      <c r="C62" s="374" t="s">
        <v>91</v>
      </c>
      <c r="D62" s="37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72"/>
      <c r="B63" s="372"/>
      <c r="C63" s="374"/>
      <c r="D63" s="37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41" t="s">
        <v>131</v>
      </c>
      <c r="B64" s="442"/>
      <c r="C64" s="39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43"/>
      <c r="B65" s="444"/>
      <c r="C65" s="39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45" t="s">
        <v>133</v>
      </c>
      <c r="B66" s="446"/>
      <c r="C66" s="449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9">
        <f t="shared" si="0"/>
        <v>1699278</v>
      </c>
      <c r="M66" s="390"/>
      <c r="N66" s="391">
        <f>SUM(N16,N18,N20,N22,N24,N26,N28,N30,N33,N35,N37,N39,N41,N43,N45,N47,N58,N60,N62)</f>
        <v>4004000</v>
      </c>
      <c r="O66" s="392"/>
      <c r="P66" s="148">
        <f>SUM(P16,P18,P20,P22,P24,P26,P28,P30,P33,P35,P37,P39,P41,P43,P45,P47,P58,P60,P62)</f>
        <v>300000</v>
      </c>
    </row>
    <row r="67" spans="1:16" ht="9.75" customHeight="1" thickBot="1">
      <c r="A67" s="447"/>
      <c r="B67" s="448"/>
      <c r="C67" s="41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93">
        <f>SUM(N17,N19,N21,N23,N25,N27,N29,N31,N32,N34,N36,N38,N40,N42,N44,N46,N48,N59,N61,N63)</f>
        <v>10620000</v>
      </c>
      <c r="O67" s="394"/>
      <c r="P67" s="87">
        <f>SUM(P17,P19,P21,P23,P25,P27,P29,P31,P32,P34,P36,P38,P40,P42,P44,P46,P48,P59,P61,P63)</f>
        <v>1400000</v>
      </c>
    </row>
    <row r="68" spans="1:16" ht="9.75" hidden="1">
      <c r="A68" s="376">
        <v>20</v>
      </c>
      <c r="B68" s="376" t="s">
        <v>2</v>
      </c>
      <c r="C68" s="377" t="s">
        <v>37</v>
      </c>
      <c r="D68" s="37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73"/>
      <c r="B69" s="373"/>
      <c r="C69" s="375"/>
      <c r="D69" s="37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6">
        <v>21</v>
      </c>
      <c r="B70" s="376" t="s">
        <v>2</v>
      </c>
      <c r="C70" s="377" t="s">
        <v>38</v>
      </c>
      <c r="D70" s="37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73"/>
      <c r="B71" s="373"/>
      <c r="C71" s="375"/>
      <c r="D71" s="37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6">
        <v>22</v>
      </c>
      <c r="B72" s="372" t="s">
        <v>2</v>
      </c>
      <c r="C72" s="377" t="s">
        <v>39</v>
      </c>
      <c r="D72" s="37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73"/>
      <c r="B73" s="373"/>
      <c r="C73" s="375"/>
      <c r="D73" s="37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6">
        <v>23</v>
      </c>
      <c r="B74" s="372" t="s">
        <v>2</v>
      </c>
      <c r="C74" s="377" t="s">
        <v>19</v>
      </c>
      <c r="D74" s="37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73"/>
      <c r="B75" s="373"/>
      <c r="C75" s="375"/>
      <c r="D75" s="37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6">
        <v>24</v>
      </c>
      <c r="B76" s="372" t="s">
        <v>2</v>
      </c>
      <c r="C76" s="377" t="s">
        <v>40</v>
      </c>
      <c r="D76" s="37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73"/>
      <c r="B77" s="373"/>
      <c r="C77" s="375"/>
      <c r="D77" s="37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6">
        <v>25</v>
      </c>
      <c r="B78" s="372" t="s">
        <v>2</v>
      </c>
      <c r="C78" s="377" t="s">
        <v>63</v>
      </c>
      <c r="D78" s="37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73"/>
      <c r="B79" s="373"/>
      <c r="C79" s="375"/>
      <c r="D79" s="37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6">
        <v>26</v>
      </c>
      <c r="B80" s="372" t="s">
        <v>6</v>
      </c>
      <c r="C80" s="374" t="s">
        <v>41</v>
      </c>
      <c r="D80" s="37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73"/>
      <c r="B81" s="373"/>
      <c r="C81" s="375"/>
      <c r="D81" s="37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6">
        <v>27</v>
      </c>
      <c r="B82" s="372" t="s">
        <v>6</v>
      </c>
      <c r="C82" s="374" t="s">
        <v>42</v>
      </c>
      <c r="D82" s="37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73"/>
      <c r="B83" s="373"/>
      <c r="C83" s="375"/>
      <c r="D83" s="37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6">
        <v>28</v>
      </c>
      <c r="B84" s="372" t="s">
        <v>6</v>
      </c>
      <c r="C84" s="374" t="s">
        <v>43</v>
      </c>
      <c r="D84" s="37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73"/>
      <c r="B85" s="373"/>
      <c r="C85" s="375"/>
      <c r="D85" s="37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6">
        <v>29</v>
      </c>
      <c r="B86" s="372" t="s">
        <v>6</v>
      </c>
      <c r="C86" s="374" t="s">
        <v>109</v>
      </c>
      <c r="D86" s="37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73"/>
      <c r="B87" s="373"/>
      <c r="C87" s="375"/>
      <c r="D87" s="37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6">
        <v>30</v>
      </c>
      <c r="B88" s="376" t="s">
        <v>6</v>
      </c>
      <c r="C88" s="377" t="s">
        <v>44</v>
      </c>
      <c r="D88" s="37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73"/>
      <c r="B89" s="373"/>
      <c r="C89" s="375"/>
      <c r="D89" s="37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6">
        <v>31</v>
      </c>
      <c r="B90" s="376" t="s">
        <v>6</v>
      </c>
      <c r="C90" s="377" t="s">
        <v>46</v>
      </c>
      <c r="D90" s="37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73"/>
      <c r="B91" s="373"/>
      <c r="C91" s="375"/>
      <c r="D91" s="37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6">
        <v>32</v>
      </c>
      <c r="B92" s="376" t="s">
        <v>6</v>
      </c>
      <c r="C92" s="377" t="s">
        <v>64</v>
      </c>
      <c r="D92" s="37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73"/>
      <c r="B93" s="373"/>
      <c r="C93" s="375"/>
      <c r="D93" s="37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6">
        <v>33</v>
      </c>
      <c r="B94" s="376" t="s">
        <v>6</v>
      </c>
      <c r="C94" s="377" t="s">
        <v>65</v>
      </c>
      <c r="D94" s="37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73"/>
      <c r="B95" s="373"/>
      <c r="C95" s="375"/>
      <c r="D95" s="37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6">
        <v>34</v>
      </c>
      <c r="B96" s="372" t="s">
        <v>6</v>
      </c>
      <c r="C96" s="377" t="s">
        <v>49</v>
      </c>
      <c r="D96" s="37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73"/>
      <c r="B97" s="373"/>
      <c r="C97" s="378"/>
      <c r="D97" s="37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6">
        <v>35</v>
      </c>
      <c r="B98" s="372" t="s">
        <v>6</v>
      </c>
      <c r="C98" s="377" t="s">
        <v>51</v>
      </c>
      <c r="D98" s="37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73"/>
      <c r="B99" s="373"/>
      <c r="C99" s="378"/>
      <c r="D99" s="37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6">
        <v>36</v>
      </c>
      <c r="B100" s="376" t="s">
        <v>6</v>
      </c>
      <c r="C100" s="377" t="s">
        <v>66</v>
      </c>
      <c r="D100" s="37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2"/>
      <c r="B101" s="372"/>
      <c r="C101" s="374"/>
      <c r="D101" s="37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72" t="s">
        <v>1</v>
      </c>
      <c r="B105" s="325" t="s">
        <v>0</v>
      </c>
      <c r="C105" s="325" t="s">
        <v>7</v>
      </c>
      <c r="D105" s="325" t="s">
        <v>8</v>
      </c>
      <c r="E105" s="379" t="s">
        <v>9</v>
      </c>
      <c r="F105" s="325" t="s">
        <v>96</v>
      </c>
      <c r="G105" s="351" t="s">
        <v>98</v>
      </c>
      <c r="H105" s="379" t="s">
        <v>86</v>
      </c>
      <c r="I105" s="351"/>
      <c r="J105" s="351"/>
      <c r="K105" s="351"/>
      <c r="L105" s="351"/>
      <c r="M105" s="351"/>
      <c r="N105" s="351"/>
      <c r="O105" s="351"/>
      <c r="P105" s="380"/>
    </row>
    <row r="106" spans="1:16" s="2" customFormat="1" ht="12.75" customHeight="1" hidden="1" thickBot="1">
      <c r="A106" s="372"/>
      <c r="B106" s="325"/>
      <c r="C106" s="325"/>
      <c r="D106" s="325"/>
      <c r="E106" s="379"/>
      <c r="F106" s="325"/>
      <c r="G106" s="351"/>
      <c r="H106" s="353">
        <v>2003</v>
      </c>
      <c r="I106" s="354"/>
      <c r="J106" s="354"/>
      <c r="K106" s="354"/>
      <c r="L106" s="354"/>
      <c r="M106" s="355"/>
      <c r="N106" s="381">
        <v>2004</v>
      </c>
      <c r="O106" s="357"/>
      <c r="P106" s="5">
        <v>2005</v>
      </c>
    </row>
    <row r="107" spans="1:16" s="2" customFormat="1" ht="9.75" customHeight="1" hidden="1" thickTop="1">
      <c r="A107" s="372"/>
      <c r="B107" s="325"/>
      <c r="C107" s="325"/>
      <c r="D107" s="325"/>
      <c r="E107" s="379"/>
      <c r="F107" s="325"/>
      <c r="G107" s="351"/>
      <c r="H107" s="358" t="s">
        <v>95</v>
      </c>
      <c r="I107" s="382" t="s">
        <v>13</v>
      </c>
      <c r="J107" s="383"/>
      <c r="K107" s="383"/>
      <c r="L107" s="383"/>
      <c r="M107" s="384"/>
      <c r="N107" s="385" t="s">
        <v>16</v>
      </c>
      <c r="O107" s="328"/>
      <c r="P107" s="324" t="s">
        <v>16</v>
      </c>
    </row>
    <row r="108" spans="1:16" s="2" customFormat="1" ht="9.75" customHeight="1" hidden="1">
      <c r="A108" s="372"/>
      <c r="B108" s="325"/>
      <c r="C108" s="325"/>
      <c r="D108" s="325"/>
      <c r="E108" s="379"/>
      <c r="F108" s="325"/>
      <c r="G108" s="351"/>
      <c r="H108" s="359"/>
      <c r="I108" s="322" t="s">
        <v>14</v>
      </c>
      <c r="J108" s="349" t="s">
        <v>12</v>
      </c>
      <c r="K108" s="366"/>
      <c r="L108" s="366"/>
      <c r="M108" s="367"/>
      <c r="N108" s="386"/>
      <c r="O108" s="380"/>
      <c r="P108" s="325"/>
    </row>
    <row r="109" spans="1:16" s="2" customFormat="1" ht="29.25" hidden="1">
      <c r="A109" s="373"/>
      <c r="B109" s="326"/>
      <c r="C109" s="326"/>
      <c r="D109" s="326"/>
      <c r="E109" s="360"/>
      <c r="F109" s="326"/>
      <c r="G109" s="352"/>
      <c r="H109" s="359"/>
      <c r="I109" s="365"/>
      <c r="J109" s="34" t="s">
        <v>10</v>
      </c>
      <c r="K109" s="34" t="s">
        <v>11</v>
      </c>
      <c r="L109" s="349" t="s">
        <v>15</v>
      </c>
      <c r="M109" s="367"/>
      <c r="N109" s="387"/>
      <c r="O109" s="388"/>
      <c r="P109" s="32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68">
        <v>12</v>
      </c>
      <c r="M110" s="369"/>
      <c r="N110" s="370">
        <v>13</v>
      </c>
      <c r="O110" s="371"/>
      <c r="P110" s="48">
        <v>14</v>
      </c>
    </row>
    <row r="111" spans="1:16" ht="9.75" customHeight="1" hidden="1" thickTop="1">
      <c r="A111" s="372">
        <v>37</v>
      </c>
      <c r="B111" s="372" t="s">
        <v>6</v>
      </c>
      <c r="C111" s="374" t="s">
        <v>47</v>
      </c>
      <c r="D111" s="37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73"/>
      <c r="B112" s="373"/>
      <c r="C112" s="375"/>
      <c r="D112" s="37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6">
        <v>38</v>
      </c>
      <c r="B113" s="376" t="s">
        <v>6</v>
      </c>
      <c r="C113" s="377" t="s">
        <v>48</v>
      </c>
      <c r="D113" s="37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73"/>
      <c r="B114" s="373"/>
      <c r="C114" s="375"/>
      <c r="D114" s="37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6">
        <v>39</v>
      </c>
      <c r="B115" s="372" t="s">
        <v>6</v>
      </c>
      <c r="C115" s="377" t="s">
        <v>50</v>
      </c>
      <c r="D115" s="37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73"/>
      <c r="B116" s="373"/>
      <c r="C116" s="378"/>
      <c r="D116" s="37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6">
        <v>40</v>
      </c>
      <c r="B117" s="372" t="s">
        <v>6</v>
      </c>
      <c r="C117" s="374" t="s">
        <v>68</v>
      </c>
      <c r="D117" s="37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73"/>
      <c r="B118" s="372"/>
      <c r="C118" s="374"/>
      <c r="D118" s="37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6">
        <v>41</v>
      </c>
      <c r="B119" s="376" t="s">
        <v>81</v>
      </c>
      <c r="C119" s="377" t="s">
        <v>82</v>
      </c>
      <c r="D119" s="37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73"/>
      <c r="B120" s="373"/>
      <c r="C120" s="375"/>
      <c r="D120" s="37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6">
        <v>42</v>
      </c>
      <c r="B121" s="372" t="s">
        <v>6</v>
      </c>
      <c r="C121" s="374" t="s">
        <v>67</v>
      </c>
      <c r="D121" s="37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73"/>
      <c r="B122" s="373"/>
      <c r="C122" s="375"/>
      <c r="D122" s="37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95" t="s">
        <v>135</v>
      </c>
      <c r="B123" s="396"/>
      <c r="C123" s="39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97"/>
      <c r="B124" s="398"/>
      <c r="C124" s="40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03" t="s">
        <v>136</v>
      </c>
      <c r="B125" s="404"/>
      <c r="C125" s="40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9">
        <f t="shared" si="1"/>
        <v>0</v>
      </c>
      <c r="M125" s="390"/>
      <c r="N125" s="392">
        <f>SUM(N68,N70,N72,N74,N76,N78,N80,N82,N84,N86,N88,N90,N92,N94,N96,N98,N100,N111,N113,N115,N117,N119,N121)</f>
        <v>4399000</v>
      </c>
      <c r="O125" s="40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05"/>
      <c r="B126" s="406"/>
      <c r="C126" s="40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08">
        <f>SUM(N69,N71,N73,N75,N77,N79,N81,N83,N85,N87,N89,N91,N93,N95,N97,N99,N101,N112,N114,N116,N118,N120,N122)</f>
        <v>0</v>
      </c>
      <c r="O126" s="409"/>
      <c r="P126" s="119">
        <f>SUM(P69,P71,P73,P75,P77,P79,P81,P83,P85,P87,P89,P91,P93,P95,P97,P99,P101,P112,P114,P116,P118,P120,P122)</f>
        <v>0</v>
      </c>
    </row>
    <row r="127" spans="1:16" ht="9.75" hidden="1">
      <c r="A127" s="372">
        <v>43</v>
      </c>
      <c r="B127" s="372" t="s">
        <v>2</v>
      </c>
      <c r="C127" s="374" t="s">
        <v>89</v>
      </c>
      <c r="D127" s="37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73"/>
      <c r="B128" s="373"/>
      <c r="C128" s="375"/>
      <c r="D128" s="37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72">
        <v>44</v>
      </c>
      <c r="B129" s="372" t="s">
        <v>6</v>
      </c>
      <c r="C129" s="374" t="s">
        <v>75</v>
      </c>
      <c r="D129" s="37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73"/>
      <c r="B130" s="373"/>
      <c r="C130" s="375"/>
      <c r="D130" s="37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95" t="s">
        <v>139</v>
      </c>
      <c r="B131" s="396"/>
      <c r="C131" s="410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97"/>
      <c r="B132" s="398"/>
      <c r="C132" s="411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03" t="s">
        <v>141</v>
      </c>
      <c r="B133" s="404"/>
      <c r="C133" s="41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4">
        <f t="shared" si="2"/>
        <v>0</v>
      </c>
      <c r="M133" s="415"/>
      <c r="N133" s="392">
        <f>SUM(N127,N129)</f>
        <v>429000</v>
      </c>
      <c r="O133" s="407"/>
      <c r="P133" s="148">
        <f>SUM(P127,P129)</f>
        <v>5700000</v>
      </c>
    </row>
    <row r="134" spans="1:16" ht="9.75" customHeight="1" thickBot="1">
      <c r="A134" s="405"/>
      <c r="B134" s="406"/>
      <c r="C134" s="41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6">
        <f>SUM(N128,N130)</f>
        <v>0</v>
      </c>
      <c r="O134" s="417"/>
      <c r="P134" s="87">
        <f>SUM(P128,P130)</f>
        <v>0</v>
      </c>
    </row>
    <row r="135" spans="1:16" ht="9.75" hidden="1">
      <c r="A135" s="372">
        <v>45</v>
      </c>
      <c r="B135" s="372" t="s">
        <v>6</v>
      </c>
      <c r="C135" s="374" t="s">
        <v>99</v>
      </c>
      <c r="D135" s="37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73"/>
      <c r="B136" s="373"/>
      <c r="C136" s="375"/>
      <c r="D136" s="37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72">
        <v>46</v>
      </c>
      <c r="B137" s="372" t="s">
        <v>6</v>
      </c>
      <c r="C137" s="374" t="s">
        <v>77</v>
      </c>
      <c r="D137" s="37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73"/>
      <c r="B138" s="373"/>
      <c r="C138" s="375"/>
      <c r="D138" s="37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95" t="s">
        <v>143</v>
      </c>
      <c r="B139" s="396"/>
      <c r="C139" s="410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97"/>
      <c r="B140" s="398"/>
      <c r="C140" s="411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03" t="s">
        <v>145</v>
      </c>
      <c r="B141" s="404"/>
      <c r="C141" s="41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9">
        <f t="shared" si="3"/>
        <v>0</v>
      </c>
      <c r="M141" s="390"/>
      <c r="N141" s="418">
        <f>SUM(N135,N137)</f>
        <v>100000</v>
      </c>
      <c r="O141" s="419"/>
      <c r="P141" s="78">
        <f>SUM(P135,P137)</f>
        <v>0</v>
      </c>
    </row>
    <row r="142" spans="1:16" ht="9.75" customHeight="1" thickBot="1">
      <c r="A142" s="405"/>
      <c r="B142" s="406"/>
      <c r="C142" s="41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6">
        <f>SUM(N136,N138)</f>
        <v>0</v>
      </c>
      <c r="O142" s="417"/>
      <c r="P142" s="87">
        <f>SUM(P136,P138)</f>
        <v>0</v>
      </c>
    </row>
    <row r="143" spans="1:16" ht="9.75" hidden="1">
      <c r="A143" s="372">
        <v>47</v>
      </c>
      <c r="B143" s="372" t="s">
        <v>6</v>
      </c>
      <c r="C143" s="374" t="s">
        <v>92</v>
      </c>
      <c r="D143" s="37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73"/>
      <c r="B144" s="373"/>
      <c r="C144" s="375"/>
      <c r="D144" s="37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72">
        <v>48</v>
      </c>
      <c r="B145" s="372" t="s">
        <v>6</v>
      </c>
      <c r="C145" s="374" t="s">
        <v>100</v>
      </c>
      <c r="D145" s="37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73"/>
      <c r="B146" s="373"/>
      <c r="C146" s="375"/>
      <c r="D146" s="37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95" t="s">
        <v>147</v>
      </c>
      <c r="B147" s="396"/>
      <c r="C147" s="410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97"/>
      <c r="B148" s="398"/>
      <c r="C148" s="411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03" t="s">
        <v>148</v>
      </c>
      <c r="B149" s="404"/>
      <c r="C149" s="41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9">
        <f t="shared" si="4"/>
        <v>0</v>
      </c>
      <c r="M149" s="390"/>
      <c r="N149" s="418">
        <f>SUM(N143,N145)</f>
        <v>0</v>
      </c>
      <c r="O149" s="419"/>
      <c r="P149" s="78">
        <f>SUM(P143,P145)</f>
        <v>0</v>
      </c>
    </row>
    <row r="150" spans="1:16" ht="9.75" customHeight="1" thickBot="1">
      <c r="A150" s="405"/>
      <c r="B150" s="406"/>
      <c r="C150" s="41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6">
        <f>SUM(N144,N146)</f>
        <v>0</v>
      </c>
      <c r="O150" s="417"/>
      <c r="P150" s="87">
        <f>SUM(P144,P146)</f>
        <v>0</v>
      </c>
    </row>
    <row r="151" spans="1:16" ht="9.75" hidden="1">
      <c r="A151" s="376">
        <v>49</v>
      </c>
      <c r="B151" s="376" t="s">
        <v>6</v>
      </c>
      <c r="C151" s="377" t="s">
        <v>69</v>
      </c>
      <c r="D151" s="37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73"/>
      <c r="B152" s="373"/>
      <c r="C152" s="375"/>
      <c r="D152" s="37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6">
        <v>50</v>
      </c>
      <c r="B153" s="376" t="s">
        <v>2</v>
      </c>
      <c r="C153" s="377" t="s">
        <v>20</v>
      </c>
      <c r="D153" s="37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73"/>
      <c r="B154" s="373"/>
      <c r="C154" s="375"/>
      <c r="D154" s="37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6">
        <v>51</v>
      </c>
      <c r="B155" s="372" t="s">
        <v>2</v>
      </c>
      <c r="C155" s="374" t="s">
        <v>53</v>
      </c>
      <c r="D155" s="37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73"/>
      <c r="B156" s="373"/>
      <c r="C156" s="375"/>
      <c r="D156" s="37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6">
        <v>52</v>
      </c>
      <c r="B157" s="372" t="s">
        <v>2</v>
      </c>
      <c r="C157" s="374" t="s">
        <v>21</v>
      </c>
      <c r="D157" s="37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73"/>
      <c r="B158" s="373"/>
      <c r="C158" s="375"/>
      <c r="D158" s="37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6">
        <v>53</v>
      </c>
      <c r="B159" s="376" t="s">
        <v>2</v>
      </c>
      <c r="C159" s="377" t="s">
        <v>70</v>
      </c>
      <c r="D159" s="37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3"/>
      <c r="B160" s="373"/>
      <c r="C160" s="375"/>
      <c r="D160" s="37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72" t="s">
        <v>1</v>
      </c>
      <c r="B164" s="325" t="s">
        <v>0</v>
      </c>
      <c r="C164" s="325" t="s">
        <v>7</v>
      </c>
      <c r="D164" s="325" t="s">
        <v>8</v>
      </c>
      <c r="E164" s="379" t="s">
        <v>9</v>
      </c>
      <c r="F164" s="325" t="s">
        <v>96</v>
      </c>
      <c r="G164" s="351" t="s">
        <v>98</v>
      </c>
      <c r="H164" s="379" t="s">
        <v>86</v>
      </c>
      <c r="I164" s="351"/>
      <c r="J164" s="351"/>
      <c r="K164" s="351"/>
      <c r="L164" s="351"/>
      <c r="M164" s="351"/>
      <c r="N164" s="351"/>
      <c r="O164" s="351"/>
      <c r="P164" s="380"/>
    </row>
    <row r="165" spans="1:16" s="2" customFormat="1" ht="12.75" customHeight="1" hidden="1" thickBot="1">
      <c r="A165" s="372"/>
      <c r="B165" s="325"/>
      <c r="C165" s="325"/>
      <c r="D165" s="325"/>
      <c r="E165" s="379"/>
      <c r="F165" s="325"/>
      <c r="G165" s="351"/>
      <c r="H165" s="353">
        <v>2003</v>
      </c>
      <c r="I165" s="354"/>
      <c r="J165" s="354"/>
      <c r="K165" s="354"/>
      <c r="L165" s="354"/>
      <c r="M165" s="355"/>
      <c r="N165" s="381">
        <v>2004</v>
      </c>
      <c r="O165" s="357"/>
      <c r="P165" s="5">
        <v>2005</v>
      </c>
    </row>
    <row r="166" spans="1:16" s="2" customFormat="1" ht="9.75" customHeight="1" hidden="1" thickTop="1">
      <c r="A166" s="372"/>
      <c r="B166" s="325"/>
      <c r="C166" s="325"/>
      <c r="D166" s="325"/>
      <c r="E166" s="379"/>
      <c r="F166" s="325"/>
      <c r="G166" s="351"/>
      <c r="H166" s="358" t="s">
        <v>95</v>
      </c>
      <c r="I166" s="382" t="s">
        <v>13</v>
      </c>
      <c r="J166" s="383"/>
      <c r="K166" s="383"/>
      <c r="L166" s="383"/>
      <c r="M166" s="384"/>
      <c r="N166" s="385" t="s">
        <v>16</v>
      </c>
      <c r="O166" s="328"/>
      <c r="P166" s="324" t="s">
        <v>16</v>
      </c>
    </row>
    <row r="167" spans="1:16" s="2" customFormat="1" ht="9.75" customHeight="1" hidden="1">
      <c r="A167" s="372"/>
      <c r="B167" s="325"/>
      <c r="C167" s="325"/>
      <c r="D167" s="325"/>
      <c r="E167" s="379"/>
      <c r="F167" s="325"/>
      <c r="G167" s="351"/>
      <c r="H167" s="359"/>
      <c r="I167" s="322" t="s">
        <v>14</v>
      </c>
      <c r="J167" s="349" t="s">
        <v>12</v>
      </c>
      <c r="K167" s="366"/>
      <c r="L167" s="366"/>
      <c r="M167" s="367"/>
      <c r="N167" s="386"/>
      <c r="O167" s="380"/>
      <c r="P167" s="325"/>
    </row>
    <row r="168" spans="1:16" s="2" customFormat="1" ht="29.25" hidden="1">
      <c r="A168" s="373"/>
      <c r="B168" s="326"/>
      <c r="C168" s="326"/>
      <c r="D168" s="326"/>
      <c r="E168" s="360"/>
      <c r="F168" s="326"/>
      <c r="G168" s="352"/>
      <c r="H168" s="359"/>
      <c r="I168" s="365"/>
      <c r="J168" s="34" t="s">
        <v>10</v>
      </c>
      <c r="K168" s="34" t="s">
        <v>11</v>
      </c>
      <c r="L168" s="349" t="s">
        <v>15</v>
      </c>
      <c r="M168" s="367"/>
      <c r="N168" s="387"/>
      <c r="O168" s="388"/>
      <c r="P168" s="32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68">
        <v>12</v>
      </c>
      <c r="M169" s="369"/>
      <c r="N169" s="370">
        <v>13</v>
      </c>
      <c r="O169" s="371"/>
      <c r="P169" s="48">
        <v>14</v>
      </c>
    </row>
    <row r="170" spans="1:16" ht="10.5" hidden="1" thickTop="1">
      <c r="A170" s="372">
        <v>54</v>
      </c>
      <c r="B170" s="372" t="s">
        <v>2</v>
      </c>
      <c r="C170" s="374" t="s">
        <v>83</v>
      </c>
      <c r="D170" s="37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73"/>
      <c r="B171" s="373"/>
      <c r="C171" s="375"/>
      <c r="D171" s="37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95" t="s">
        <v>150</v>
      </c>
      <c r="B172" s="396"/>
      <c r="C172" s="410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97"/>
      <c r="B173" s="398"/>
      <c r="C173" s="411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03" t="s">
        <v>152</v>
      </c>
      <c r="B174" s="404"/>
      <c r="C174" s="41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9">
        <f t="shared" si="5"/>
        <v>200000</v>
      </c>
      <c r="M174" s="390"/>
      <c r="N174" s="418">
        <f>SUM(N151,N153,N155,N157,N159,N170)</f>
        <v>7000000</v>
      </c>
      <c r="O174" s="419"/>
      <c r="P174" s="78">
        <f>SUM(P151,P153,P155,P157,P159,P170)</f>
        <v>1200000</v>
      </c>
    </row>
    <row r="175" spans="1:16" ht="9.75" customHeight="1" thickBot="1">
      <c r="A175" s="405"/>
      <c r="B175" s="406"/>
      <c r="C175" s="41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6">
        <f>SUM(N152,N154,N156,N158,N160,N171)</f>
        <v>0</v>
      </c>
      <c r="O175" s="417"/>
      <c r="P175" s="87">
        <f>SUM(P152,P154,P156,P158,P160,P171)</f>
        <v>0</v>
      </c>
    </row>
    <row r="176" spans="1:16" ht="9.75" hidden="1">
      <c r="A176" s="376">
        <v>55</v>
      </c>
      <c r="B176" s="372" t="s">
        <v>6</v>
      </c>
      <c r="C176" s="374" t="s">
        <v>102</v>
      </c>
      <c r="D176" s="37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3"/>
      <c r="B177" s="373"/>
      <c r="C177" s="375"/>
      <c r="D177" s="37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03" t="s">
        <v>154</v>
      </c>
      <c r="B178" s="404"/>
      <c r="C178" s="41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9">
        <f t="shared" si="6"/>
        <v>0</v>
      </c>
      <c r="M178" s="390"/>
      <c r="N178" s="418">
        <f>SUM(N176)</f>
        <v>0</v>
      </c>
      <c r="O178" s="419"/>
      <c r="P178" s="78">
        <f>SUM(P176)</f>
        <v>0</v>
      </c>
    </row>
    <row r="179" spans="1:16" ht="9.75" customHeight="1" thickBot="1">
      <c r="A179" s="405"/>
      <c r="B179" s="406"/>
      <c r="C179" s="41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6">
        <f>SUM(N177)</f>
        <v>0</v>
      </c>
      <c r="O179" s="417"/>
      <c r="P179" s="87">
        <f>SUM(P177)</f>
        <v>0</v>
      </c>
    </row>
    <row r="180" spans="1:16" ht="9.75">
      <c r="A180" s="372">
        <v>56</v>
      </c>
      <c r="B180" s="372" t="s">
        <v>2</v>
      </c>
      <c r="C180" s="374" t="s">
        <v>101</v>
      </c>
      <c r="D180" s="37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73"/>
      <c r="B181" s="373"/>
      <c r="C181" s="375"/>
      <c r="D181" s="37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95" t="s">
        <v>156</v>
      </c>
      <c r="B182" s="396"/>
      <c r="C182" s="39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97"/>
      <c r="B183" s="398"/>
      <c r="C183" s="40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9">
        <f t="shared" si="7"/>
        <v>0</v>
      </c>
      <c r="M184" s="390"/>
      <c r="N184" s="418">
        <f>SUM(N180)</f>
        <v>0</v>
      </c>
      <c r="O184" s="41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6">
        <f>SUM(N181)</f>
        <v>0</v>
      </c>
      <c r="O185" s="417"/>
      <c r="P185" s="87">
        <f>SUM(P181)</f>
        <v>0</v>
      </c>
    </row>
    <row r="186" spans="1:16" ht="9.75">
      <c r="A186" s="372">
        <v>57</v>
      </c>
      <c r="B186" s="372" t="s">
        <v>6</v>
      </c>
      <c r="C186" s="374" t="s">
        <v>110</v>
      </c>
      <c r="D186" s="37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73"/>
      <c r="B187" s="373"/>
      <c r="C187" s="375"/>
      <c r="D187" s="37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95" t="s">
        <v>150</v>
      </c>
      <c r="B188" s="396"/>
      <c r="C188" s="410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97"/>
      <c r="B189" s="398"/>
      <c r="C189" s="411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20" t="s">
        <v>111</v>
      </c>
      <c r="B190" s="421"/>
      <c r="C190" s="42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9">
        <f t="shared" si="8"/>
        <v>0</v>
      </c>
      <c r="M190" s="390"/>
      <c r="N190" s="418">
        <f>SUM(N186)</f>
        <v>0</v>
      </c>
      <c r="O190" s="419"/>
      <c r="P190" s="78">
        <f>SUM(P186)</f>
        <v>0</v>
      </c>
    </row>
    <row r="191" spans="1:16" ht="9.75" customHeight="1" thickBot="1">
      <c r="A191" s="423"/>
      <c r="B191" s="424"/>
      <c r="C191" s="41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6">
        <f>SUM(N187)</f>
        <v>0</v>
      </c>
      <c r="O191" s="417"/>
      <c r="P191" s="87">
        <f>SUM(P187)</f>
        <v>0</v>
      </c>
    </row>
    <row r="192" spans="1:16" ht="9.75">
      <c r="A192" s="372">
        <v>58</v>
      </c>
      <c r="B192" s="372" t="s">
        <v>2</v>
      </c>
      <c r="C192" s="374" t="s">
        <v>90</v>
      </c>
      <c r="D192" s="37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73"/>
      <c r="B193" s="373"/>
      <c r="C193" s="375"/>
      <c r="D193" s="37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95" t="s">
        <v>150</v>
      </c>
      <c r="B194" s="396"/>
      <c r="C194" s="410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97"/>
      <c r="B195" s="398"/>
      <c r="C195" s="411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20" t="s">
        <v>22</v>
      </c>
      <c r="B196" s="421"/>
      <c r="C196" s="42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9">
        <v>0</v>
      </c>
      <c r="M196" s="390"/>
      <c r="N196" s="418">
        <f>N192</f>
        <v>3000000</v>
      </c>
      <c r="O196" s="419"/>
      <c r="P196" s="78">
        <f>SUM(P192)</f>
        <v>0</v>
      </c>
    </row>
    <row r="197" spans="1:16" ht="9.75" customHeight="1" thickBot="1">
      <c r="A197" s="423"/>
      <c r="B197" s="424"/>
      <c r="C197" s="41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08">
        <f>N193</f>
        <v>0</v>
      </c>
      <c r="O197" s="409"/>
      <c r="P197" s="119">
        <f>SUM(P193)</f>
        <v>0</v>
      </c>
    </row>
    <row r="198" spans="1:16" ht="9.75">
      <c r="A198" s="372">
        <v>59</v>
      </c>
      <c r="B198" s="372" t="s">
        <v>6</v>
      </c>
      <c r="C198" s="374" t="s">
        <v>71</v>
      </c>
      <c r="D198" s="37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73"/>
      <c r="B199" s="373"/>
      <c r="C199" s="375"/>
      <c r="D199" s="37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6">
        <v>60</v>
      </c>
      <c r="B200" s="372" t="s">
        <v>6</v>
      </c>
      <c r="C200" s="374" t="s">
        <v>57</v>
      </c>
      <c r="D200" s="37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73"/>
      <c r="B201" s="373"/>
      <c r="C201" s="375"/>
      <c r="D201" s="37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72">
        <v>61</v>
      </c>
      <c r="B202" s="372" t="s">
        <v>6</v>
      </c>
      <c r="C202" s="374" t="s">
        <v>72</v>
      </c>
      <c r="D202" s="37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73"/>
      <c r="B203" s="373"/>
      <c r="C203" s="375"/>
      <c r="D203" s="37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6">
        <v>62</v>
      </c>
      <c r="B204" s="372" t="s">
        <v>6</v>
      </c>
      <c r="C204" s="374" t="s">
        <v>58</v>
      </c>
      <c r="D204" s="37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73"/>
      <c r="B205" s="373"/>
      <c r="C205" s="375"/>
      <c r="D205" s="37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72">
        <v>63</v>
      </c>
      <c r="B206" s="372" t="s">
        <v>6</v>
      </c>
      <c r="C206" s="374" t="s">
        <v>59</v>
      </c>
      <c r="D206" s="37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73"/>
      <c r="B207" s="373"/>
      <c r="C207" s="375"/>
      <c r="D207" s="37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6">
        <v>64</v>
      </c>
      <c r="B208" s="376" t="s">
        <v>6</v>
      </c>
      <c r="C208" s="377" t="s">
        <v>87</v>
      </c>
      <c r="D208" s="37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73"/>
      <c r="B209" s="373"/>
      <c r="C209" s="375"/>
      <c r="D209" s="37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72">
        <v>65</v>
      </c>
      <c r="B210" s="372" t="s">
        <v>6</v>
      </c>
      <c r="C210" s="374" t="s">
        <v>73</v>
      </c>
      <c r="D210" s="37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73"/>
      <c r="B211" s="373"/>
      <c r="C211" s="375"/>
      <c r="D211" s="37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6">
        <v>66</v>
      </c>
      <c r="B212" s="372" t="s">
        <v>6</v>
      </c>
      <c r="C212" s="374" t="s">
        <v>74</v>
      </c>
      <c r="D212" s="37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73"/>
      <c r="B213" s="373"/>
      <c r="C213" s="375"/>
      <c r="D213" s="37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72">
        <v>67</v>
      </c>
      <c r="B214" s="372" t="s">
        <v>6</v>
      </c>
      <c r="C214" s="374" t="s">
        <v>60</v>
      </c>
      <c r="D214" s="37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73"/>
      <c r="B215" s="373"/>
      <c r="C215" s="375"/>
      <c r="D215" s="37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6">
        <v>68</v>
      </c>
      <c r="B216" s="372" t="s">
        <v>6</v>
      </c>
      <c r="C216" s="374" t="s">
        <v>61</v>
      </c>
      <c r="D216" s="37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73"/>
      <c r="B217" s="373"/>
      <c r="C217" s="375"/>
      <c r="D217" s="37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72">
        <v>69</v>
      </c>
      <c r="B218" s="372" t="s">
        <v>6</v>
      </c>
      <c r="C218" s="374" t="s">
        <v>55</v>
      </c>
      <c r="D218" s="37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2"/>
      <c r="B219" s="372"/>
      <c r="C219" s="374"/>
      <c r="D219" s="37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2" t="s">
        <v>1</v>
      </c>
      <c r="B223" s="325" t="s">
        <v>0</v>
      </c>
      <c r="C223" s="325" t="s">
        <v>7</v>
      </c>
      <c r="D223" s="325" t="s">
        <v>8</v>
      </c>
      <c r="E223" s="379" t="s">
        <v>9</v>
      </c>
      <c r="F223" s="325" t="s">
        <v>96</v>
      </c>
      <c r="G223" s="351" t="s">
        <v>98</v>
      </c>
      <c r="H223" s="379" t="s">
        <v>86</v>
      </c>
      <c r="I223" s="351"/>
      <c r="J223" s="351"/>
      <c r="K223" s="351"/>
      <c r="L223" s="351"/>
      <c r="M223" s="351"/>
      <c r="N223" s="351"/>
      <c r="O223" s="351"/>
      <c r="P223" s="380"/>
    </row>
    <row r="224" spans="1:16" s="2" customFormat="1" ht="12.75" customHeight="1" thickBot="1">
      <c r="A224" s="372"/>
      <c r="B224" s="325"/>
      <c r="C224" s="325"/>
      <c r="D224" s="325"/>
      <c r="E224" s="379"/>
      <c r="F224" s="325"/>
      <c r="G224" s="351"/>
      <c r="H224" s="353">
        <v>2003</v>
      </c>
      <c r="I224" s="354"/>
      <c r="J224" s="354"/>
      <c r="K224" s="354"/>
      <c r="L224" s="354"/>
      <c r="M224" s="355"/>
      <c r="N224" s="381">
        <v>2004</v>
      </c>
      <c r="O224" s="357"/>
      <c r="P224" s="5">
        <v>2005</v>
      </c>
    </row>
    <row r="225" spans="1:16" s="2" customFormat="1" ht="9.75" customHeight="1" thickTop="1">
      <c r="A225" s="372"/>
      <c r="B225" s="325"/>
      <c r="C225" s="325"/>
      <c r="D225" s="325"/>
      <c r="E225" s="379"/>
      <c r="F225" s="325"/>
      <c r="G225" s="351"/>
      <c r="H225" s="358" t="s">
        <v>95</v>
      </c>
      <c r="I225" s="382" t="s">
        <v>13</v>
      </c>
      <c r="J225" s="383"/>
      <c r="K225" s="383"/>
      <c r="L225" s="383"/>
      <c r="M225" s="384"/>
      <c r="N225" s="385" t="s">
        <v>16</v>
      </c>
      <c r="O225" s="328"/>
      <c r="P225" s="324" t="s">
        <v>16</v>
      </c>
    </row>
    <row r="226" spans="1:16" s="2" customFormat="1" ht="9.75" customHeight="1">
      <c r="A226" s="372"/>
      <c r="B226" s="325"/>
      <c r="C226" s="325"/>
      <c r="D226" s="325"/>
      <c r="E226" s="379"/>
      <c r="F226" s="325"/>
      <c r="G226" s="351"/>
      <c r="H226" s="359"/>
      <c r="I226" s="322" t="s">
        <v>14</v>
      </c>
      <c r="J226" s="349" t="s">
        <v>12</v>
      </c>
      <c r="K226" s="366"/>
      <c r="L226" s="366"/>
      <c r="M226" s="367"/>
      <c r="N226" s="386"/>
      <c r="O226" s="380"/>
      <c r="P226" s="325"/>
    </row>
    <row r="227" spans="1:16" s="2" customFormat="1" ht="29.25">
      <c r="A227" s="373"/>
      <c r="B227" s="326"/>
      <c r="C227" s="326"/>
      <c r="D227" s="326"/>
      <c r="E227" s="360"/>
      <c r="F227" s="326"/>
      <c r="G227" s="352"/>
      <c r="H227" s="359"/>
      <c r="I227" s="365"/>
      <c r="J227" s="34" t="s">
        <v>10</v>
      </c>
      <c r="K227" s="34" t="s">
        <v>11</v>
      </c>
      <c r="L227" s="349" t="s">
        <v>15</v>
      </c>
      <c r="M227" s="367"/>
      <c r="N227" s="387"/>
      <c r="O227" s="388"/>
      <c r="P227" s="32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68">
        <v>12</v>
      </c>
      <c r="M228" s="369"/>
      <c r="N228" s="370">
        <v>13</v>
      </c>
      <c r="O228" s="371"/>
      <c r="P228" s="48">
        <v>14</v>
      </c>
    </row>
    <row r="229" spans="1:16" ht="10.5" thickTop="1">
      <c r="A229" s="372">
        <v>70</v>
      </c>
      <c r="B229" s="372" t="s">
        <v>6</v>
      </c>
      <c r="C229" s="374" t="s">
        <v>56</v>
      </c>
      <c r="D229" s="37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73"/>
      <c r="B230" s="373"/>
      <c r="C230" s="375"/>
      <c r="D230" s="37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72">
        <v>71</v>
      </c>
      <c r="B231" s="372" t="s">
        <v>6</v>
      </c>
      <c r="C231" s="374" t="s">
        <v>103</v>
      </c>
      <c r="D231" s="37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3"/>
      <c r="B232" s="373"/>
      <c r="C232" s="375"/>
      <c r="D232" s="37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20" t="s">
        <v>23</v>
      </c>
      <c r="B233" s="421"/>
      <c r="C233" s="42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9">
        <f t="shared" si="10"/>
        <v>40000</v>
      </c>
      <c r="M233" s="390"/>
      <c r="N233" s="418">
        <f>SUM(N198,N200,N202,N204,N206,N208,N210,N212,N214,N216,N218,N229,N231)</f>
        <v>583000</v>
      </c>
      <c r="O233" s="419"/>
      <c r="P233" s="78">
        <f>SUM(P198,P200,P202,P204,P206,P208,P210,P212,P214,P216,P218,P229,P231)</f>
        <v>0</v>
      </c>
    </row>
    <row r="234" spans="1:16" ht="9.75" customHeight="1" thickBot="1">
      <c r="A234" s="423"/>
      <c r="B234" s="424"/>
      <c r="C234" s="41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6">
        <f>SUM(N199,N201,N203,N205,N207,N209,N211,N213,N215,N217,N219,N230,N232)</f>
        <v>0</v>
      </c>
      <c r="O234" s="417"/>
      <c r="P234" s="87">
        <f>SUM(P199,P201,P203,P205,P207,P209,P211,P213,P215,P217,P219,P230,P232)</f>
        <v>0</v>
      </c>
    </row>
    <row r="235" spans="1:16" ht="9.75">
      <c r="A235" s="376">
        <v>72</v>
      </c>
      <c r="B235" s="372" t="s">
        <v>6</v>
      </c>
      <c r="C235" s="374" t="s">
        <v>84</v>
      </c>
      <c r="D235" s="37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73"/>
      <c r="B236" s="373"/>
      <c r="C236" s="375"/>
      <c r="D236" s="37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72">
        <v>73</v>
      </c>
      <c r="B237" s="372" t="s">
        <v>6</v>
      </c>
      <c r="C237" s="374" t="s">
        <v>106</v>
      </c>
      <c r="D237" s="37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3"/>
      <c r="B238" s="373"/>
      <c r="C238" s="375"/>
      <c r="D238" s="37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20" t="s">
        <v>85</v>
      </c>
      <c r="B239" s="421"/>
      <c r="C239" s="42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9">
        <f t="shared" si="11"/>
        <v>0</v>
      </c>
      <c r="M239" s="390"/>
      <c r="N239" s="418">
        <f>SUM(N235,N237)</f>
        <v>40000</v>
      </c>
      <c r="O239" s="419"/>
      <c r="P239" s="78">
        <f>SUM(P235,P237)</f>
        <v>0</v>
      </c>
    </row>
    <row r="240" spans="1:16" ht="9.75" customHeight="1" thickBot="1">
      <c r="A240" s="425"/>
      <c r="B240" s="426"/>
      <c r="C240" s="427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8">
        <f>SUM(N236,N238)</f>
        <v>0</v>
      </c>
      <c r="O240" s="427"/>
      <c r="P240" s="133">
        <f>SUM(P236,P238)</f>
        <v>0</v>
      </c>
    </row>
    <row r="241" spans="1:16" ht="13.5" customHeight="1" thickTop="1">
      <c r="A241" s="429" t="s">
        <v>25</v>
      </c>
      <c r="B241" s="430"/>
      <c r="C241" s="431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35">
        <f>SUM(L190,L66,L125,L133,L141,L149,L174,L178,L184,L196,L233,L239)</f>
        <v>1939278</v>
      </c>
      <c r="M241" s="436"/>
      <c r="N241" s="437">
        <f>SUM(N190,N66,N125,N133,N141,N149,N174,N178,N184,N196,N233,N239)</f>
        <v>19555000</v>
      </c>
      <c r="O241" s="438"/>
      <c r="P241" s="56">
        <f>SUM(P66,P125,P190,P133,P141,P149,P174,P178,P184,P196,P233,P239)</f>
        <v>8200000</v>
      </c>
    </row>
    <row r="242" spans="1:16" ht="13.5" customHeight="1" thickBot="1">
      <c r="A242" s="432"/>
      <c r="B242" s="433"/>
      <c r="C242" s="434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9">
        <f>SUM(N67,N126,N134,N142,N191,N150,N175,N179,N185,N197,N234,N240)</f>
        <v>10620000</v>
      </c>
      <c r="O242" s="440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2006-03-16T07:51:49Z</cp:lastPrinted>
  <dcterms:created xsi:type="dcterms:W3CDTF">2002-08-13T10:14:59Z</dcterms:created>
  <dcterms:modified xsi:type="dcterms:W3CDTF">2006-03-17T09:24:10Z</dcterms:modified>
  <cp:category/>
  <cp:version/>
  <cp:contentType/>
  <cp:contentStatus/>
</cp:coreProperties>
</file>