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<sst xmlns="http://schemas.openxmlformats.org/spreadsheetml/2006/main" count="466" uniqueCount="236">
  <si>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</si>
  <si>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</si>
  <si>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</si>
  <si>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</si>
  <si>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</si>
  <si>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</si>
  <si>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</si>
  <si>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</si>
  <si>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</si>
  <si>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</si>
  <si>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</si>
  <si>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</si>
  <si>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</si>
  <si>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</si>
  <si>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</si>
  <si>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</si>
  <si>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</si>
  <si>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</si>
  <si>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</si>
  <si>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</si>
  <si>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</si>
  <si>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</si>
  <si>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</si>
  <si>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</si>
  <si>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</si>
  <si>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</si>
  <si>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</si>
  <si>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</si>
  <si>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</si>
  <si>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</si>
  <si>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</si>
  <si>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</si>
  <si>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</si>
  <si>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</si>
  <si>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</si>
  <si>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</si>
  <si>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</si>
  <si>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</si>
  <si>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</si>
  <si>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</si>
  <si>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</si>
  <si>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</si>
  <si>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</si>
  <si>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</si>
  <si>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</si>
  <si>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</si>
  <si>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</si>
  <si>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</si>
  <si>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</si>
  <si>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</si>
  <si>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</si>
  <si>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</si>
  <si>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</si>
  <si>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</si>
  <si>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</si>
  <si>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</si>
  <si>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</si>
  <si>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</si>
  <si>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</si>
  <si>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</si>
  <si>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</si>
  <si>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</si>
  <si>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</si>
  <si>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</si>
  <si>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</si>
  <si>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</si>
  <si>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</si>
  <si>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</si>
  <si>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</si>
  <si>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</si>
  <si>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</si>
  <si>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</si>
  <si>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</si>
  <si>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</si>
  <si>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</si>
  <si>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</si>
  <si>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</si>
  <si>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</si>
  <si>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</si>
  <si>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</si>
  <si>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</si>
  <si>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</si>
  <si>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</si>
  <si>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</si>
  <si>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</si>
  <si>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</si>
  <si>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</si>
  <si>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</si>
  <si>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</si>
  <si>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</si>
  <si>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</si>
  <si>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</si>
  <si>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</si>
  <si>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</si>
  <si>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</si>
  <si>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</si>
  <si>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</si>
  <si>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</si>
  <si>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</si>
  <si>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</si>
  <si>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</si>
  <si>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</si>
  <si>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</si>
  <si>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</si>
  <si>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</si>
  <si>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</si>
  <si>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</si>
  <si>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</si>
  <si>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</si>
  <si>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</si>
  <si>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</si>
  <si>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</si>
  <si>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</si>
  <si>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</si>
  <si>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</si>
  <si>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</si>
  <si>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</si>
  <si>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</si>
  <si>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</si>
  <si>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</si>
  <si>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</si>
  <si>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</si>
  <si>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</si>
  <si>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</si>
  <si>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</si>
  <si>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</si>
  <si>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</si>
  <si>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</si>
  <si>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</si>
  <si>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</si>
  <si>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</si>
  <si>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</si>
  <si>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</si>
  <si>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</si>
  <si>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</si>
  <si>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</si>
  <si>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</si>
  <si>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</si>
  <si>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</si>
  <si>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</si>
  <si>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</si>
  <si>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</si>
  <si>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</si>
  <si>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</si>
  <si>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</si>
  <si>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</si>
  <si>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</si>
  <si>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</si>
  <si>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</si>
  <si>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</si>
  <si>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</si>
  <si>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</si>
  <si>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</si>
  <si>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</si>
  <si>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</si>
  <si>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</si>
  <si>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</si>
  <si>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</si>
  <si>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>3)</t>
  </si>
  <si>
    <t>Rady Gminy Lesznowola</t>
  </si>
  <si>
    <t>Kanalizacja Mroków - II etap</t>
  </si>
  <si>
    <t>Modernizacja budynku szkoły w Nowej Iwicznej</t>
  </si>
  <si>
    <t>Załącznik Nr 5</t>
  </si>
  <si>
    <t xml:space="preserve">Rozdział </t>
  </si>
  <si>
    <t>Nazwa programu inwestycyjnego</t>
  </si>
  <si>
    <t>Łączne nakłady inwestycyjne</t>
  </si>
  <si>
    <t>Środki własne</t>
  </si>
  <si>
    <t>01010</t>
  </si>
  <si>
    <t>Planowane nakłady ogółem (8+9+10)</t>
  </si>
  <si>
    <t xml:space="preserve">§ </t>
  </si>
  <si>
    <t>Razem dział 010</t>
  </si>
  <si>
    <t>Razem dział 600</t>
  </si>
  <si>
    <t>Budowa ul. Kuropatwy- Mysiadło II etap</t>
  </si>
  <si>
    <t>Razem dział 754</t>
  </si>
  <si>
    <t>Zakup syreny alarmowej i autopompy</t>
  </si>
  <si>
    <t>Razem dział 801</t>
  </si>
  <si>
    <t>Boisko i parking przy szkole w Lesznowoli</t>
  </si>
  <si>
    <t>Program obejmuje :</t>
  </si>
  <si>
    <r>
      <t xml:space="preserve">1 700 000 </t>
    </r>
    <r>
      <rPr>
        <vertAlign val="superscript"/>
        <sz val="8"/>
        <rFont val="Arial CE"/>
        <family val="2"/>
      </rPr>
      <t>2)</t>
    </r>
  </si>
  <si>
    <t>Środki pomocowe 
i dotacje</t>
  </si>
  <si>
    <t>środki SAPARD  3.400.000,-zł</t>
  </si>
  <si>
    <t>a) 125 km kolektorów, 2200 przyłączy kanalizacyjnych w miejscowościach :Łazy II etap, Magdalenka II etap, Warszawianka, Wola Mrokowska, Władysławów, Wilcza Góra, Łoziska,Jazgarzewszczyzna, Stefanowo, Kol. Warszawska, Łazy II, Marysin, Janczewice, Podolszyn, Lesznowola Zachód,Zamienie, Garbatka, Jastrzębiec.</t>
  </si>
  <si>
    <t>5)</t>
  </si>
  <si>
    <t>2)</t>
  </si>
  <si>
    <t>Budowa ul. Modrzewiowej - Nowa Iwiczna</t>
  </si>
  <si>
    <t>Razem dział 750</t>
  </si>
  <si>
    <r>
      <t xml:space="preserve">200 000 </t>
    </r>
    <r>
      <rPr>
        <vertAlign val="superscript"/>
        <sz val="8"/>
        <rFont val="Arial CE"/>
        <family val="2"/>
      </rPr>
      <t>4)</t>
    </r>
  </si>
  <si>
    <r>
      <t xml:space="preserve">58 000 </t>
    </r>
    <r>
      <rPr>
        <vertAlign val="superscript"/>
        <sz val="8"/>
        <rFont val="Arial CE"/>
        <family val="2"/>
      </rPr>
      <t>5)</t>
    </r>
  </si>
  <si>
    <t>Projekt modernizacji dachu w Zespole Szkół w Lesznowoli - wymiana eternitu</t>
  </si>
  <si>
    <t>Budowa studzienki stabil. Ciśnienie wody  Mysiadło</t>
  </si>
  <si>
    <t>Wykonanie zatok i przystanków autobusowych</t>
  </si>
  <si>
    <t>Zakup gruntów dla celów oświaty w części wschodniej gminy</t>
  </si>
  <si>
    <t>Budowa ul. Mleczarskiej Nowa Iwiczna</t>
  </si>
  <si>
    <t>Zakup komputerów, kserokopiarek</t>
  </si>
  <si>
    <t>Budowa ul. Różanej- Nowa Iwiczna</t>
  </si>
  <si>
    <t>Rozbudowa oczyszcz. ścieków Kosów- II etap</t>
  </si>
  <si>
    <t>Wodociąg Kolonia Warszawska ul. Ułanów</t>
  </si>
  <si>
    <t>60 16</t>
  </si>
  <si>
    <t>Budowa ul. Ks. Słojewskiego i ul. Rolnej- Łazy</t>
  </si>
  <si>
    <t>Projekt ul. Pięknej - Nowa Iwiczna</t>
  </si>
  <si>
    <t>Budowa ul. Stokrotki - Nowa Iwiczna</t>
  </si>
  <si>
    <t>Budowa chodnika ul. Łączności - Łazy</t>
  </si>
  <si>
    <t>Budowa chodnika ul. Środkowa -                    Magdalenka II</t>
  </si>
  <si>
    <t>Budowa ul. Poziomki- Nowa Iwiczna</t>
  </si>
  <si>
    <t>Budowa ul. Zakręt Mysiadło</t>
  </si>
  <si>
    <t>Razem dział 700</t>
  </si>
  <si>
    <t>Budowa budynków komunalno-socjalnych  Łazy , Zamienie</t>
  </si>
  <si>
    <t>Razem dział 900</t>
  </si>
  <si>
    <t>Budowa oświetlenia ul. Różana - Nowa Iwiczna</t>
  </si>
  <si>
    <t>Budowa oświetlenia ul. Stokrotki - Nowa Iwiczna</t>
  </si>
  <si>
    <t>Budowa oświetlenia ul. Jasna - Łazy</t>
  </si>
  <si>
    <t>Budowa oświetlenia ul. Rolna - Łazy II etap</t>
  </si>
  <si>
    <t>Budowa oświetlenia ul. Przyleśna Wilcza Góra</t>
  </si>
  <si>
    <t>Budowa oświetlenia ul. Malinowa-Stefanowo</t>
  </si>
  <si>
    <t>Budowa oświetlenia ul. Okrężna  Lesznowola</t>
  </si>
  <si>
    <t>WYSOKOŚĆ NAKŁADÓW W 2004 R</t>
  </si>
  <si>
    <r>
      <t xml:space="preserve">Program gospodarki wodno - ściekowej gminy Lesznowola </t>
    </r>
    <r>
      <rPr>
        <vertAlign val="superscript"/>
        <sz val="7"/>
        <rFont val="Arial CE"/>
        <family val="2"/>
      </rPr>
      <t>1)</t>
    </r>
  </si>
  <si>
    <t>b) rozbudowa dwóch istniejących oczyszczalni ścieków w Kosowie III etap i w Łazach oraz budowa dwóch nowych oczyszczalni ścieków w Łoziskach i Janczewicach</t>
  </si>
  <si>
    <t>c) budowa 4-ch stacji uzdatniana wody (SUW) Warszawianka, Łazy, Łoziska, Zamienie i budowa wodociągów tranzytowych</t>
  </si>
  <si>
    <t>środki Funduszu Spójności  362.500,-zł</t>
  </si>
  <si>
    <t>dotacja Urzędu Kultury Fizycznej i Sportu  200.000,-zł</t>
  </si>
  <si>
    <t>dotacja z Programu Aktywizacji Obszarów Wiejskich  58.000,-zł</t>
  </si>
  <si>
    <r>
      <t>362 500</t>
    </r>
    <r>
      <rPr>
        <vertAlign val="superscript"/>
        <sz val="8"/>
        <rFont val="Arial CE"/>
        <family val="2"/>
      </rPr>
      <t>3)</t>
    </r>
  </si>
  <si>
    <t>LIMIT WYDATKÓW INWESTYCYJNYCH NA OKRES ROKU BUDŻETOWEGO -  na 2004 rok</t>
  </si>
  <si>
    <t xml:space="preserve">Pożyczki </t>
  </si>
  <si>
    <t>Razem dział 710</t>
  </si>
  <si>
    <t>Modernizacja grobów wojennych- Łazy, Magdalenka</t>
  </si>
  <si>
    <t>Budowa oświetlenia ul. Ks. Słojewskiego - Magdalenka</t>
  </si>
  <si>
    <t>Projekt oświetlenia ul. Brzozowej i ul. Krótkiej  Warszawianka</t>
  </si>
  <si>
    <t>Ogrodzenie boiska szkolnego  Nowa Iwiczna</t>
  </si>
  <si>
    <t>Budowa oświetlenia ul. Syna Pułku                          i ul. Wiśniowej  Stara Iwiczna</t>
  </si>
  <si>
    <t>Projekt oświetlenia ul. Paprociowej                         i ul.Sosnowej - Magdalenka</t>
  </si>
  <si>
    <t>Projekt i budowa przedszkola w Mysiadle</t>
  </si>
  <si>
    <t>Budowa oświetlenia ul. Jedności Lesznowola, Janczewice</t>
  </si>
  <si>
    <t>do Uchwały Nr 112/XVI/2004</t>
  </si>
  <si>
    <t>z dnia 20 lutego 2004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</si>
</sst>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b/>
      <sz val="12"/>
      <name val="Times New Roman"/>
      <family val="1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vertAlign val="superscript"/>
      <sz val="7"/>
      <name val="Arial CE"/>
      <family val="2"/>
    </font>
    <font>
      <b/>
      <u val="single"/>
      <sz val="12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4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0" fillId="3" borderId="50" xfId="0" applyFill="1" applyBorder="1" applyAlignment="1">
      <alignment vertical="center"/>
    </xf>
    <xf numFmtId="0" fontId="10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1" fillId="0" borderId="51" xfId="0" applyNumberFormat="1" applyFont="1" applyBorder="1" applyAlignment="1">
      <alignment vertical="center"/>
    </xf>
    <xf numFmtId="3" fontId="11" fillId="2" borderId="52" xfId="0" applyNumberFormat="1" applyFont="1" applyFill="1" applyBorder="1" applyAlignment="1">
      <alignment vertical="center"/>
    </xf>
    <xf numFmtId="3" fontId="11" fillId="4" borderId="53" xfId="0" applyNumberFormat="1" applyFont="1" applyFill="1" applyBorder="1" applyAlignment="1">
      <alignment vertical="center"/>
    </xf>
    <xf numFmtId="3" fontId="11" fillId="0" borderId="53" xfId="0" applyNumberFormat="1" applyFont="1" applyFill="1" applyBorder="1" applyAlignment="1">
      <alignment vertical="center"/>
    </xf>
    <xf numFmtId="0" fontId="0" fillId="3" borderId="54" xfId="0" applyFill="1" applyBorder="1" applyAlignment="1">
      <alignment vertical="center"/>
    </xf>
    <xf numFmtId="0" fontId="3" fillId="3" borderId="5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58" xfId="0" applyNumberFormat="1" applyFont="1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/>
    </xf>
    <xf numFmtId="3" fontId="11" fillId="4" borderId="14" xfId="0" applyNumberFormat="1" applyFont="1" applyFill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vertical="center"/>
    </xf>
    <xf numFmtId="3" fontId="11" fillId="4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3" fontId="13" fillId="3" borderId="28" xfId="0" applyNumberFormat="1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30" xfId="0" applyFont="1" applyBorder="1" applyAlignment="1">
      <alignment horizontal="right"/>
    </xf>
    <xf numFmtId="0" fontId="4" fillId="3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3" fontId="13" fillId="3" borderId="4" xfId="0" applyNumberFormat="1" applyFont="1" applyFill="1" applyBorder="1" applyAlignment="1">
      <alignment horizontal="right" vertical="center"/>
    </xf>
    <xf numFmtId="3" fontId="11" fillId="2" borderId="1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11" fillId="0" borderId="30" xfId="0" applyNumberFormat="1" applyFont="1" applyFill="1" applyBorder="1" applyAlignment="1">
      <alignment horizontal="right" vertical="center"/>
    </xf>
    <xf numFmtId="3" fontId="13" fillId="3" borderId="60" xfId="0" applyNumberFormat="1" applyFont="1" applyFill="1" applyBorder="1" applyAlignment="1">
      <alignment horizontal="right" vertical="center"/>
    </xf>
    <xf numFmtId="3" fontId="13" fillId="3" borderId="28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30" xfId="0" applyNumberFormat="1" applyFont="1" applyFill="1" applyBorder="1" applyAlignment="1">
      <alignment vertical="center"/>
    </xf>
    <xf numFmtId="3" fontId="11" fillId="0" borderId="28" xfId="0" applyNumberFormat="1" applyFont="1" applyFill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1" fillId="2" borderId="36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3" fontId="11" fillId="2" borderId="37" xfId="0" applyNumberFormat="1" applyFont="1" applyFill="1" applyBorder="1" applyAlignment="1">
      <alignment vertical="center"/>
    </xf>
    <xf numFmtId="3" fontId="11" fillId="2" borderId="35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4" xfId="0" applyFont="1" applyBorder="1" applyAlignment="1" quotePrefix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3" fontId="13" fillId="3" borderId="5" xfId="0" applyNumberFormat="1" applyFont="1" applyFill="1" applyBorder="1" applyAlignment="1">
      <alignment horizontal="right" vertical="center"/>
    </xf>
    <xf numFmtId="3" fontId="13" fillId="2" borderId="56" xfId="0" applyNumberFormat="1" applyFont="1" applyFill="1" applyBorder="1" applyAlignment="1">
      <alignment horizontal="right" vertical="center"/>
    </xf>
    <xf numFmtId="3" fontId="13" fillId="2" borderId="6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vertical="center"/>
    </xf>
    <xf numFmtId="0" fontId="2" fillId="4" borderId="5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vertical="center"/>
    </xf>
    <xf numFmtId="3" fontId="13" fillId="3" borderId="5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/>
    </xf>
    <xf numFmtId="0" fontId="6" fillId="3" borderId="50" xfId="0" applyFont="1" applyFill="1" applyBorder="1" applyAlignment="1" quotePrefix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" fontId="13" fillId="3" borderId="60" xfId="0" applyNumberFormat="1" applyFont="1" applyFill="1" applyBorder="1" applyAlignment="1">
      <alignment vertical="center"/>
    </xf>
    <xf numFmtId="3" fontId="13" fillId="3" borderId="28" xfId="0" applyNumberFormat="1" applyFont="1" applyFill="1" applyBorder="1" applyAlignment="1">
      <alignment vertical="center"/>
    </xf>
    <xf numFmtId="3" fontId="13" fillId="3" borderId="61" xfId="0" applyNumberFormat="1" applyFont="1" applyFill="1" applyBorder="1" applyAlignment="1">
      <alignment vertical="center"/>
    </xf>
    <xf numFmtId="3" fontId="13" fillId="3" borderId="36" xfId="0" applyNumberFormat="1" applyFont="1" applyFill="1" applyBorder="1" applyAlignment="1">
      <alignment vertical="center"/>
    </xf>
    <xf numFmtId="3" fontId="13" fillId="3" borderId="50" xfId="0" applyNumberFormat="1" applyFont="1" applyFill="1" applyBorder="1" applyAlignment="1">
      <alignment vertical="center"/>
    </xf>
    <xf numFmtId="0" fontId="11" fillId="0" borderId="6" xfId="0" applyFont="1" applyBorder="1" applyAlignment="1" quotePrefix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vertical="center"/>
    </xf>
    <xf numFmtId="3" fontId="13" fillId="2" borderId="66" xfId="0" applyNumberFormat="1" applyFont="1" applyFill="1" applyBorder="1" applyAlignment="1">
      <alignment vertical="center"/>
    </xf>
    <xf numFmtId="3" fontId="3" fillId="3" borderId="50" xfId="0" applyNumberFormat="1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7" xfId="0" applyFill="1" applyBorder="1" applyAlignment="1">
      <alignment vertical="center"/>
    </xf>
    <xf numFmtId="0" fontId="0" fillId="3" borderId="68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69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3" borderId="80" xfId="0" applyNumberFormat="1" applyFont="1" applyFill="1" applyBorder="1" applyAlignment="1">
      <alignment vertical="center"/>
    </xf>
    <xf numFmtId="0" fontId="0" fillId="3" borderId="81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2" xfId="0" applyNumberFormat="1" applyFont="1" applyFill="1" applyBorder="1" applyAlignment="1">
      <alignment vertical="center"/>
    </xf>
    <xf numFmtId="3" fontId="3" fillId="3" borderId="83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4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5"/>
  <sheetViews>
    <sheetView showZeros="0" tabSelected="1" workbookViewId="0" topLeftCell="A1">
      <selection activeCell="J12" sqref="J12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28.125" style="1" customWidth="1"/>
    <col min="5" max="5" width="12.75390625" style="1" customWidth="1"/>
    <col min="6" max="9" width="13.75390625" style="1" customWidth="1"/>
    <col min="10" max="16384" width="9.125" style="1" customWidth="1"/>
  </cols>
  <sheetData>
    <row r="1" ht="5.25" customHeight="1"/>
    <row r="2" spans="8:9" ht="15" customHeight="1">
      <c r="H2" s="232" t="s">
        <v>162</v>
      </c>
      <c r="I2" s="233"/>
    </row>
    <row r="3" spans="8:9" ht="6.75" customHeight="1">
      <c r="H3" s="142"/>
      <c r="I3" s="142"/>
    </row>
    <row r="4" spans="8:9" ht="12.75">
      <c r="H4" s="234" t="s">
        <v>234</v>
      </c>
      <c r="I4" s="234"/>
    </row>
    <row r="5" spans="8:9" ht="12.75">
      <c r="H5" s="234" t="s">
        <v>159</v>
      </c>
      <c r="I5" s="234"/>
    </row>
    <row r="6" spans="8:9" ht="12.75" customHeight="1">
      <c r="H6" s="234" t="s">
        <v>235</v>
      </c>
      <c r="I6" s="234"/>
    </row>
    <row r="7" ht="3" customHeight="1">
      <c r="H7" s="23"/>
    </row>
    <row r="8" ht="3.75" customHeight="1">
      <c r="H8" s="23"/>
    </row>
    <row r="9" spans="1:9" ht="15" customHeight="1">
      <c r="A9" s="242" t="s">
        <v>223</v>
      </c>
      <c r="B9" s="242"/>
      <c r="C9" s="243"/>
      <c r="D9" s="243"/>
      <c r="E9" s="243"/>
      <c r="F9" s="243"/>
      <c r="G9" s="243"/>
      <c r="H9" s="243"/>
      <c r="I9" s="243"/>
    </row>
    <row r="10" spans="1:9" ht="1.5" customHeight="1">
      <c r="A10" s="120"/>
      <c r="B10" s="120"/>
      <c r="C10" s="121"/>
      <c r="D10" s="154"/>
      <c r="E10" s="121"/>
      <c r="F10" s="121"/>
      <c r="G10" s="121"/>
      <c r="H10" s="121"/>
      <c r="I10" s="121"/>
    </row>
    <row r="11" spans="3:9" ht="3.75" customHeight="1" hidden="1">
      <c r="C11" s="150"/>
      <c r="F11" s="150"/>
      <c r="G11" s="150"/>
      <c r="H11" s="150"/>
      <c r="I11" s="150"/>
    </row>
    <row r="12" spans="1:10" s="2" customFormat="1" ht="12" customHeight="1" thickBot="1">
      <c r="A12" s="230" t="s">
        <v>1</v>
      </c>
      <c r="B12" s="231" t="s">
        <v>163</v>
      </c>
      <c r="C12" s="309" t="s">
        <v>169</v>
      </c>
      <c r="D12" s="231" t="s">
        <v>164</v>
      </c>
      <c r="E12" s="247" t="s">
        <v>165</v>
      </c>
      <c r="F12" s="244" t="s">
        <v>215</v>
      </c>
      <c r="G12" s="245"/>
      <c r="H12" s="245"/>
      <c r="I12" s="246"/>
      <c r="J12" s="15"/>
    </row>
    <row r="13" spans="1:9" s="2" customFormat="1" ht="12" customHeight="1" thickTop="1">
      <c r="A13" s="230"/>
      <c r="B13" s="231"/>
      <c r="C13" s="310"/>
      <c r="D13" s="231"/>
      <c r="E13" s="247"/>
      <c r="F13" s="239" t="s">
        <v>168</v>
      </c>
      <c r="G13" s="300" t="s">
        <v>166</v>
      </c>
      <c r="H13" s="251" t="s">
        <v>224</v>
      </c>
      <c r="I13" s="248" t="s">
        <v>179</v>
      </c>
    </row>
    <row r="14" spans="1:9" s="2" customFormat="1" ht="12" customHeight="1">
      <c r="A14" s="230"/>
      <c r="B14" s="231"/>
      <c r="C14" s="310"/>
      <c r="D14" s="231"/>
      <c r="E14" s="247"/>
      <c r="F14" s="240"/>
      <c r="G14" s="301"/>
      <c r="H14" s="252"/>
      <c r="I14" s="249"/>
    </row>
    <row r="15" spans="1:9" s="2" customFormat="1" ht="12" customHeight="1">
      <c r="A15" s="230"/>
      <c r="B15" s="231"/>
      <c r="C15" s="311"/>
      <c r="D15" s="231"/>
      <c r="E15" s="247"/>
      <c r="F15" s="241"/>
      <c r="G15" s="302"/>
      <c r="H15" s="238"/>
      <c r="I15" s="250"/>
    </row>
    <row r="16" spans="1:9" s="3" customFormat="1" ht="10.5" customHeight="1" thickBot="1">
      <c r="A16" s="48">
        <v>1</v>
      </c>
      <c r="B16" s="48">
        <v>2</v>
      </c>
      <c r="C16" s="48">
        <v>3</v>
      </c>
      <c r="D16" s="48">
        <v>4</v>
      </c>
      <c r="E16" s="49">
        <v>6</v>
      </c>
      <c r="F16" s="149">
        <v>7</v>
      </c>
      <c r="G16" s="151">
        <v>8</v>
      </c>
      <c r="H16" s="100">
        <v>9</v>
      </c>
      <c r="I16" s="174">
        <v>10</v>
      </c>
    </row>
    <row r="17" spans="1:9" s="3" customFormat="1" ht="3" customHeight="1" thickBot="1" thickTop="1">
      <c r="A17" s="206"/>
      <c r="B17" s="207"/>
      <c r="C17" s="207"/>
      <c r="D17" s="207"/>
      <c r="E17" s="206"/>
      <c r="F17" s="208"/>
      <c r="G17" s="209"/>
      <c r="H17" s="210"/>
      <c r="I17" s="211"/>
    </row>
    <row r="18" spans="1:9" s="3" customFormat="1" ht="11.25" customHeight="1" thickTop="1">
      <c r="A18" s="166"/>
      <c r="B18" s="314"/>
      <c r="C18" s="153"/>
      <c r="D18" s="316" t="s">
        <v>170</v>
      </c>
      <c r="E18" s="318">
        <f>SUM(E20,E22,E24,,E26,E28,E30,E32,E34,,E36,E38)</f>
        <v>82136170</v>
      </c>
      <c r="F18" s="320">
        <f>SUM(F20,F22,F32,,F34,F24,F26,F28,F30,F36,F38)</f>
        <v>14756785</v>
      </c>
      <c r="G18" s="322">
        <f>SUM(G20,G22,G24,G26,G28,G30,G32,G34,G36,G38)</f>
        <v>5725285</v>
      </c>
      <c r="H18" s="322">
        <f>SUM(H20,H22,H24,H26,H28,H30,H32,H34,H36)</f>
        <v>5269000</v>
      </c>
      <c r="I18" s="236">
        <v>3762500</v>
      </c>
    </row>
    <row r="19" spans="1:9" s="3" customFormat="1" ht="9.75" customHeight="1">
      <c r="A19" s="139"/>
      <c r="B19" s="315"/>
      <c r="C19" s="195"/>
      <c r="D19" s="317"/>
      <c r="E19" s="319"/>
      <c r="F19" s="321"/>
      <c r="G19" s="304"/>
      <c r="H19" s="304"/>
      <c r="I19" s="237"/>
    </row>
    <row r="20" spans="1:9" ht="10.5" customHeight="1">
      <c r="A20" s="291">
        <v>1</v>
      </c>
      <c r="B20" s="323" t="s">
        <v>167</v>
      </c>
      <c r="C20" s="323">
        <v>6050</v>
      </c>
      <c r="D20" s="295" t="s">
        <v>107</v>
      </c>
      <c r="E20" s="283">
        <v>310000</v>
      </c>
      <c r="F20" s="285">
        <v>310000</v>
      </c>
      <c r="G20" s="287">
        <v>100000</v>
      </c>
      <c r="H20" s="289">
        <v>210000</v>
      </c>
      <c r="I20" s="175"/>
    </row>
    <row r="21" spans="1:9" ht="10.5" customHeight="1">
      <c r="A21" s="260"/>
      <c r="B21" s="279"/>
      <c r="C21" s="279"/>
      <c r="D21" s="261"/>
      <c r="E21" s="257"/>
      <c r="F21" s="258"/>
      <c r="G21" s="259"/>
      <c r="H21" s="254"/>
      <c r="I21" s="176"/>
    </row>
    <row r="22" spans="1:9" ht="9.75" customHeight="1">
      <c r="A22" s="290">
        <v>2</v>
      </c>
      <c r="B22" s="292" t="s">
        <v>167</v>
      </c>
      <c r="C22" s="293">
        <v>6050</v>
      </c>
      <c r="D22" s="295" t="s">
        <v>160</v>
      </c>
      <c r="E22" s="282">
        <v>295131</v>
      </c>
      <c r="F22" s="284">
        <v>200000</v>
      </c>
      <c r="G22" s="286">
        <v>200000</v>
      </c>
      <c r="H22" s="288"/>
      <c r="I22" s="175"/>
    </row>
    <row r="23" spans="1:9" ht="10.5" customHeight="1">
      <c r="A23" s="260"/>
      <c r="B23" s="279"/>
      <c r="C23" s="279"/>
      <c r="D23" s="261"/>
      <c r="E23" s="257"/>
      <c r="F23" s="258"/>
      <c r="G23" s="259"/>
      <c r="H23" s="254"/>
      <c r="I23" s="176"/>
    </row>
    <row r="24" spans="1:9" ht="10.5" customHeight="1">
      <c r="A24" s="290">
        <v>3</v>
      </c>
      <c r="B24" s="292" t="s">
        <v>167</v>
      </c>
      <c r="C24" s="293">
        <v>6050</v>
      </c>
      <c r="D24" s="295" t="s">
        <v>88</v>
      </c>
      <c r="E24" s="282">
        <v>1695625</v>
      </c>
      <c r="F24" s="284">
        <v>1600000</v>
      </c>
      <c r="G24" s="286">
        <v>608000</v>
      </c>
      <c r="H24" s="288">
        <v>992000</v>
      </c>
      <c r="I24" s="253"/>
    </row>
    <row r="25" spans="1:9" ht="10.5" customHeight="1">
      <c r="A25" s="260"/>
      <c r="B25" s="279"/>
      <c r="C25" s="279"/>
      <c r="D25" s="261"/>
      <c r="E25" s="257"/>
      <c r="F25" s="258"/>
      <c r="G25" s="259"/>
      <c r="H25" s="254"/>
      <c r="I25" s="256"/>
    </row>
    <row r="26" spans="1:9" ht="10.5" customHeight="1">
      <c r="A26" s="290">
        <v>4</v>
      </c>
      <c r="B26" s="278">
        <v>11010</v>
      </c>
      <c r="C26" s="278">
        <v>6050</v>
      </c>
      <c r="D26" s="294" t="s">
        <v>189</v>
      </c>
      <c r="E26" s="282">
        <v>80001</v>
      </c>
      <c r="F26" s="284">
        <v>54000</v>
      </c>
      <c r="G26" s="286">
        <v>54000</v>
      </c>
      <c r="H26" s="288"/>
      <c r="I26" s="253"/>
    </row>
    <row r="27" spans="1:9" ht="10.5" customHeight="1">
      <c r="A27" s="260"/>
      <c r="B27" s="279"/>
      <c r="C27" s="279"/>
      <c r="D27" s="261"/>
      <c r="E27" s="257"/>
      <c r="F27" s="258"/>
      <c r="G27" s="259"/>
      <c r="H27" s="254"/>
      <c r="I27" s="256"/>
    </row>
    <row r="28" spans="1:9" ht="10.5" customHeight="1">
      <c r="A28" s="290">
        <v>5</v>
      </c>
      <c r="B28" s="292" t="s">
        <v>167</v>
      </c>
      <c r="C28" s="278">
        <v>6050</v>
      </c>
      <c r="D28" s="294" t="s">
        <v>195</v>
      </c>
      <c r="E28" s="262">
        <v>2525400</v>
      </c>
      <c r="F28" s="264">
        <v>2525400</v>
      </c>
      <c r="G28" s="286">
        <v>758400</v>
      </c>
      <c r="H28" s="288">
        <v>1767000</v>
      </c>
      <c r="I28" s="219"/>
    </row>
    <row r="29" spans="1:9" ht="10.5" customHeight="1">
      <c r="A29" s="260"/>
      <c r="B29" s="279"/>
      <c r="C29" s="279"/>
      <c r="D29" s="261"/>
      <c r="E29" s="263"/>
      <c r="F29" s="265"/>
      <c r="G29" s="259"/>
      <c r="H29" s="254"/>
      <c r="I29" s="220"/>
    </row>
    <row r="30" spans="1:9" ht="10.5" customHeight="1">
      <c r="A30" s="290">
        <v>6</v>
      </c>
      <c r="B30" s="292" t="s">
        <v>167</v>
      </c>
      <c r="C30" s="278">
        <v>6050</v>
      </c>
      <c r="D30" s="294" t="s">
        <v>196</v>
      </c>
      <c r="E30" s="282">
        <v>91903</v>
      </c>
      <c r="F30" s="284">
        <v>90523</v>
      </c>
      <c r="G30" s="286">
        <v>90523</v>
      </c>
      <c r="H30" s="288"/>
      <c r="I30" s="219"/>
    </row>
    <row r="31" spans="1:9" ht="10.5" customHeight="1">
      <c r="A31" s="291"/>
      <c r="B31" s="293"/>
      <c r="C31" s="293"/>
      <c r="D31" s="295"/>
      <c r="E31" s="283"/>
      <c r="F31" s="285"/>
      <c r="G31" s="287"/>
      <c r="H31" s="289"/>
      <c r="I31" s="221"/>
    </row>
    <row r="32" spans="1:9" ht="10.5" customHeight="1">
      <c r="A32" s="290">
        <v>7</v>
      </c>
      <c r="B32" s="278" t="s">
        <v>167</v>
      </c>
      <c r="C32" s="278">
        <v>6052</v>
      </c>
      <c r="D32" s="294" t="s">
        <v>29</v>
      </c>
      <c r="E32" s="282">
        <v>3759560</v>
      </c>
      <c r="F32" s="284">
        <v>3582095</v>
      </c>
      <c r="G32" s="286">
        <v>982095</v>
      </c>
      <c r="H32" s="288">
        <v>900000</v>
      </c>
      <c r="I32" s="312" t="s">
        <v>178</v>
      </c>
    </row>
    <row r="33" spans="1:9" ht="10.5" customHeight="1">
      <c r="A33" s="260"/>
      <c r="B33" s="279"/>
      <c r="C33" s="279"/>
      <c r="D33" s="261"/>
      <c r="E33" s="257"/>
      <c r="F33" s="258"/>
      <c r="G33" s="259"/>
      <c r="H33" s="254"/>
      <c r="I33" s="313"/>
    </row>
    <row r="34" spans="1:9" ht="10.5" customHeight="1">
      <c r="A34" s="291">
        <v>8</v>
      </c>
      <c r="B34" s="293" t="s">
        <v>167</v>
      </c>
      <c r="C34" s="293">
        <v>6052</v>
      </c>
      <c r="D34" s="295" t="s">
        <v>31</v>
      </c>
      <c r="E34" s="283">
        <v>3554420</v>
      </c>
      <c r="F34" s="285">
        <v>3447017</v>
      </c>
      <c r="G34" s="287">
        <v>347017</v>
      </c>
      <c r="H34" s="289">
        <v>1400000</v>
      </c>
      <c r="I34" s="235" t="s">
        <v>178</v>
      </c>
    </row>
    <row r="35" spans="1:9" ht="10.5" customHeight="1">
      <c r="A35" s="291"/>
      <c r="B35" s="293"/>
      <c r="C35" s="293"/>
      <c r="D35" s="295"/>
      <c r="E35" s="283"/>
      <c r="F35" s="285"/>
      <c r="G35" s="287"/>
      <c r="H35" s="289"/>
      <c r="I35" s="235"/>
    </row>
    <row r="36" spans="1:9" ht="10.5" customHeight="1">
      <c r="A36" s="290">
        <v>9</v>
      </c>
      <c r="B36" s="292" t="s">
        <v>167</v>
      </c>
      <c r="C36" s="278">
        <v>6059</v>
      </c>
      <c r="D36" s="294" t="s">
        <v>216</v>
      </c>
      <c r="E36" s="282">
        <v>69824130</v>
      </c>
      <c r="F36" s="284">
        <v>2947750</v>
      </c>
      <c r="G36" s="286">
        <v>2585250</v>
      </c>
      <c r="H36" s="288"/>
      <c r="I36" s="312" t="s">
        <v>222</v>
      </c>
    </row>
    <row r="37" spans="1:9" ht="12" customHeight="1">
      <c r="A37" s="260"/>
      <c r="B37" s="279"/>
      <c r="C37" s="279"/>
      <c r="D37" s="261"/>
      <c r="E37" s="257"/>
      <c r="F37" s="258"/>
      <c r="G37" s="259"/>
      <c r="H37" s="254"/>
      <c r="I37" s="220"/>
    </row>
    <row r="38" spans="1:9" ht="1.5" customHeight="1">
      <c r="A38" s="290"/>
      <c r="B38" s="292"/>
      <c r="C38" s="278"/>
      <c r="D38" s="294"/>
      <c r="E38" s="282"/>
      <c r="F38" s="284"/>
      <c r="G38" s="286"/>
      <c r="H38" s="288"/>
      <c r="I38" s="219"/>
    </row>
    <row r="39" spans="1:9" ht="1.5" customHeight="1">
      <c r="A39" s="260"/>
      <c r="B39" s="279"/>
      <c r="C39" s="279"/>
      <c r="D39" s="261"/>
      <c r="E39" s="257"/>
      <c r="F39" s="258"/>
      <c r="G39" s="259"/>
      <c r="H39" s="254"/>
      <c r="I39" s="220"/>
    </row>
    <row r="40" spans="1:9" s="3" customFormat="1" ht="10.5" customHeight="1">
      <c r="A40" s="72"/>
      <c r="B40" s="223"/>
      <c r="C40" s="72"/>
      <c r="D40" s="324" t="s">
        <v>171</v>
      </c>
      <c r="E40" s="303">
        <f>SUM(E42,E44,E46,E48,E49,E50,E59,E60,E61,E62,E63,E64,E65,E66)</f>
        <v>4040990</v>
      </c>
      <c r="F40" s="303">
        <f>SUM(F42,F44,F46,F48,F49,F50,F59,F60,F61,F62,F63,F64,F65,F66)</f>
        <v>2657000</v>
      </c>
      <c r="G40" s="303">
        <f>SUM(G42,G44,G46,G48,G49,G50,G59,G60,G61,G62,G63,G64,G65,G66)</f>
        <v>2657000</v>
      </c>
      <c r="H40" s="74"/>
      <c r="I40" s="75"/>
    </row>
    <row r="41" spans="1:9" s="3" customFormat="1" ht="10.5" customHeight="1">
      <c r="A41" s="79"/>
      <c r="B41" s="224"/>
      <c r="C41" s="79"/>
      <c r="D41" s="325"/>
      <c r="E41" s="304"/>
      <c r="F41" s="304"/>
      <c r="G41" s="304"/>
      <c r="H41" s="202"/>
      <c r="I41" s="203"/>
    </row>
    <row r="42" spans="1:9" s="3" customFormat="1" ht="10.5" customHeight="1">
      <c r="A42" s="293">
        <v>10</v>
      </c>
      <c r="B42" s="293">
        <v>60016</v>
      </c>
      <c r="C42" s="293">
        <v>6050</v>
      </c>
      <c r="D42" s="295" t="s">
        <v>37</v>
      </c>
      <c r="E42" s="283">
        <v>207150</v>
      </c>
      <c r="F42" s="285">
        <v>202000</v>
      </c>
      <c r="G42" s="287">
        <v>202000</v>
      </c>
      <c r="H42" s="289"/>
      <c r="I42" s="255"/>
    </row>
    <row r="43" spans="1:9" s="3" customFormat="1" ht="10.5" customHeight="1">
      <c r="A43" s="279"/>
      <c r="B43" s="279"/>
      <c r="C43" s="279"/>
      <c r="D43" s="261"/>
      <c r="E43" s="257"/>
      <c r="F43" s="258"/>
      <c r="G43" s="259"/>
      <c r="H43" s="254"/>
      <c r="I43" s="256"/>
    </row>
    <row r="44" spans="1:9" s="3" customFormat="1" ht="10.5" customHeight="1">
      <c r="A44" s="278">
        <v>11</v>
      </c>
      <c r="B44" s="278">
        <v>60016</v>
      </c>
      <c r="C44" s="278">
        <v>6050</v>
      </c>
      <c r="D44" s="295" t="s">
        <v>192</v>
      </c>
      <c r="E44" s="282">
        <v>1215233</v>
      </c>
      <c r="F44" s="284">
        <v>600000</v>
      </c>
      <c r="G44" s="286">
        <v>600000</v>
      </c>
      <c r="H44" s="288"/>
      <c r="I44" s="253"/>
    </row>
    <row r="45" spans="1:9" s="3" customFormat="1" ht="9.75" customHeight="1">
      <c r="A45" s="279"/>
      <c r="B45" s="279"/>
      <c r="C45" s="279"/>
      <c r="D45" s="261"/>
      <c r="E45" s="257"/>
      <c r="F45" s="258"/>
      <c r="G45" s="259"/>
      <c r="H45" s="254"/>
      <c r="I45" s="256"/>
    </row>
    <row r="46" spans="1:9" ht="10.5" customHeight="1">
      <c r="A46" s="293">
        <v>12</v>
      </c>
      <c r="B46" s="278">
        <v>60016</v>
      </c>
      <c r="C46" s="293">
        <v>6050</v>
      </c>
      <c r="D46" s="295" t="s">
        <v>66</v>
      </c>
      <c r="E46" s="282">
        <v>1001795</v>
      </c>
      <c r="F46" s="284">
        <v>400000</v>
      </c>
      <c r="G46" s="286">
        <v>400000</v>
      </c>
      <c r="H46" s="288"/>
      <c r="I46" s="253"/>
    </row>
    <row r="47" spans="1:9" ht="10.5" customHeight="1">
      <c r="A47" s="279"/>
      <c r="B47" s="279"/>
      <c r="C47" s="279"/>
      <c r="D47" s="261"/>
      <c r="E47" s="257"/>
      <c r="F47" s="258"/>
      <c r="G47" s="259"/>
      <c r="H47" s="254"/>
      <c r="I47" s="256"/>
    </row>
    <row r="48" spans="1:9" ht="21" customHeight="1">
      <c r="A48" s="158">
        <v>13</v>
      </c>
      <c r="B48" s="159">
        <v>60016</v>
      </c>
      <c r="C48" s="159">
        <v>6050</v>
      </c>
      <c r="D48" s="160" t="s">
        <v>172</v>
      </c>
      <c r="E48" s="161">
        <v>110980</v>
      </c>
      <c r="F48" s="162">
        <v>100000</v>
      </c>
      <c r="G48" s="163">
        <v>100000</v>
      </c>
      <c r="H48" s="164"/>
      <c r="I48" s="177"/>
    </row>
    <row r="49" spans="1:9" ht="21" customHeight="1">
      <c r="A49" s="159">
        <v>14</v>
      </c>
      <c r="B49" s="159">
        <v>60016</v>
      </c>
      <c r="C49" s="159">
        <v>6050</v>
      </c>
      <c r="D49" s="160" t="s">
        <v>184</v>
      </c>
      <c r="E49" s="161">
        <v>140000</v>
      </c>
      <c r="F49" s="162">
        <v>140000</v>
      </c>
      <c r="G49" s="170">
        <v>140000</v>
      </c>
      <c r="H49" s="173"/>
      <c r="I49" s="172"/>
    </row>
    <row r="50" spans="1:9" ht="21" customHeight="1">
      <c r="A50" s="159">
        <v>15</v>
      </c>
      <c r="B50" s="159" t="s">
        <v>197</v>
      </c>
      <c r="C50" s="159">
        <v>6050</v>
      </c>
      <c r="D50" s="160" t="s">
        <v>194</v>
      </c>
      <c r="E50" s="161">
        <v>360000</v>
      </c>
      <c r="F50" s="162">
        <v>360000</v>
      </c>
      <c r="G50" s="170">
        <v>360000</v>
      </c>
      <c r="H50" s="173"/>
      <c r="I50" s="172"/>
    </row>
    <row r="51" spans="1:9" ht="8.25" customHeight="1">
      <c r="A51" s="167"/>
      <c r="B51" s="167"/>
      <c r="C51" s="167"/>
      <c r="D51" s="190"/>
      <c r="E51" s="191"/>
      <c r="F51" s="192"/>
      <c r="G51" s="192"/>
      <c r="H51" s="193"/>
      <c r="I51" s="193"/>
    </row>
    <row r="52" spans="1:9" ht="12.75" customHeight="1">
      <c r="A52" s="167"/>
      <c r="B52" s="167"/>
      <c r="C52" s="167"/>
      <c r="D52" s="190"/>
      <c r="E52" s="191"/>
      <c r="F52" s="192"/>
      <c r="G52" s="192"/>
      <c r="H52" s="193"/>
      <c r="I52" s="193"/>
    </row>
    <row r="53" spans="1:10" s="2" customFormat="1" ht="12" customHeight="1" thickBot="1">
      <c r="A53" s="230" t="s">
        <v>1</v>
      </c>
      <c r="B53" s="231" t="s">
        <v>163</v>
      </c>
      <c r="C53" s="309" t="s">
        <v>169</v>
      </c>
      <c r="D53" s="231" t="s">
        <v>164</v>
      </c>
      <c r="E53" s="247" t="s">
        <v>165</v>
      </c>
      <c r="F53" s="244" t="s">
        <v>215</v>
      </c>
      <c r="G53" s="245"/>
      <c r="H53" s="245"/>
      <c r="I53" s="246"/>
      <c r="J53" s="15"/>
    </row>
    <row r="54" spans="1:9" s="2" customFormat="1" ht="12" customHeight="1" thickTop="1">
      <c r="A54" s="230"/>
      <c r="B54" s="231"/>
      <c r="C54" s="310"/>
      <c r="D54" s="231"/>
      <c r="E54" s="247"/>
      <c r="F54" s="239" t="s">
        <v>168</v>
      </c>
      <c r="G54" s="300" t="s">
        <v>166</v>
      </c>
      <c r="H54" s="251" t="s">
        <v>224</v>
      </c>
      <c r="I54" s="248" t="s">
        <v>179</v>
      </c>
    </row>
    <row r="55" spans="1:9" s="2" customFormat="1" ht="12" customHeight="1">
      <c r="A55" s="230"/>
      <c r="B55" s="231"/>
      <c r="C55" s="310"/>
      <c r="D55" s="231"/>
      <c r="E55" s="247"/>
      <c r="F55" s="240"/>
      <c r="G55" s="301"/>
      <c r="H55" s="252"/>
      <c r="I55" s="249"/>
    </row>
    <row r="56" spans="1:9" s="2" customFormat="1" ht="12" customHeight="1">
      <c r="A56" s="230"/>
      <c r="B56" s="231"/>
      <c r="C56" s="311"/>
      <c r="D56" s="231"/>
      <c r="E56" s="247"/>
      <c r="F56" s="241"/>
      <c r="G56" s="302"/>
      <c r="H56" s="238"/>
      <c r="I56" s="250"/>
    </row>
    <row r="57" spans="1:9" s="3" customFormat="1" ht="10.5" customHeight="1" thickBot="1">
      <c r="A57" s="48">
        <v>1</v>
      </c>
      <c r="B57" s="48">
        <v>2</v>
      </c>
      <c r="C57" s="48">
        <v>3</v>
      </c>
      <c r="D57" s="48">
        <v>4</v>
      </c>
      <c r="E57" s="49">
        <v>6</v>
      </c>
      <c r="F57" s="149">
        <v>7</v>
      </c>
      <c r="G57" s="151">
        <v>8</v>
      </c>
      <c r="H57" s="100">
        <v>9</v>
      </c>
      <c r="I57" s="174">
        <v>10</v>
      </c>
    </row>
    <row r="58" spans="1:9" s="3" customFormat="1" ht="1.5" customHeight="1" thickTop="1">
      <c r="A58" s="212"/>
      <c r="B58" s="212"/>
      <c r="C58" s="212"/>
      <c r="D58" s="212"/>
      <c r="E58" s="213"/>
      <c r="F58" s="214"/>
      <c r="G58" s="215"/>
      <c r="H58" s="216"/>
      <c r="I58" s="217"/>
    </row>
    <row r="59" spans="1:9" s="3" customFormat="1" ht="15.75" customHeight="1">
      <c r="A59" s="159">
        <v>16</v>
      </c>
      <c r="B59" s="159">
        <v>60016</v>
      </c>
      <c r="C59" s="159">
        <v>6050</v>
      </c>
      <c r="D59" s="160" t="s">
        <v>190</v>
      </c>
      <c r="E59" s="178">
        <v>309055</v>
      </c>
      <c r="F59" s="179">
        <v>260000</v>
      </c>
      <c r="G59" s="170">
        <v>260000</v>
      </c>
      <c r="H59" s="173"/>
      <c r="I59" s="173"/>
    </row>
    <row r="60" spans="1:9" ht="15.75" customHeight="1">
      <c r="A60" s="159">
        <v>17</v>
      </c>
      <c r="B60" s="159">
        <v>60016</v>
      </c>
      <c r="C60" s="159">
        <v>6050</v>
      </c>
      <c r="D60" s="160" t="s">
        <v>198</v>
      </c>
      <c r="E60" s="178">
        <v>49628</v>
      </c>
      <c r="F60" s="179">
        <v>35000</v>
      </c>
      <c r="G60" s="170">
        <v>35000</v>
      </c>
      <c r="H60" s="173"/>
      <c r="I60" s="173"/>
    </row>
    <row r="61" spans="1:9" ht="15.75" customHeight="1">
      <c r="A61" s="159">
        <v>18</v>
      </c>
      <c r="B61" s="159">
        <v>60016</v>
      </c>
      <c r="C61" s="159">
        <v>6050</v>
      </c>
      <c r="D61" s="160" t="s">
        <v>199</v>
      </c>
      <c r="E61" s="178">
        <v>15000</v>
      </c>
      <c r="F61" s="179">
        <v>15000</v>
      </c>
      <c r="G61" s="170">
        <v>15000</v>
      </c>
      <c r="H61" s="173"/>
      <c r="I61" s="173"/>
    </row>
    <row r="62" spans="1:9" ht="15.75" customHeight="1">
      <c r="A62" s="159">
        <v>19</v>
      </c>
      <c r="B62" s="159">
        <v>60016</v>
      </c>
      <c r="C62" s="159">
        <v>6050</v>
      </c>
      <c r="D62" s="160" t="s">
        <v>200</v>
      </c>
      <c r="E62" s="178">
        <v>227254</v>
      </c>
      <c r="F62" s="179">
        <v>150000</v>
      </c>
      <c r="G62" s="170">
        <v>150000</v>
      </c>
      <c r="H62" s="173"/>
      <c r="I62" s="173"/>
    </row>
    <row r="63" spans="1:9" ht="15.75" customHeight="1">
      <c r="A63" s="159">
        <v>20</v>
      </c>
      <c r="B63" s="159">
        <v>60016</v>
      </c>
      <c r="C63" s="159">
        <v>6050</v>
      </c>
      <c r="D63" s="160" t="s">
        <v>201</v>
      </c>
      <c r="E63" s="178">
        <v>189895</v>
      </c>
      <c r="F63" s="179">
        <v>180000</v>
      </c>
      <c r="G63" s="170">
        <v>180000</v>
      </c>
      <c r="H63" s="173"/>
      <c r="I63" s="173"/>
    </row>
    <row r="64" spans="1:9" ht="15.75" customHeight="1">
      <c r="A64" s="159">
        <v>21</v>
      </c>
      <c r="B64" s="159">
        <v>60016</v>
      </c>
      <c r="C64" s="159">
        <v>6050</v>
      </c>
      <c r="D64" s="160" t="s">
        <v>202</v>
      </c>
      <c r="E64" s="178">
        <v>65000</v>
      </c>
      <c r="F64" s="179">
        <v>65000</v>
      </c>
      <c r="G64" s="170">
        <v>65000</v>
      </c>
      <c r="H64" s="173"/>
      <c r="I64" s="173"/>
    </row>
    <row r="65" spans="1:9" ht="15.75" customHeight="1">
      <c r="A65" s="159">
        <v>22</v>
      </c>
      <c r="B65" s="159">
        <v>60016</v>
      </c>
      <c r="C65" s="159">
        <v>6050</v>
      </c>
      <c r="D65" s="160" t="s">
        <v>203</v>
      </c>
      <c r="E65" s="178">
        <v>70000</v>
      </c>
      <c r="F65" s="179">
        <v>70000</v>
      </c>
      <c r="G65" s="170">
        <v>70000</v>
      </c>
      <c r="H65" s="173"/>
      <c r="I65" s="173"/>
    </row>
    <row r="66" spans="1:9" ht="16.5" customHeight="1">
      <c r="A66" s="185">
        <v>23</v>
      </c>
      <c r="B66" s="180">
        <v>60016</v>
      </c>
      <c r="C66" s="159">
        <v>6050</v>
      </c>
      <c r="D66" s="160" t="s">
        <v>204</v>
      </c>
      <c r="E66" s="178">
        <v>80000</v>
      </c>
      <c r="F66" s="179">
        <v>80000</v>
      </c>
      <c r="G66" s="170">
        <v>80000</v>
      </c>
      <c r="H66" s="173"/>
      <c r="I66" s="173"/>
    </row>
    <row r="67" spans="1:9" ht="10.5" customHeight="1">
      <c r="A67" s="326"/>
      <c r="B67" s="223"/>
      <c r="C67" s="268"/>
      <c r="D67" s="222" t="s">
        <v>205</v>
      </c>
      <c r="E67" s="277">
        <f>E69</f>
        <v>4805842</v>
      </c>
      <c r="F67" s="277">
        <f>F69</f>
        <v>750580</v>
      </c>
      <c r="G67" s="277">
        <f>G69</f>
        <v>750580</v>
      </c>
      <c r="H67" s="276"/>
      <c r="I67" s="274"/>
    </row>
    <row r="68" spans="1:9" ht="10.5" customHeight="1">
      <c r="A68" s="327"/>
      <c r="B68" s="225"/>
      <c r="C68" s="269"/>
      <c r="D68" s="222"/>
      <c r="E68" s="277"/>
      <c r="F68" s="277"/>
      <c r="G68" s="277"/>
      <c r="H68" s="276"/>
      <c r="I68" s="275"/>
    </row>
    <row r="69" spans="1:9" ht="15.75" customHeight="1">
      <c r="A69" s="185">
        <v>24</v>
      </c>
      <c r="B69" s="180">
        <v>70005</v>
      </c>
      <c r="C69" s="159">
        <v>6050</v>
      </c>
      <c r="D69" s="160" t="s">
        <v>206</v>
      </c>
      <c r="E69" s="178">
        <v>4805842</v>
      </c>
      <c r="F69" s="179">
        <v>750580</v>
      </c>
      <c r="G69" s="170">
        <v>750580</v>
      </c>
      <c r="H69" s="173"/>
      <c r="I69" s="173"/>
    </row>
    <row r="70" spans="1:9" ht="18" customHeight="1">
      <c r="A70" s="326"/>
      <c r="B70" s="223"/>
      <c r="C70" s="268"/>
      <c r="D70" s="222" t="s">
        <v>225</v>
      </c>
      <c r="E70" s="277">
        <v>160000</v>
      </c>
      <c r="F70" s="277">
        <f>F72</f>
        <v>160000</v>
      </c>
      <c r="G70" s="277">
        <f>G72</f>
        <v>160000</v>
      </c>
      <c r="H70" s="276"/>
      <c r="I70" s="274"/>
    </row>
    <row r="71" spans="1:9" ht="9.75" customHeight="1">
      <c r="A71" s="327"/>
      <c r="B71" s="225"/>
      <c r="C71" s="269"/>
      <c r="D71" s="222"/>
      <c r="E71" s="277"/>
      <c r="F71" s="277"/>
      <c r="G71" s="277"/>
      <c r="H71" s="276"/>
      <c r="I71" s="275"/>
    </row>
    <row r="72" spans="1:9" ht="15.75" customHeight="1">
      <c r="A72" s="185">
        <v>25</v>
      </c>
      <c r="B72" s="180">
        <v>71035</v>
      </c>
      <c r="C72" s="159">
        <v>6050</v>
      </c>
      <c r="D72" s="160" t="s">
        <v>226</v>
      </c>
      <c r="E72" s="178">
        <v>160000</v>
      </c>
      <c r="F72" s="179">
        <v>160000</v>
      </c>
      <c r="G72" s="170">
        <v>160000</v>
      </c>
      <c r="H72" s="173"/>
      <c r="I72" s="173"/>
    </row>
    <row r="73" spans="1:9" ht="10.5" customHeight="1">
      <c r="A73" s="136"/>
      <c r="B73" s="223"/>
      <c r="C73" s="268"/>
      <c r="D73" s="222" t="s">
        <v>185</v>
      </c>
      <c r="E73" s="277">
        <f>E75</f>
        <v>85000</v>
      </c>
      <c r="F73" s="277">
        <f>F75</f>
        <v>85000</v>
      </c>
      <c r="G73" s="277">
        <f>G75</f>
        <v>85000</v>
      </c>
      <c r="H73" s="276"/>
      <c r="I73" s="274"/>
    </row>
    <row r="74" spans="1:9" ht="5.25" customHeight="1">
      <c r="A74" s="165"/>
      <c r="B74" s="225"/>
      <c r="C74" s="269"/>
      <c r="D74" s="222"/>
      <c r="E74" s="277"/>
      <c r="F74" s="277"/>
      <c r="G74" s="277"/>
      <c r="H74" s="276"/>
      <c r="I74" s="275"/>
    </row>
    <row r="75" spans="1:9" ht="15.75" customHeight="1">
      <c r="A75" s="157">
        <v>26</v>
      </c>
      <c r="B75" s="155">
        <v>75023</v>
      </c>
      <c r="C75" s="159">
        <v>6060</v>
      </c>
      <c r="D75" s="160" t="s">
        <v>193</v>
      </c>
      <c r="E75" s="178">
        <v>85000</v>
      </c>
      <c r="F75" s="179">
        <v>85000</v>
      </c>
      <c r="G75" s="170">
        <v>85000</v>
      </c>
      <c r="H75" s="173"/>
      <c r="I75" s="173"/>
    </row>
    <row r="76" spans="1:9" ht="10.5" customHeight="1">
      <c r="A76" s="136"/>
      <c r="B76" s="223"/>
      <c r="C76" s="268"/>
      <c r="D76" s="222" t="s">
        <v>173</v>
      </c>
      <c r="E76" s="277">
        <v>20000</v>
      </c>
      <c r="F76" s="277">
        <v>20000</v>
      </c>
      <c r="G76" s="277">
        <v>20000</v>
      </c>
      <c r="H76" s="276"/>
      <c r="I76" s="274"/>
    </row>
    <row r="77" spans="1:9" ht="5.25" customHeight="1">
      <c r="A77" s="165"/>
      <c r="B77" s="225"/>
      <c r="C77" s="269"/>
      <c r="D77" s="222"/>
      <c r="E77" s="277"/>
      <c r="F77" s="277"/>
      <c r="G77" s="277"/>
      <c r="H77" s="276"/>
      <c r="I77" s="275"/>
    </row>
    <row r="78" spans="1:9" ht="15.75" customHeight="1">
      <c r="A78" s="157">
        <v>27</v>
      </c>
      <c r="B78" s="155">
        <v>75412</v>
      </c>
      <c r="C78" s="159">
        <v>6060</v>
      </c>
      <c r="D78" s="160" t="s">
        <v>174</v>
      </c>
      <c r="E78" s="178">
        <v>20000</v>
      </c>
      <c r="F78" s="179">
        <v>20000</v>
      </c>
      <c r="G78" s="170">
        <v>20000</v>
      </c>
      <c r="H78" s="173"/>
      <c r="I78" s="173"/>
    </row>
    <row r="79" spans="1:9" ht="12" customHeight="1">
      <c r="A79" s="72"/>
      <c r="B79" s="223"/>
      <c r="C79" s="268"/>
      <c r="D79" s="307" t="s">
        <v>175</v>
      </c>
      <c r="E79" s="303">
        <f>SUM(E81,E83,E85,E87,E88,E89,E90,E92)</f>
        <v>27136465</v>
      </c>
      <c r="F79" s="303">
        <f>SUM(F81,F83,F85,F90,F87,F89,F88,F92)</f>
        <v>8018848</v>
      </c>
      <c r="G79" s="303">
        <f>SUM(G81,G83,G85,G90,G87,G89,G88,G92)</f>
        <v>7760848</v>
      </c>
      <c r="H79" s="274"/>
      <c r="I79" s="227">
        <v>258000</v>
      </c>
    </row>
    <row r="80" spans="1:9" ht="8.25" customHeight="1">
      <c r="A80" s="195"/>
      <c r="B80" s="224"/>
      <c r="C80" s="269"/>
      <c r="D80" s="308"/>
      <c r="E80" s="304"/>
      <c r="F80" s="304"/>
      <c r="G80" s="304"/>
      <c r="H80" s="275"/>
      <c r="I80" s="296"/>
    </row>
    <row r="81" spans="1:9" ht="9" customHeight="1">
      <c r="A81" s="293">
        <v>28</v>
      </c>
      <c r="B81" s="293">
        <v>80101</v>
      </c>
      <c r="C81" s="279">
        <v>6050</v>
      </c>
      <c r="D81" s="261" t="s">
        <v>20</v>
      </c>
      <c r="E81" s="263">
        <v>13902330</v>
      </c>
      <c r="F81" s="265">
        <v>2800000</v>
      </c>
      <c r="G81" s="259">
        <v>2800000</v>
      </c>
      <c r="H81" s="299"/>
      <c r="I81" s="299"/>
    </row>
    <row r="82" spans="1:9" ht="8.25" customHeight="1">
      <c r="A82" s="279"/>
      <c r="B82" s="279"/>
      <c r="C82" s="280"/>
      <c r="D82" s="281"/>
      <c r="E82" s="270"/>
      <c r="F82" s="271"/>
      <c r="G82" s="272"/>
      <c r="H82" s="273"/>
      <c r="I82" s="273"/>
    </row>
    <row r="83" spans="1:9" ht="8.25" customHeight="1">
      <c r="A83" s="278">
        <v>29</v>
      </c>
      <c r="B83" s="278">
        <v>80101</v>
      </c>
      <c r="C83" s="280">
        <v>6050</v>
      </c>
      <c r="D83" s="281" t="s">
        <v>53</v>
      </c>
      <c r="E83" s="270">
        <v>4803211</v>
      </c>
      <c r="F83" s="271">
        <v>1868848</v>
      </c>
      <c r="G83" s="272">
        <v>1668848</v>
      </c>
      <c r="H83" s="273"/>
      <c r="I83" s="266" t="s">
        <v>186</v>
      </c>
    </row>
    <row r="84" spans="1:9" ht="8.25" customHeight="1">
      <c r="A84" s="279"/>
      <c r="B84" s="279"/>
      <c r="C84" s="280"/>
      <c r="D84" s="281"/>
      <c r="E84" s="270"/>
      <c r="F84" s="271"/>
      <c r="G84" s="272"/>
      <c r="H84" s="273"/>
      <c r="I84" s="266"/>
    </row>
    <row r="85" spans="1:9" ht="8.25" customHeight="1">
      <c r="A85" s="278">
        <v>30</v>
      </c>
      <c r="B85" s="278">
        <v>80101</v>
      </c>
      <c r="C85" s="280">
        <v>6050</v>
      </c>
      <c r="D85" s="281" t="s">
        <v>176</v>
      </c>
      <c r="E85" s="270">
        <v>2078517</v>
      </c>
      <c r="F85" s="271">
        <v>1000000</v>
      </c>
      <c r="G85" s="272">
        <v>1000000</v>
      </c>
      <c r="H85" s="273"/>
      <c r="I85" s="273"/>
    </row>
    <row r="86" spans="1:9" ht="8.25" customHeight="1">
      <c r="A86" s="279"/>
      <c r="B86" s="279"/>
      <c r="C86" s="280"/>
      <c r="D86" s="281"/>
      <c r="E86" s="270"/>
      <c r="F86" s="271"/>
      <c r="G86" s="272"/>
      <c r="H86" s="273"/>
      <c r="I86" s="273"/>
    </row>
    <row r="87" spans="1:9" ht="17.25" customHeight="1">
      <c r="A87" s="159">
        <v>31</v>
      </c>
      <c r="B87" s="159">
        <v>80101</v>
      </c>
      <c r="C87" s="159">
        <v>6050</v>
      </c>
      <c r="D87" s="160" t="s">
        <v>188</v>
      </c>
      <c r="E87" s="178">
        <v>30000</v>
      </c>
      <c r="F87" s="179">
        <v>30000</v>
      </c>
      <c r="G87" s="170">
        <v>30000</v>
      </c>
      <c r="H87" s="171"/>
      <c r="I87" s="173"/>
    </row>
    <row r="88" spans="1:9" ht="17.25" customHeight="1">
      <c r="A88" s="159">
        <v>32</v>
      </c>
      <c r="B88" s="159">
        <v>80101</v>
      </c>
      <c r="C88" s="159">
        <v>6050</v>
      </c>
      <c r="D88" s="160" t="s">
        <v>191</v>
      </c>
      <c r="E88" s="178">
        <v>2000000</v>
      </c>
      <c r="F88" s="179">
        <v>2000000</v>
      </c>
      <c r="G88" s="170">
        <v>2000000</v>
      </c>
      <c r="H88" s="171"/>
      <c r="I88" s="173"/>
    </row>
    <row r="89" spans="1:9" ht="17.25" customHeight="1">
      <c r="A89" s="180">
        <v>33</v>
      </c>
      <c r="B89" s="180">
        <v>80101</v>
      </c>
      <c r="C89" s="159">
        <v>6050</v>
      </c>
      <c r="D89" s="160" t="s">
        <v>229</v>
      </c>
      <c r="E89" s="178">
        <v>80000</v>
      </c>
      <c r="F89" s="179">
        <v>80000</v>
      </c>
      <c r="G89" s="170">
        <v>80000</v>
      </c>
      <c r="H89" s="171"/>
      <c r="I89" s="173"/>
    </row>
    <row r="90" spans="1:9" ht="11.25" customHeight="1">
      <c r="A90" s="278">
        <v>34</v>
      </c>
      <c r="B90" s="278">
        <v>80101</v>
      </c>
      <c r="C90" s="280">
        <v>6053</v>
      </c>
      <c r="D90" s="281" t="s">
        <v>161</v>
      </c>
      <c r="E90" s="270">
        <v>140000</v>
      </c>
      <c r="F90" s="271">
        <v>140000</v>
      </c>
      <c r="G90" s="272">
        <v>82000</v>
      </c>
      <c r="H90" s="273"/>
      <c r="I90" s="266" t="s">
        <v>187</v>
      </c>
    </row>
    <row r="91" spans="1:9" ht="6" customHeight="1">
      <c r="A91" s="279"/>
      <c r="B91" s="279"/>
      <c r="C91" s="280"/>
      <c r="D91" s="281"/>
      <c r="E91" s="270"/>
      <c r="F91" s="271"/>
      <c r="G91" s="272"/>
      <c r="H91" s="273"/>
      <c r="I91" s="267"/>
    </row>
    <row r="92" spans="1:9" ht="17.25" customHeight="1">
      <c r="A92" s="159">
        <v>35</v>
      </c>
      <c r="B92" s="159">
        <v>80104</v>
      </c>
      <c r="C92" s="159">
        <v>6050</v>
      </c>
      <c r="D92" s="160" t="s">
        <v>232</v>
      </c>
      <c r="E92" s="178">
        <v>4102407</v>
      </c>
      <c r="F92" s="179">
        <v>100000</v>
      </c>
      <c r="G92" s="170">
        <v>100000</v>
      </c>
      <c r="H92" s="171"/>
      <c r="I92" s="218"/>
    </row>
    <row r="93" spans="1:9" ht="4.5" customHeight="1">
      <c r="A93" s="186"/>
      <c r="B93" s="186"/>
      <c r="C93" s="186"/>
      <c r="D93" s="184"/>
      <c r="E93" s="187"/>
      <c r="F93" s="228"/>
      <c r="G93" s="188"/>
      <c r="H93" s="189"/>
      <c r="I93" s="229"/>
    </row>
    <row r="94" spans="1:9" ht="12.75" customHeight="1">
      <c r="A94" s="167"/>
      <c r="B94" s="167"/>
      <c r="C94" s="167"/>
      <c r="D94" s="190"/>
      <c r="E94" s="192"/>
      <c r="F94" s="192"/>
      <c r="G94" s="192"/>
      <c r="H94" s="194"/>
      <c r="I94" s="193"/>
    </row>
    <row r="95" spans="1:9" ht="12.75" customHeight="1">
      <c r="A95" s="167"/>
      <c r="B95" s="167"/>
      <c r="C95" s="167"/>
      <c r="D95" s="190"/>
      <c r="E95" s="192"/>
      <c r="F95" s="192"/>
      <c r="G95" s="192"/>
      <c r="H95" s="194"/>
      <c r="I95" s="193"/>
    </row>
    <row r="96" spans="1:9" ht="12" customHeight="1" thickBot="1">
      <c r="A96" s="230" t="s">
        <v>1</v>
      </c>
      <c r="B96" s="231" t="s">
        <v>163</v>
      </c>
      <c r="C96" s="309" t="s">
        <v>169</v>
      </c>
      <c r="D96" s="231" t="s">
        <v>164</v>
      </c>
      <c r="E96" s="247" t="s">
        <v>165</v>
      </c>
      <c r="F96" s="244" t="s">
        <v>215</v>
      </c>
      <c r="G96" s="245"/>
      <c r="H96" s="245"/>
      <c r="I96" s="246"/>
    </row>
    <row r="97" spans="1:9" ht="12" customHeight="1" thickTop="1">
      <c r="A97" s="230"/>
      <c r="B97" s="231"/>
      <c r="C97" s="310"/>
      <c r="D97" s="231"/>
      <c r="E97" s="247"/>
      <c r="F97" s="239" t="s">
        <v>168</v>
      </c>
      <c r="G97" s="300" t="s">
        <v>166</v>
      </c>
      <c r="H97" s="251" t="s">
        <v>224</v>
      </c>
      <c r="I97" s="248" t="s">
        <v>179</v>
      </c>
    </row>
    <row r="98" spans="1:9" ht="12.75" customHeight="1">
      <c r="A98" s="230"/>
      <c r="B98" s="231"/>
      <c r="C98" s="310"/>
      <c r="D98" s="231"/>
      <c r="E98" s="247"/>
      <c r="F98" s="240"/>
      <c r="G98" s="301"/>
      <c r="H98" s="252"/>
      <c r="I98" s="249"/>
    </row>
    <row r="99" spans="1:9" ht="8.25" customHeight="1">
      <c r="A99" s="230"/>
      <c r="B99" s="231"/>
      <c r="C99" s="311"/>
      <c r="D99" s="231"/>
      <c r="E99" s="247"/>
      <c r="F99" s="241"/>
      <c r="G99" s="302"/>
      <c r="H99" s="238"/>
      <c r="I99" s="250"/>
    </row>
    <row r="100" spans="1:9" ht="13.5" customHeight="1" thickBot="1">
      <c r="A100" s="48">
        <v>1</v>
      </c>
      <c r="B100" s="48">
        <v>2</v>
      </c>
      <c r="C100" s="48">
        <v>3</v>
      </c>
      <c r="D100" s="48">
        <v>4</v>
      </c>
      <c r="E100" s="49">
        <v>6</v>
      </c>
      <c r="F100" s="149">
        <v>7</v>
      </c>
      <c r="G100" s="151">
        <v>8</v>
      </c>
      <c r="H100" s="100">
        <v>9</v>
      </c>
      <c r="I100" s="174">
        <v>10</v>
      </c>
    </row>
    <row r="101" spans="1:9" ht="9.75" customHeight="1" thickTop="1">
      <c r="A101" s="152"/>
      <c r="B101" s="332"/>
      <c r="C101" s="153"/>
      <c r="D101" s="316" t="s">
        <v>207</v>
      </c>
      <c r="E101" s="322">
        <f>SUM(E104,E105,E106,E107,E109,E108,E110,E111,E112,E113,E114,E115)</f>
        <v>819246</v>
      </c>
      <c r="F101" s="322">
        <f>SUM(F104,F105,F106,F107,F108,F109,F110,F111,F112,F113,F114,F115)</f>
        <v>680000</v>
      </c>
      <c r="G101" s="322">
        <f>SUM(G104,G105,G106,G107,G108,G109,G110,G111,G112,G113,G115,G114)</f>
        <v>680000</v>
      </c>
      <c r="H101" s="331"/>
      <c r="I101" s="236"/>
    </row>
    <row r="102" spans="1:9" ht="9" customHeight="1">
      <c r="A102" s="195"/>
      <c r="B102" s="224"/>
      <c r="C102" s="195"/>
      <c r="D102" s="308"/>
      <c r="E102" s="304"/>
      <c r="F102" s="304"/>
      <c r="G102" s="304"/>
      <c r="H102" s="275"/>
      <c r="I102" s="237"/>
    </row>
    <row r="103" spans="1:9" ht="2.25" customHeight="1">
      <c r="A103" s="195"/>
      <c r="B103" s="201"/>
      <c r="C103" s="195"/>
      <c r="D103" s="205"/>
      <c r="E103" s="199"/>
      <c r="F103" s="199"/>
      <c r="G103" s="199"/>
      <c r="H103" s="198"/>
      <c r="I103" s="200"/>
    </row>
    <row r="104" spans="1:9" ht="18.75" customHeight="1">
      <c r="A104" s="183">
        <v>36</v>
      </c>
      <c r="B104" s="183">
        <v>90015</v>
      </c>
      <c r="C104" s="183">
        <v>6050</v>
      </c>
      <c r="D104" s="181" t="s">
        <v>208</v>
      </c>
      <c r="E104" s="182">
        <v>65960</v>
      </c>
      <c r="F104" s="196">
        <v>60000</v>
      </c>
      <c r="G104" s="197">
        <v>60000</v>
      </c>
      <c r="H104" s="204"/>
      <c r="I104" s="176"/>
    </row>
    <row r="105" spans="1:9" ht="18.75" customHeight="1">
      <c r="A105" s="159">
        <v>37</v>
      </c>
      <c r="B105" s="159">
        <v>90015</v>
      </c>
      <c r="C105" s="159">
        <v>6050</v>
      </c>
      <c r="D105" s="160" t="s">
        <v>209</v>
      </c>
      <c r="E105" s="178">
        <v>65994</v>
      </c>
      <c r="F105" s="179">
        <v>60000</v>
      </c>
      <c r="G105" s="170">
        <v>60000</v>
      </c>
      <c r="H105" s="171"/>
      <c r="I105" s="172"/>
    </row>
    <row r="106" spans="1:9" ht="18.75" customHeight="1">
      <c r="A106" s="159">
        <v>38</v>
      </c>
      <c r="B106" s="159">
        <v>90015</v>
      </c>
      <c r="C106" s="159">
        <v>6050</v>
      </c>
      <c r="D106" s="160" t="s">
        <v>227</v>
      </c>
      <c r="E106" s="178">
        <v>71579</v>
      </c>
      <c r="F106" s="179">
        <v>60000</v>
      </c>
      <c r="G106" s="170">
        <v>60000</v>
      </c>
      <c r="H106" s="171"/>
      <c r="I106" s="172"/>
    </row>
    <row r="107" spans="1:9" ht="17.25" customHeight="1">
      <c r="A107" s="159">
        <v>39</v>
      </c>
      <c r="B107" s="159">
        <v>90015</v>
      </c>
      <c r="C107" s="159">
        <v>6050</v>
      </c>
      <c r="D107" s="160" t="s">
        <v>210</v>
      </c>
      <c r="E107" s="178">
        <v>68490</v>
      </c>
      <c r="F107" s="179">
        <v>60000</v>
      </c>
      <c r="G107" s="170">
        <v>60000</v>
      </c>
      <c r="H107" s="171"/>
      <c r="I107" s="172"/>
    </row>
    <row r="108" spans="1:9" ht="18" customHeight="1">
      <c r="A108" s="159">
        <v>40</v>
      </c>
      <c r="B108" s="159">
        <v>90015</v>
      </c>
      <c r="C108" s="159">
        <v>6050</v>
      </c>
      <c r="D108" s="160" t="s">
        <v>211</v>
      </c>
      <c r="E108" s="178">
        <v>122301</v>
      </c>
      <c r="F108" s="179">
        <v>50000</v>
      </c>
      <c r="G108" s="170">
        <v>50000</v>
      </c>
      <c r="H108" s="171"/>
      <c r="I108" s="172"/>
    </row>
    <row r="109" spans="1:9" ht="18.75" customHeight="1">
      <c r="A109" s="159">
        <v>41</v>
      </c>
      <c r="B109" s="159">
        <v>90015</v>
      </c>
      <c r="C109" s="159">
        <v>6050</v>
      </c>
      <c r="D109" s="160" t="s">
        <v>212</v>
      </c>
      <c r="E109" s="178">
        <v>121624</v>
      </c>
      <c r="F109" s="179">
        <v>100000</v>
      </c>
      <c r="G109" s="170">
        <v>100000</v>
      </c>
      <c r="H109" s="171"/>
      <c r="I109" s="172"/>
    </row>
    <row r="110" spans="1:9" ht="18.75" customHeight="1">
      <c r="A110" s="159">
        <v>42</v>
      </c>
      <c r="B110" s="159">
        <v>90015</v>
      </c>
      <c r="C110" s="159">
        <v>6050</v>
      </c>
      <c r="D110" s="160" t="s">
        <v>213</v>
      </c>
      <c r="E110" s="178">
        <v>29270</v>
      </c>
      <c r="F110" s="179">
        <v>25000</v>
      </c>
      <c r="G110" s="170">
        <v>25000</v>
      </c>
      <c r="H110" s="171"/>
      <c r="I110" s="172"/>
    </row>
    <row r="111" spans="1:9" ht="19.5" customHeight="1">
      <c r="A111" s="159">
        <v>43</v>
      </c>
      <c r="B111" s="159">
        <v>90015</v>
      </c>
      <c r="C111" s="159">
        <v>6050</v>
      </c>
      <c r="D111" s="160" t="s">
        <v>233</v>
      </c>
      <c r="E111" s="178">
        <v>84028</v>
      </c>
      <c r="F111" s="179">
        <v>75000</v>
      </c>
      <c r="G111" s="170">
        <v>75000</v>
      </c>
      <c r="H111" s="171"/>
      <c r="I111" s="172"/>
    </row>
    <row r="112" spans="1:9" ht="19.5" customHeight="1">
      <c r="A112" s="159">
        <v>44</v>
      </c>
      <c r="B112" s="159">
        <v>90015</v>
      </c>
      <c r="C112" s="159">
        <v>6050</v>
      </c>
      <c r="D112" s="160" t="s">
        <v>230</v>
      </c>
      <c r="E112" s="178">
        <v>75000</v>
      </c>
      <c r="F112" s="179">
        <v>75000</v>
      </c>
      <c r="G112" s="170">
        <v>75000</v>
      </c>
      <c r="H112" s="171"/>
      <c r="I112" s="172"/>
    </row>
    <row r="113" spans="1:9" ht="18.75" customHeight="1">
      <c r="A113" s="159">
        <v>45</v>
      </c>
      <c r="B113" s="159">
        <v>90015</v>
      </c>
      <c r="C113" s="159">
        <v>6050</v>
      </c>
      <c r="D113" s="160" t="s">
        <v>214</v>
      </c>
      <c r="E113" s="178">
        <v>75000</v>
      </c>
      <c r="F113" s="179">
        <v>75000</v>
      </c>
      <c r="G113" s="170">
        <v>75000</v>
      </c>
      <c r="H113" s="171"/>
      <c r="I113" s="172"/>
    </row>
    <row r="114" spans="1:9" ht="22.5" customHeight="1">
      <c r="A114" s="159">
        <v>46</v>
      </c>
      <c r="B114" s="159">
        <v>90015</v>
      </c>
      <c r="C114" s="159">
        <v>6050</v>
      </c>
      <c r="D114" s="160" t="s">
        <v>231</v>
      </c>
      <c r="E114" s="178">
        <v>20000</v>
      </c>
      <c r="F114" s="179">
        <v>20000</v>
      </c>
      <c r="G114" s="170">
        <v>20000</v>
      </c>
      <c r="H114" s="171"/>
      <c r="I114" s="172"/>
    </row>
    <row r="115" spans="1:9" ht="24.75" customHeight="1">
      <c r="A115" s="159">
        <v>47</v>
      </c>
      <c r="B115" s="159">
        <v>90015</v>
      </c>
      <c r="C115" s="159">
        <v>6050</v>
      </c>
      <c r="D115" s="160" t="s">
        <v>228</v>
      </c>
      <c r="E115" s="178">
        <v>20000</v>
      </c>
      <c r="F115" s="179">
        <v>20000</v>
      </c>
      <c r="G115" s="170">
        <v>20000</v>
      </c>
      <c r="H115" s="171"/>
      <c r="I115" s="172"/>
    </row>
    <row r="116" spans="1:9" ht="12" customHeight="1">
      <c r="A116" s="328" t="s">
        <v>25</v>
      </c>
      <c r="B116" s="328"/>
      <c r="C116" s="328"/>
      <c r="D116" s="328"/>
      <c r="E116" s="271">
        <f>(E18+E40+E67+E73+E76+E79+E101+E70)</f>
        <v>119203713</v>
      </c>
      <c r="F116" s="329">
        <f>SUM(F18,F40,F67,F70,F73,F76,F79,F101)</f>
        <v>27128213</v>
      </c>
      <c r="G116" s="329">
        <f>SUM(G79,G70,G76,G73,G40,G18,G67,G101)</f>
        <v>17838713</v>
      </c>
      <c r="H116" s="329">
        <f>SUM(H79,H76,H18)</f>
        <v>5269000</v>
      </c>
      <c r="I116" s="297">
        <f>SUM(I79,I76,I73,I74,I77,I40,I18,I41)</f>
        <v>4020500</v>
      </c>
    </row>
    <row r="117" spans="1:9" ht="11.25" customHeight="1" thickBot="1">
      <c r="A117" s="328"/>
      <c r="B117" s="328"/>
      <c r="C117" s="328"/>
      <c r="D117" s="328"/>
      <c r="E117" s="271"/>
      <c r="F117" s="330"/>
      <c r="G117" s="330"/>
      <c r="H117" s="330"/>
      <c r="I117" s="298"/>
    </row>
    <row r="118" spans="1:9" s="43" customFormat="1" ht="12" customHeight="1">
      <c r="A118" s="168" t="s">
        <v>80</v>
      </c>
      <c r="B118" s="168"/>
      <c r="C118" s="167"/>
      <c r="D118" s="167"/>
      <c r="E118" s="40"/>
      <c r="F118" s="40"/>
      <c r="G118" s="40"/>
      <c r="H118" s="40"/>
      <c r="I118" s="40"/>
    </row>
    <row r="119" ht="4.5" customHeight="1"/>
    <row r="120" spans="1:2" s="16" customFormat="1" ht="6.75" customHeight="1">
      <c r="A120" s="169" t="s">
        <v>129</v>
      </c>
      <c r="B120" s="142"/>
    </row>
    <row r="121" spans="1:2" s="16" customFormat="1" ht="6.75" customHeight="1">
      <c r="A121" s="169"/>
      <c r="B121" s="142"/>
    </row>
    <row r="122" spans="1:9" s="16" customFormat="1" ht="9.75" customHeight="1">
      <c r="A122" s="1" t="s">
        <v>115</v>
      </c>
      <c r="B122" s="305" t="s">
        <v>177</v>
      </c>
      <c r="C122" s="306"/>
      <c r="D122" s="306"/>
      <c r="E122" s="306"/>
      <c r="F122" s="306"/>
      <c r="G122" s="306"/>
      <c r="H122" s="306"/>
      <c r="I122" s="306"/>
    </row>
    <row r="123" spans="1:9" s="16" customFormat="1" ht="12.75" customHeight="1">
      <c r="A123" s="1"/>
      <c r="B123" s="226" t="s">
        <v>181</v>
      </c>
      <c r="C123" s="226"/>
      <c r="D123" s="226"/>
      <c r="E123" s="226"/>
      <c r="F123" s="226"/>
      <c r="G123" s="226"/>
      <c r="H123" s="226"/>
      <c r="I123" s="226"/>
    </row>
    <row r="124" spans="1:9" s="16" customFormat="1" ht="13.5" customHeight="1">
      <c r="A124" s="1"/>
      <c r="B124" s="226"/>
      <c r="C124" s="226"/>
      <c r="D124" s="226"/>
      <c r="E124" s="226"/>
      <c r="F124" s="226"/>
      <c r="G124" s="226"/>
      <c r="H124" s="226"/>
      <c r="I124" s="226"/>
    </row>
    <row r="125" spans="1:9" s="16" customFormat="1" ht="18.75" customHeight="1">
      <c r="A125" s="1"/>
      <c r="B125" s="226" t="s">
        <v>217</v>
      </c>
      <c r="C125" s="226"/>
      <c r="D125" s="226"/>
      <c r="E125" s="226"/>
      <c r="F125" s="226"/>
      <c r="G125" s="226"/>
      <c r="H125" s="226"/>
      <c r="I125" s="226"/>
    </row>
    <row r="126" spans="1:9" s="16" customFormat="1" ht="12.75" customHeight="1">
      <c r="A126" s="1"/>
      <c r="B126" s="226" t="s">
        <v>218</v>
      </c>
      <c r="C126" s="226"/>
      <c r="D126" s="226"/>
      <c r="E126" s="226"/>
      <c r="F126" s="226"/>
      <c r="G126" s="226"/>
      <c r="H126" s="226"/>
      <c r="I126" s="226"/>
    </row>
    <row r="127" spans="1:4" ht="11.25">
      <c r="A127" s="156" t="s">
        <v>183</v>
      </c>
      <c r="B127" s="156" t="s">
        <v>180</v>
      </c>
      <c r="C127" s="156"/>
      <c r="D127" s="156"/>
    </row>
    <row r="128" spans="1:4" ht="11.25">
      <c r="A128" s="156" t="s">
        <v>158</v>
      </c>
      <c r="B128" s="156" t="s">
        <v>219</v>
      </c>
      <c r="C128" s="156"/>
      <c r="D128" s="156"/>
    </row>
    <row r="129" spans="1:4" ht="11.25">
      <c r="A129" s="156" t="s">
        <v>117</v>
      </c>
      <c r="B129" s="156" t="s">
        <v>220</v>
      </c>
      <c r="C129" s="156"/>
      <c r="D129" s="156"/>
    </row>
    <row r="130" spans="1:4" ht="11.25">
      <c r="A130" s="156" t="s">
        <v>182</v>
      </c>
      <c r="B130" s="156" t="s">
        <v>221</v>
      </c>
      <c r="C130" s="156"/>
      <c r="D130" s="156"/>
    </row>
    <row r="131" spans="2:9" ht="12.75" customHeight="1">
      <c r="B131" s="305"/>
      <c r="C131" s="306"/>
      <c r="D131" s="306"/>
      <c r="E131" s="306"/>
      <c r="F131" s="306"/>
      <c r="G131" s="306"/>
      <c r="H131" s="306"/>
      <c r="I131" s="306"/>
    </row>
    <row r="132" spans="3:9" ht="12.75" customHeight="1">
      <c r="C132" s="226"/>
      <c r="D132" s="226"/>
      <c r="E132" s="226"/>
      <c r="F132" s="226"/>
      <c r="G132" s="226"/>
      <c r="H132" s="226"/>
      <c r="I132" s="226"/>
    </row>
    <row r="133" spans="3:9" ht="9" customHeight="1">
      <c r="C133" s="226"/>
      <c r="D133" s="226"/>
      <c r="E133" s="226"/>
      <c r="F133" s="226"/>
      <c r="G133" s="226"/>
      <c r="H133" s="226"/>
      <c r="I133" s="226"/>
    </row>
    <row r="134" spans="3:9" ht="9.75" customHeight="1">
      <c r="C134" s="305"/>
      <c r="D134" s="305"/>
      <c r="E134" s="305"/>
      <c r="F134" s="305"/>
      <c r="G134" s="305"/>
      <c r="H134" s="305"/>
      <c r="I134" s="305"/>
    </row>
    <row r="135" spans="3:9" ht="9.75" customHeight="1">
      <c r="C135" s="305"/>
      <c r="D135" s="305"/>
      <c r="E135" s="305"/>
      <c r="F135" s="305"/>
      <c r="G135" s="305"/>
      <c r="H135" s="305"/>
      <c r="I135" s="305"/>
    </row>
  </sheetData>
  <mergeCells count="260">
    <mergeCell ref="H70:H71"/>
    <mergeCell ref="I70:I71"/>
    <mergeCell ref="A70:A71"/>
    <mergeCell ref="B70:B71"/>
    <mergeCell ref="C70:C71"/>
    <mergeCell ref="D70:D71"/>
    <mergeCell ref="B125:I125"/>
    <mergeCell ref="B126:I126"/>
    <mergeCell ref="H97:H99"/>
    <mergeCell ref="I97:I99"/>
    <mergeCell ref="I101:I102"/>
    <mergeCell ref="B123:I124"/>
    <mergeCell ref="G116:G117"/>
    <mergeCell ref="H116:H117"/>
    <mergeCell ref="B101:B102"/>
    <mergeCell ref="E96:E99"/>
    <mergeCell ref="F96:I96"/>
    <mergeCell ref="F97:F99"/>
    <mergeCell ref="G97:G99"/>
    <mergeCell ref="E101:E102"/>
    <mergeCell ref="F101:F102"/>
    <mergeCell ref="G101:G102"/>
    <mergeCell ref="H101:H102"/>
    <mergeCell ref="D101:D102"/>
    <mergeCell ref="A96:A99"/>
    <mergeCell ref="B96:B99"/>
    <mergeCell ref="C96:C99"/>
    <mergeCell ref="D96:D99"/>
    <mergeCell ref="G73:G74"/>
    <mergeCell ref="B67:B68"/>
    <mergeCell ref="D67:D68"/>
    <mergeCell ref="E67:E68"/>
    <mergeCell ref="F67:F68"/>
    <mergeCell ref="G67:G68"/>
    <mergeCell ref="E70:E71"/>
    <mergeCell ref="F70:F71"/>
    <mergeCell ref="G70:G71"/>
    <mergeCell ref="I36:I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I85:I86"/>
    <mergeCell ref="E85:E86"/>
    <mergeCell ref="G34:G35"/>
    <mergeCell ref="B131:I131"/>
    <mergeCell ref="A116:D117"/>
    <mergeCell ref="E116:E117"/>
    <mergeCell ref="F116:F117"/>
    <mergeCell ref="E76:E77"/>
    <mergeCell ref="F76:F77"/>
    <mergeCell ref="E79:E80"/>
    <mergeCell ref="E83:E84"/>
    <mergeCell ref="F79:F80"/>
    <mergeCell ref="G79:G80"/>
    <mergeCell ref="H79:H80"/>
    <mergeCell ref="G83:G84"/>
    <mergeCell ref="F83:F84"/>
    <mergeCell ref="G81:G82"/>
    <mergeCell ref="A81:A82"/>
    <mergeCell ref="H18:H19"/>
    <mergeCell ref="H34:H35"/>
    <mergeCell ref="E36:E37"/>
    <mergeCell ref="F36:F37"/>
    <mergeCell ref="G36:G37"/>
    <mergeCell ref="G22:G23"/>
    <mergeCell ref="G32:G33"/>
    <mergeCell ref="H32:H33"/>
    <mergeCell ref="H36:H37"/>
    <mergeCell ref="A83:A84"/>
    <mergeCell ref="A85:A86"/>
    <mergeCell ref="D85:D86"/>
    <mergeCell ref="B85:B86"/>
    <mergeCell ref="C83:C84"/>
    <mergeCell ref="D83:D84"/>
    <mergeCell ref="B83:B84"/>
    <mergeCell ref="B40:B41"/>
    <mergeCell ref="D40:D41"/>
    <mergeCell ref="A67:A68"/>
    <mergeCell ref="A53:A56"/>
    <mergeCell ref="C44:C45"/>
    <mergeCell ref="C42:C43"/>
    <mergeCell ref="D42:D43"/>
    <mergeCell ref="B53:B56"/>
    <mergeCell ref="C53:C56"/>
    <mergeCell ref="D53:D56"/>
    <mergeCell ref="A36:A37"/>
    <mergeCell ref="C36:C37"/>
    <mergeCell ref="D36:D37"/>
    <mergeCell ref="B36:B37"/>
    <mergeCell ref="A32:A33"/>
    <mergeCell ref="C32:C33"/>
    <mergeCell ref="A34:A35"/>
    <mergeCell ref="C34:C35"/>
    <mergeCell ref="B34:B35"/>
    <mergeCell ref="A20:A21"/>
    <mergeCell ref="C20:C21"/>
    <mergeCell ref="D20:D21"/>
    <mergeCell ref="D32:D33"/>
    <mergeCell ref="B20:B21"/>
    <mergeCell ref="B22:B23"/>
    <mergeCell ref="B32:B33"/>
    <mergeCell ref="A22:A23"/>
    <mergeCell ref="C22:C23"/>
    <mergeCell ref="D22:D23"/>
    <mergeCell ref="G13:G15"/>
    <mergeCell ref="D34:D35"/>
    <mergeCell ref="F22:F23"/>
    <mergeCell ref="E20:E21"/>
    <mergeCell ref="E34:E35"/>
    <mergeCell ref="F34:F35"/>
    <mergeCell ref="E24:E25"/>
    <mergeCell ref="F24:F25"/>
    <mergeCell ref="F32:F33"/>
    <mergeCell ref="G24:G25"/>
    <mergeCell ref="B18:B19"/>
    <mergeCell ref="D18:D19"/>
    <mergeCell ref="H22:H23"/>
    <mergeCell ref="G20:G21"/>
    <mergeCell ref="H20:H21"/>
    <mergeCell ref="E18:E19"/>
    <mergeCell ref="F18:F19"/>
    <mergeCell ref="G18:G19"/>
    <mergeCell ref="F44:F45"/>
    <mergeCell ref="D44:D45"/>
    <mergeCell ref="C12:C15"/>
    <mergeCell ref="F13:F15"/>
    <mergeCell ref="F12:I12"/>
    <mergeCell ref="E32:E33"/>
    <mergeCell ref="I32:I33"/>
    <mergeCell ref="E22:E23"/>
    <mergeCell ref="F20:F21"/>
    <mergeCell ref="H13:H15"/>
    <mergeCell ref="C134:I135"/>
    <mergeCell ref="D46:D47"/>
    <mergeCell ref="B122:I122"/>
    <mergeCell ref="I83:I84"/>
    <mergeCell ref="E81:E82"/>
    <mergeCell ref="F81:F82"/>
    <mergeCell ref="H81:H82"/>
    <mergeCell ref="C85:C86"/>
    <mergeCell ref="D79:D80"/>
    <mergeCell ref="B73:B74"/>
    <mergeCell ref="E40:E41"/>
    <mergeCell ref="F40:F41"/>
    <mergeCell ref="G40:G41"/>
    <mergeCell ref="E42:E43"/>
    <mergeCell ref="F42:F43"/>
    <mergeCell ref="G42:G43"/>
    <mergeCell ref="E44:E45"/>
    <mergeCell ref="D73:D74"/>
    <mergeCell ref="C46:C47"/>
    <mergeCell ref="G44:G45"/>
    <mergeCell ref="G46:G47"/>
    <mergeCell ref="E73:E74"/>
    <mergeCell ref="F73:F74"/>
    <mergeCell ref="E46:E47"/>
    <mergeCell ref="F46:F47"/>
    <mergeCell ref="G54:G56"/>
    <mergeCell ref="C132:I133"/>
    <mergeCell ref="I79:I80"/>
    <mergeCell ref="H83:H84"/>
    <mergeCell ref="H85:H86"/>
    <mergeCell ref="I116:I117"/>
    <mergeCell ref="C81:C82"/>
    <mergeCell ref="D81:D82"/>
    <mergeCell ref="I81:I82"/>
    <mergeCell ref="F85:F86"/>
    <mergeCell ref="G85:G86"/>
    <mergeCell ref="B79:B80"/>
    <mergeCell ref="B76:B77"/>
    <mergeCell ref="B81:B82"/>
    <mergeCell ref="C67:C68"/>
    <mergeCell ref="C73:C74"/>
    <mergeCell ref="D76:D77"/>
    <mergeCell ref="A42:A43"/>
    <mergeCell ref="A46:A47"/>
    <mergeCell ref="B46:B47"/>
    <mergeCell ref="A44:A45"/>
    <mergeCell ref="B44:B45"/>
    <mergeCell ref="B42:B43"/>
    <mergeCell ref="I34:I35"/>
    <mergeCell ref="I18:I19"/>
    <mergeCell ref="H26:H27"/>
    <mergeCell ref="I26:I27"/>
    <mergeCell ref="H24:H25"/>
    <mergeCell ref="I24:I25"/>
    <mergeCell ref="H28:H29"/>
    <mergeCell ref="I28:I29"/>
    <mergeCell ref="I30:I31"/>
    <mergeCell ref="A9:I9"/>
    <mergeCell ref="A12:A15"/>
    <mergeCell ref="B12:B15"/>
    <mergeCell ref="H2:I2"/>
    <mergeCell ref="H4:I4"/>
    <mergeCell ref="H5:I5"/>
    <mergeCell ref="H6:I6"/>
    <mergeCell ref="I13:I15"/>
    <mergeCell ref="D12:D15"/>
    <mergeCell ref="E12:E15"/>
    <mergeCell ref="F53:I53"/>
    <mergeCell ref="E53:E56"/>
    <mergeCell ref="I54:I56"/>
    <mergeCell ref="H54:H56"/>
    <mergeCell ref="F54:F56"/>
    <mergeCell ref="I67:I68"/>
    <mergeCell ref="I73:I74"/>
    <mergeCell ref="H44:H45"/>
    <mergeCell ref="H42:H43"/>
    <mergeCell ref="I42:I43"/>
    <mergeCell ref="I44:I45"/>
    <mergeCell ref="H73:H74"/>
    <mergeCell ref="H67:H68"/>
    <mergeCell ref="H46:H47"/>
    <mergeCell ref="I46:I47"/>
    <mergeCell ref="A24:A25"/>
    <mergeCell ref="B24:B25"/>
    <mergeCell ref="C24:C25"/>
    <mergeCell ref="D24:D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H30:H31"/>
    <mergeCell ref="A90:A91"/>
    <mergeCell ref="B90:B91"/>
    <mergeCell ref="C90:C91"/>
    <mergeCell ref="D90:D91"/>
    <mergeCell ref="I90:I91"/>
    <mergeCell ref="C76:C77"/>
    <mergeCell ref="E90:E91"/>
    <mergeCell ref="F90:F91"/>
    <mergeCell ref="G90:G91"/>
    <mergeCell ref="H90:H91"/>
    <mergeCell ref="I76:I77"/>
    <mergeCell ref="H76:H77"/>
    <mergeCell ref="G76:G77"/>
    <mergeCell ref="C79:C80"/>
  </mergeCells>
  <printOptions horizontalCentered="1"/>
  <pageMargins left="0.36" right="0.45" top="0.59" bottom="0.61" header="0.32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25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42" t="s">
        <v>93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30" t="s">
        <v>1</v>
      </c>
      <c r="B10" s="231" t="s">
        <v>0</v>
      </c>
      <c r="C10" s="231" t="s">
        <v>7</v>
      </c>
      <c r="D10" s="231" t="s">
        <v>8</v>
      </c>
      <c r="E10" s="247" t="s">
        <v>9</v>
      </c>
      <c r="F10" s="409" t="s">
        <v>96</v>
      </c>
      <c r="G10" s="426" t="s">
        <v>98</v>
      </c>
      <c r="H10" s="430" t="s">
        <v>86</v>
      </c>
      <c r="I10" s="426"/>
      <c r="J10" s="426"/>
      <c r="K10" s="426"/>
      <c r="L10" s="426"/>
      <c r="M10" s="426"/>
      <c r="N10" s="426"/>
      <c r="O10" s="426"/>
      <c r="P10" s="405"/>
    </row>
    <row r="11" spans="1:16" s="2" customFormat="1" ht="12.75" customHeight="1" thickBot="1">
      <c r="A11" s="230"/>
      <c r="B11" s="231"/>
      <c r="C11" s="231"/>
      <c r="D11" s="231"/>
      <c r="E11" s="247"/>
      <c r="F11" s="252"/>
      <c r="G11" s="391"/>
      <c r="H11" s="394">
        <v>2003</v>
      </c>
      <c r="I11" s="395"/>
      <c r="J11" s="395"/>
      <c r="K11" s="395"/>
      <c r="L11" s="395"/>
      <c r="M11" s="396"/>
      <c r="N11" s="424">
        <v>2004</v>
      </c>
      <c r="O11" s="398"/>
      <c r="P11" s="5">
        <v>2005</v>
      </c>
    </row>
    <row r="12" spans="1:16" s="2" customFormat="1" ht="9.75" customHeight="1" thickTop="1">
      <c r="A12" s="230"/>
      <c r="B12" s="231"/>
      <c r="C12" s="231"/>
      <c r="D12" s="231"/>
      <c r="E12" s="247"/>
      <c r="F12" s="252"/>
      <c r="G12" s="391"/>
      <c r="H12" s="399" t="s">
        <v>95</v>
      </c>
      <c r="I12" s="390" t="s">
        <v>13</v>
      </c>
      <c r="J12" s="392"/>
      <c r="K12" s="392"/>
      <c r="L12" s="392"/>
      <c r="M12" s="425"/>
      <c r="N12" s="426" t="s">
        <v>16</v>
      </c>
      <c r="O12" s="427"/>
      <c r="P12" s="231" t="s">
        <v>16</v>
      </c>
    </row>
    <row r="13" spans="1:16" s="2" customFormat="1" ht="9.75" customHeight="1">
      <c r="A13" s="230"/>
      <c r="B13" s="231"/>
      <c r="C13" s="231"/>
      <c r="D13" s="231"/>
      <c r="E13" s="247"/>
      <c r="F13" s="252"/>
      <c r="G13" s="391"/>
      <c r="H13" s="400"/>
      <c r="I13" s="383" t="s">
        <v>14</v>
      </c>
      <c r="J13" s="247" t="s">
        <v>12</v>
      </c>
      <c r="K13" s="385"/>
      <c r="L13" s="385"/>
      <c r="M13" s="386"/>
      <c r="N13" s="391"/>
      <c r="O13" s="428"/>
      <c r="P13" s="231"/>
    </row>
    <row r="14" spans="1:16" s="2" customFormat="1" ht="29.25">
      <c r="A14" s="230"/>
      <c r="B14" s="231"/>
      <c r="C14" s="231"/>
      <c r="D14" s="231"/>
      <c r="E14" s="247"/>
      <c r="F14" s="238"/>
      <c r="G14" s="392"/>
      <c r="H14" s="400"/>
      <c r="I14" s="384"/>
      <c r="J14" s="34" t="s">
        <v>10</v>
      </c>
      <c r="K14" s="34" t="s">
        <v>11</v>
      </c>
      <c r="L14" s="247" t="s">
        <v>15</v>
      </c>
      <c r="M14" s="386"/>
      <c r="N14" s="392"/>
      <c r="O14" s="429"/>
      <c r="P14" s="23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87">
        <v>12</v>
      </c>
      <c r="M15" s="388"/>
      <c r="N15" s="381">
        <v>13</v>
      </c>
      <c r="O15" s="382"/>
      <c r="P15" s="48">
        <v>14</v>
      </c>
    </row>
    <row r="16" spans="1:16" ht="10.5" hidden="1" thickTop="1">
      <c r="A16" s="291">
        <v>1</v>
      </c>
      <c r="B16" s="291" t="s">
        <v>26</v>
      </c>
      <c r="C16" s="295" t="s">
        <v>27</v>
      </c>
      <c r="D16" s="291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260"/>
      <c r="B17" s="260"/>
      <c r="C17" s="261"/>
      <c r="D17" s="26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290">
        <v>2</v>
      </c>
      <c r="B18" s="290" t="s">
        <v>6</v>
      </c>
      <c r="C18" s="294" t="s">
        <v>105</v>
      </c>
      <c r="D18" s="290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260"/>
      <c r="B19" s="260"/>
      <c r="C19" s="261"/>
      <c r="D19" s="26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290">
        <v>3</v>
      </c>
      <c r="B20" s="290" t="s">
        <v>81</v>
      </c>
      <c r="C20" s="294" t="s">
        <v>107</v>
      </c>
      <c r="D20" s="290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260"/>
      <c r="B21" s="260"/>
      <c r="C21" s="261"/>
      <c r="D21" s="26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290">
        <v>4</v>
      </c>
      <c r="B22" s="290" t="s">
        <v>26</v>
      </c>
      <c r="C22" s="294" t="s">
        <v>28</v>
      </c>
      <c r="D22" s="290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260"/>
      <c r="B23" s="260"/>
      <c r="C23" s="261"/>
      <c r="D23" s="26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290">
        <v>5</v>
      </c>
      <c r="B24" s="291" t="s">
        <v>26</v>
      </c>
      <c r="C24" s="295" t="s">
        <v>104</v>
      </c>
      <c r="D24" s="291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260"/>
      <c r="B25" s="260"/>
      <c r="C25" s="261"/>
      <c r="D25" s="26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290">
        <v>6</v>
      </c>
      <c r="B26" s="291" t="s">
        <v>26</v>
      </c>
      <c r="C26" s="295" t="s">
        <v>29</v>
      </c>
      <c r="D26" s="291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260"/>
      <c r="B27" s="260"/>
      <c r="C27" s="261"/>
      <c r="D27" s="26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290">
        <v>7</v>
      </c>
      <c r="B28" s="291" t="s">
        <v>6</v>
      </c>
      <c r="C28" s="295" t="s">
        <v>130</v>
      </c>
      <c r="D28" s="291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260"/>
      <c r="B29" s="260"/>
      <c r="C29" s="261"/>
      <c r="D29" s="26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290">
        <v>8</v>
      </c>
      <c r="B30" s="291" t="s">
        <v>26</v>
      </c>
      <c r="C30" s="295" t="s">
        <v>31</v>
      </c>
      <c r="D30" s="291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291"/>
      <c r="B31" s="291"/>
      <c r="C31" s="295"/>
      <c r="D31" s="291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260"/>
      <c r="B32" s="260"/>
      <c r="C32" s="261"/>
      <c r="D32" s="26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290">
        <v>9</v>
      </c>
      <c r="B33" s="290" t="s">
        <v>6</v>
      </c>
      <c r="C33" s="294" t="s">
        <v>30</v>
      </c>
      <c r="D33" s="290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260"/>
      <c r="B34" s="420"/>
      <c r="C34" s="420"/>
      <c r="D34" s="420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290">
        <v>10</v>
      </c>
      <c r="B35" s="291" t="s">
        <v>26</v>
      </c>
      <c r="C35" s="295" t="s">
        <v>33</v>
      </c>
      <c r="D35" s="291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260"/>
      <c r="B36" s="260"/>
      <c r="C36" s="261"/>
      <c r="D36" s="26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290">
        <v>11</v>
      </c>
      <c r="B37" s="291" t="s">
        <v>26</v>
      </c>
      <c r="C37" s="295" t="s">
        <v>88</v>
      </c>
      <c r="D37" s="291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260"/>
      <c r="B38" s="260"/>
      <c r="C38" s="261"/>
      <c r="D38" s="26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290">
        <v>12</v>
      </c>
      <c r="B39" s="291" t="s">
        <v>26</v>
      </c>
      <c r="C39" s="295" t="s">
        <v>3</v>
      </c>
      <c r="D39" s="291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260"/>
      <c r="B40" s="260"/>
      <c r="C40" s="261"/>
      <c r="D40" s="26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290">
        <v>13</v>
      </c>
      <c r="B41" s="291" t="s">
        <v>26</v>
      </c>
      <c r="C41" s="295" t="s">
        <v>34</v>
      </c>
      <c r="D41" s="291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260"/>
      <c r="B42" s="260"/>
      <c r="C42" s="261"/>
      <c r="D42" s="26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290">
        <v>14</v>
      </c>
      <c r="B43" s="291" t="s">
        <v>26</v>
      </c>
      <c r="C43" s="295" t="s">
        <v>62</v>
      </c>
      <c r="D43" s="291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260"/>
      <c r="B44" s="260"/>
      <c r="C44" s="261"/>
      <c r="D44" s="26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290">
        <v>15</v>
      </c>
      <c r="B45" s="291" t="s">
        <v>26</v>
      </c>
      <c r="C45" s="295" t="s">
        <v>35</v>
      </c>
      <c r="D45" s="291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260"/>
      <c r="B46" s="260"/>
      <c r="C46" s="261"/>
      <c r="D46" s="26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290">
        <v>16</v>
      </c>
      <c r="B47" s="291" t="s">
        <v>26</v>
      </c>
      <c r="C47" s="295" t="s">
        <v>4</v>
      </c>
      <c r="D47" s="291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291"/>
      <c r="B48" s="291"/>
      <c r="C48" s="295"/>
      <c r="D48" s="291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291" t="s">
        <v>1</v>
      </c>
      <c r="B52" s="252" t="s">
        <v>0</v>
      </c>
      <c r="C52" s="252" t="s">
        <v>7</v>
      </c>
      <c r="D52" s="252" t="s">
        <v>8</v>
      </c>
      <c r="E52" s="389" t="s">
        <v>9</v>
      </c>
      <c r="F52" s="252" t="s">
        <v>96</v>
      </c>
      <c r="G52" s="391" t="s">
        <v>98</v>
      </c>
      <c r="H52" s="389" t="s">
        <v>86</v>
      </c>
      <c r="I52" s="391"/>
      <c r="J52" s="391"/>
      <c r="K52" s="391"/>
      <c r="L52" s="391"/>
      <c r="M52" s="391"/>
      <c r="N52" s="391"/>
      <c r="O52" s="391"/>
      <c r="P52" s="393"/>
    </row>
    <row r="53" spans="1:16" s="2" customFormat="1" ht="12.75" customHeight="1" hidden="1" thickBot="1">
      <c r="A53" s="291"/>
      <c r="B53" s="252"/>
      <c r="C53" s="252"/>
      <c r="D53" s="252"/>
      <c r="E53" s="389"/>
      <c r="F53" s="252"/>
      <c r="G53" s="391"/>
      <c r="H53" s="394">
        <v>2003</v>
      </c>
      <c r="I53" s="395"/>
      <c r="J53" s="395"/>
      <c r="K53" s="395"/>
      <c r="L53" s="395"/>
      <c r="M53" s="396"/>
      <c r="N53" s="397">
        <v>2004</v>
      </c>
      <c r="O53" s="398"/>
      <c r="P53" s="5">
        <v>2005</v>
      </c>
    </row>
    <row r="54" spans="1:16" s="2" customFormat="1" ht="9.75" customHeight="1" hidden="1" thickTop="1">
      <c r="A54" s="291"/>
      <c r="B54" s="252"/>
      <c r="C54" s="252"/>
      <c r="D54" s="252"/>
      <c r="E54" s="389"/>
      <c r="F54" s="252"/>
      <c r="G54" s="391"/>
      <c r="H54" s="399" t="s">
        <v>95</v>
      </c>
      <c r="I54" s="401" t="s">
        <v>13</v>
      </c>
      <c r="J54" s="402"/>
      <c r="K54" s="402"/>
      <c r="L54" s="402"/>
      <c r="M54" s="403"/>
      <c r="N54" s="404" t="s">
        <v>16</v>
      </c>
      <c r="O54" s="405"/>
      <c r="P54" s="409" t="s">
        <v>16</v>
      </c>
    </row>
    <row r="55" spans="1:16" s="2" customFormat="1" ht="9.75" customHeight="1" hidden="1">
      <c r="A55" s="291"/>
      <c r="B55" s="252"/>
      <c r="C55" s="252"/>
      <c r="D55" s="252"/>
      <c r="E55" s="389"/>
      <c r="F55" s="252"/>
      <c r="G55" s="391"/>
      <c r="H55" s="400"/>
      <c r="I55" s="383" t="s">
        <v>14</v>
      </c>
      <c r="J55" s="247" t="s">
        <v>12</v>
      </c>
      <c r="K55" s="385"/>
      <c r="L55" s="385"/>
      <c r="M55" s="386"/>
      <c r="N55" s="406"/>
      <c r="O55" s="393"/>
      <c r="P55" s="252"/>
    </row>
    <row r="56" spans="1:16" s="2" customFormat="1" ht="29.25" hidden="1">
      <c r="A56" s="260"/>
      <c r="B56" s="238"/>
      <c r="C56" s="238"/>
      <c r="D56" s="238"/>
      <c r="E56" s="390"/>
      <c r="F56" s="238"/>
      <c r="G56" s="392"/>
      <c r="H56" s="400"/>
      <c r="I56" s="384"/>
      <c r="J56" s="34" t="s">
        <v>10</v>
      </c>
      <c r="K56" s="34" t="s">
        <v>11</v>
      </c>
      <c r="L56" s="247" t="s">
        <v>15</v>
      </c>
      <c r="M56" s="386"/>
      <c r="N56" s="407"/>
      <c r="O56" s="408"/>
      <c r="P56" s="238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87">
        <v>12</v>
      </c>
      <c r="M57" s="388"/>
      <c r="N57" s="381">
        <v>13</v>
      </c>
      <c r="O57" s="382"/>
      <c r="P57" s="48">
        <v>14</v>
      </c>
    </row>
    <row r="58" spans="1:16" ht="10.5" hidden="1" thickTop="1">
      <c r="A58" s="291">
        <v>17</v>
      </c>
      <c r="B58" s="291" t="s">
        <v>26</v>
      </c>
      <c r="C58" s="295" t="s">
        <v>5</v>
      </c>
      <c r="D58" s="291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260"/>
      <c r="B59" s="260"/>
      <c r="C59" s="261"/>
      <c r="D59" s="26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290">
        <v>18</v>
      </c>
      <c r="B60" s="290" t="s">
        <v>6</v>
      </c>
      <c r="C60" s="294" t="s">
        <v>36</v>
      </c>
      <c r="D60" s="290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260"/>
      <c r="B61" s="260"/>
      <c r="C61" s="261"/>
      <c r="D61" s="26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291">
        <v>19</v>
      </c>
      <c r="B62" s="291" t="s">
        <v>6</v>
      </c>
      <c r="C62" s="295" t="s">
        <v>91</v>
      </c>
      <c r="D62" s="291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291"/>
      <c r="B63" s="291"/>
      <c r="C63" s="295"/>
      <c r="D63" s="291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45" t="s">
        <v>131</v>
      </c>
      <c r="B64" s="346"/>
      <c r="C64" s="33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47"/>
      <c r="B65" s="348"/>
      <c r="C65" s="33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49" t="s">
        <v>133</v>
      </c>
      <c r="B66" s="350"/>
      <c r="C66" s="353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72">
        <f t="shared" si="0"/>
        <v>1699278</v>
      </c>
      <c r="M66" s="373"/>
      <c r="N66" s="421">
        <f>SUM(N16,N18,N20,N22,N24,N26,N28,N30,N33,N35,N37,N39,N41,N43,N45,N47,N58,N60,N62)</f>
        <v>4004000</v>
      </c>
      <c r="O66" s="416"/>
      <c r="P66" s="148">
        <f>SUM(P16,P18,P20,P22,P24,P26,P28,P30,P33,P35,P37,P39,P41,P43,P45,P47,P58,P60,P62)</f>
        <v>300000</v>
      </c>
    </row>
    <row r="67" spans="1:16" ht="9.75" customHeight="1" thickBot="1">
      <c r="A67" s="351"/>
      <c r="B67" s="352"/>
      <c r="C67" s="344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22">
        <f>SUM(N17,N19,N21,N23,N25,N27,N29,N31,N32,N34,N36,N38,N40,N42,N44,N46,N48,N59,N61,N63)</f>
        <v>10620000</v>
      </c>
      <c r="O67" s="423"/>
      <c r="P67" s="87">
        <f>SUM(P17,P19,P21,P23,P25,P27,P29,P31,P32,P34,P36,P38,P40,P42,P44,P46,P48,P59,P61,P63)</f>
        <v>1400000</v>
      </c>
    </row>
    <row r="68" spans="1:16" ht="9.75" hidden="1">
      <c r="A68" s="290">
        <v>20</v>
      </c>
      <c r="B68" s="290" t="s">
        <v>2</v>
      </c>
      <c r="C68" s="294" t="s">
        <v>37</v>
      </c>
      <c r="D68" s="290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260"/>
      <c r="B69" s="260"/>
      <c r="C69" s="261"/>
      <c r="D69" s="26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290">
        <v>21</v>
      </c>
      <c r="B70" s="290" t="s">
        <v>2</v>
      </c>
      <c r="C70" s="294" t="s">
        <v>38</v>
      </c>
      <c r="D70" s="290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260"/>
      <c r="B71" s="260"/>
      <c r="C71" s="261"/>
      <c r="D71" s="26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290">
        <v>22</v>
      </c>
      <c r="B72" s="291" t="s">
        <v>2</v>
      </c>
      <c r="C72" s="294" t="s">
        <v>39</v>
      </c>
      <c r="D72" s="290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260"/>
      <c r="B73" s="260"/>
      <c r="C73" s="261"/>
      <c r="D73" s="26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290">
        <v>23</v>
      </c>
      <c r="B74" s="291" t="s">
        <v>2</v>
      </c>
      <c r="C74" s="294" t="s">
        <v>19</v>
      </c>
      <c r="D74" s="290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260"/>
      <c r="B75" s="260"/>
      <c r="C75" s="261"/>
      <c r="D75" s="26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290">
        <v>24</v>
      </c>
      <c r="B76" s="291" t="s">
        <v>2</v>
      </c>
      <c r="C76" s="294" t="s">
        <v>40</v>
      </c>
      <c r="D76" s="290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260"/>
      <c r="B77" s="260"/>
      <c r="C77" s="261"/>
      <c r="D77" s="26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290">
        <v>25</v>
      </c>
      <c r="B78" s="291" t="s">
        <v>2</v>
      </c>
      <c r="C78" s="294" t="s">
        <v>63</v>
      </c>
      <c r="D78" s="290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260"/>
      <c r="B79" s="260"/>
      <c r="C79" s="261"/>
      <c r="D79" s="26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290">
        <v>26</v>
      </c>
      <c r="B80" s="291" t="s">
        <v>6</v>
      </c>
      <c r="C80" s="295" t="s">
        <v>41</v>
      </c>
      <c r="D80" s="291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260"/>
      <c r="B81" s="260"/>
      <c r="C81" s="261"/>
      <c r="D81" s="26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290">
        <v>27</v>
      </c>
      <c r="B82" s="291" t="s">
        <v>6</v>
      </c>
      <c r="C82" s="295" t="s">
        <v>42</v>
      </c>
      <c r="D82" s="291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260"/>
      <c r="B83" s="260"/>
      <c r="C83" s="261"/>
      <c r="D83" s="26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290">
        <v>28</v>
      </c>
      <c r="B84" s="291" t="s">
        <v>6</v>
      </c>
      <c r="C84" s="295" t="s">
        <v>43</v>
      </c>
      <c r="D84" s="291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260"/>
      <c r="B85" s="260"/>
      <c r="C85" s="261"/>
      <c r="D85" s="26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290">
        <v>29</v>
      </c>
      <c r="B86" s="291" t="s">
        <v>6</v>
      </c>
      <c r="C86" s="295" t="s">
        <v>109</v>
      </c>
      <c r="D86" s="291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260"/>
      <c r="B87" s="260"/>
      <c r="C87" s="261"/>
      <c r="D87" s="26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290">
        <v>30</v>
      </c>
      <c r="B88" s="290" t="s">
        <v>6</v>
      </c>
      <c r="C88" s="294" t="s">
        <v>44</v>
      </c>
      <c r="D88" s="290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260"/>
      <c r="B89" s="260"/>
      <c r="C89" s="261"/>
      <c r="D89" s="26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290">
        <v>31</v>
      </c>
      <c r="B90" s="290" t="s">
        <v>6</v>
      </c>
      <c r="C90" s="294" t="s">
        <v>46</v>
      </c>
      <c r="D90" s="290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260"/>
      <c r="B91" s="260"/>
      <c r="C91" s="261"/>
      <c r="D91" s="26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290">
        <v>32</v>
      </c>
      <c r="B92" s="290" t="s">
        <v>6</v>
      </c>
      <c r="C92" s="294" t="s">
        <v>64</v>
      </c>
      <c r="D92" s="290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260"/>
      <c r="B93" s="260"/>
      <c r="C93" s="261"/>
      <c r="D93" s="26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290">
        <v>33</v>
      </c>
      <c r="B94" s="290" t="s">
        <v>6</v>
      </c>
      <c r="C94" s="294" t="s">
        <v>65</v>
      </c>
      <c r="D94" s="290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260"/>
      <c r="B95" s="260"/>
      <c r="C95" s="261"/>
      <c r="D95" s="26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290">
        <v>34</v>
      </c>
      <c r="B96" s="291" t="s">
        <v>6</v>
      </c>
      <c r="C96" s="294" t="s">
        <v>49</v>
      </c>
      <c r="D96" s="290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260"/>
      <c r="B97" s="260"/>
      <c r="C97" s="420"/>
      <c r="D97" s="420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290">
        <v>35</v>
      </c>
      <c r="B98" s="291" t="s">
        <v>6</v>
      </c>
      <c r="C98" s="294" t="s">
        <v>51</v>
      </c>
      <c r="D98" s="290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260"/>
      <c r="B99" s="260"/>
      <c r="C99" s="420"/>
      <c r="D99" s="420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290">
        <v>36</v>
      </c>
      <c r="B100" s="290" t="s">
        <v>6</v>
      </c>
      <c r="C100" s="294" t="s">
        <v>66</v>
      </c>
      <c r="D100" s="290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291"/>
      <c r="B101" s="291"/>
      <c r="C101" s="295"/>
      <c r="D101" s="291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291" t="s">
        <v>1</v>
      </c>
      <c r="B105" s="252" t="s">
        <v>0</v>
      </c>
      <c r="C105" s="252" t="s">
        <v>7</v>
      </c>
      <c r="D105" s="252" t="s">
        <v>8</v>
      </c>
      <c r="E105" s="389" t="s">
        <v>9</v>
      </c>
      <c r="F105" s="252" t="s">
        <v>96</v>
      </c>
      <c r="G105" s="391" t="s">
        <v>98</v>
      </c>
      <c r="H105" s="389" t="s">
        <v>86</v>
      </c>
      <c r="I105" s="391"/>
      <c r="J105" s="391"/>
      <c r="K105" s="391"/>
      <c r="L105" s="391"/>
      <c r="M105" s="391"/>
      <c r="N105" s="391"/>
      <c r="O105" s="391"/>
      <c r="P105" s="393"/>
    </row>
    <row r="106" spans="1:16" s="2" customFormat="1" ht="12.75" customHeight="1" hidden="1" thickBot="1">
      <c r="A106" s="291"/>
      <c r="B106" s="252"/>
      <c r="C106" s="252"/>
      <c r="D106" s="252"/>
      <c r="E106" s="389"/>
      <c r="F106" s="252"/>
      <c r="G106" s="391"/>
      <c r="H106" s="394">
        <v>2003</v>
      </c>
      <c r="I106" s="395"/>
      <c r="J106" s="395"/>
      <c r="K106" s="395"/>
      <c r="L106" s="395"/>
      <c r="M106" s="396"/>
      <c r="N106" s="397">
        <v>2004</v>
      </c>
      <c r="O106" s="398"/>
      <c r="P106" s="5">
        <v>2005</v>
      </c>
    </row>
    <row r="107" spans="1:16" s="2" customFormat="1" ht="9.75" customHeight="1" hidden="1" thickTop="1">
      <c r="A107" s="291"/>
      <c r="B107" s="252"/>
      <c r="C107" s="252"/>
      <c r="D107" s="252"/>
      <c r="E107" s="389"/>
      <c r="F107" s="252"/>
      <c r="G107" s="391"/>
      <c r="H107" s="399" t="s">
        <v>95</v>
      </c>
      <c r="I107" s="401" t="s">
        <v>13</v>
      </c>
      <c r="J107" s="402"/>
      <c r="K107" s="402"/>
      <c r="L107" s="402"/>
      <c r="M107" s="403"/>
      <c r="N107" s="404" t="s">
        <v>16</v>
      </c>
      <c r="O107" s="405"/>
      <c r="P107" s="409" t="s">
        <v>16</v>
      </c>
    </row>
    <row r="108" spans="1:16" s="2" customFormat="1" ht="9.75" customHeight="1" hidden="1">
      <c r="A108" s="291"/>
      <c r="B108" s="252"/>
      <c r="C108" s="252"/>
      <c r="D108" s="252"/>
      <c r="E108" s="389"/>
      <c r="F108" s="252"/>
      <c r="G108" s="391"/>
      <c r="H108" s="400"/>
      <c r="I108" s="383" t="s">
        <v>14</v>
      </c>
      <c r="J108" s="247" t="s">
        <v>12</v>
      </c>
      <c r="K108" s="385"/>
      <c r="L108" s="385"/>
      <c r="M108" s="386"/>
      <c r="N108" s="406"/>
      <c r="O108" s="393"/>
      <c r="P108" s="252"/>
    </row>
    <row r="109" spans="1:16" s="2" customFormat="1" ht="29.25" hidden="1">
      <c r="A109" s="260"/>
      <c r="B109" s="238"/>
      <c r="C109" s="238"/>
      <c r="D109" s="238"/>
      <c r="E109" s="390"/>
      <c r="F109" s="238"/>
      <c r="G109" s="392"/>
      <c r="H109" s="400"/>
      <c r="I109" s="384"/>
      <c r="J109" s="34" t="s">
        <v>10</v>
      </c>
      <c r="K109" s="34" t="s">
        <v>11</v>
      </c>
      <c r="L109" s="247" t="s">
        <v>15</v>
      </c>
      <c r="M109" s="386"/>
      <c r="N109" s="407"/>
      <c r="O109" s="408"/>
      <c r="P109" s="238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87">
        <v>12</v>
      </c>
      <c r="M110" s="388"/>
      <c r="N110" s="381">
        <v>13</v>
      </c>
      <c r="O110" s="382"/>
      <c r="P110" s="48">
        <v>14</v>
      </c>
    </row>
    <row r="111" spans="1:16" ht="9.75" customHeight="1" hidden="1" thickTop="1">
      <c r="A111" s="291">
        <v>37</v>
      </c>
      <c r="B111" s="291" t="s">
        <v>6</v>
      </c>
      <c r="C111" s="295" t="s">
        <v>47</v>
      </c>
      <c r="D111" s="291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260"/>
      <c r="B112" s="260"/>
      <c r="C112" s="261"/>
      <c r="D112" s="26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290">
        <v>38</v>
      </c>
      <c r="B113" s="290" t="s">
        <v>6</v>
      </c>
      <c r="C113" s="294" t="s">
        <v>48</v>
      </c>
      <c r="D113" s="290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260"/>
      <c r="B114" s="260"/>
      <c r="C114" s="261"/>
      <c r="D114" s="26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290">
        <v>39</v>
      </c>
      <c r="B115" s="291" t="s">
        <v>6</v>
      </c>
      <c r="C115" s="294" t="s">
        <v>50</v>
      </c>
      <c r="D115" s="290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260"/>
      <c r="B116" s="260"/>
      <c r="C116" s="420"/>
      <c r="D116" s="420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290">
        <v>40</v>
      </c>
      <c r="B117" s="291" t="s">
        <v>6</v>
      </c>
      <c r="C117" s="295" t="s">
        <v>68</v>
      </c>
      <c r="D117" s="291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260"/>
      <c r="B118" s="291"/>
      <c r="C118" s="295"/>
      <c r="D118" s="291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290">
        <v>41</v>
      </c>
      <c r="B119" s="290" t="s">
        <v>81</v>
      </c>
      <c r="C119" s="294" t="s">
        <v>82</v>
      </c>
      <c r="D119" s="290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260"/>
      <c r="B120" s="260"/>
      <c r="C120" s="261"/>
      <c r="D120" s="26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290">
        <v>42</v>
      </c>
      <c r="B121" s="291" t="s">
        <v>6</v>
      </c>
      <c r="C121" s="295" t="s">
        <v>67</v>
      </c>
      <c r="D121" s="291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260"/>
      <c r="B122" s="260"/>
      <c r="C122" s="261"/>
      <c r="D122" s="291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33" t="s">
        <v>135</v>
      </c>
      <c r="B123" s="334"/>
      <c r="C123" s="412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35"/>
      <c r="B124" s="336"/>
      <c r="C124" s="413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39" t="s">
        <v>136</v>
      </c>
      <c r="B125" s="340"/>
      <c r="C125" s="418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72">
        <f t="shared" si="1"/>
        <v>0</v>
      </c>
      <c r="M125" s="373"/>
      <c r="N125" s="416">
        <f>SUM(N68,N70,N72,N74,N76,N78,N80,N82,N84,N86,N88,N90,N92,N94,N96,N98,N100,N111,N113,N115,N117,N119,N121)</f>
        <v>4399000</v>
      </c>
      <c r="O125" s="41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41"/>
      <c r="B126" s="342"/>
      <c r="C126" s="419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10">
        <f>SUM(N69,N71,N73,N75,N77,N79,N81,N83,N85,N87,N89,N91,N93,N95,N97,N99,N101,N112,N114,N116,N118,N120,N122)</f>
        <v>0</v>
      </c>
      <c r="O126" s="411"/>
      <c r="P126" s="119">
        <f>SUM(P69,P71,P73,P75,P77,P79,P81,P83,P85,P87,P89,P91,P93,P95,P97,P99,P101,P112,P114,P116,P118,P120,P122)</f>
        <v>0</v>
      </c>
    </row>
    <row r="127" spans="1:16" ht="9.75" hidden="1">
      <c r="A127" s="291">
        <v>43</v>
      </c>
      <c r="B127" s="291" t="s">
        <v>2</v>
      </c>
      <c r="C127" s="295" t="s">
        <v>89</v>
      </c>
      <c r="D127" s="291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260"/>
      <c r="B128" s="260"/>
      <c r="C128" s="261"/>
      <c r="D128" s="26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291">
        <v>44</v>
      </c>
      <c r="B129" s="291" t="s">
        <v>6</v>
      </c>
      <c r="C129" s="295" t="s">
        <v>75</v>
      </c>
      <c r="D129" s="291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260"/>
      <c r="B130" s="260"/>
      <c r="C130" s="261"/>
      <c r="D130" s="291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33" t="s">
        <v>139</v>
      </c>
      <c r="B131" s="334"/>
      <c r="C131" s="33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35"/>
      <c r="B132" s="336"/>
      <c r="C132" s="33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39" t="s">
        <v>141</v>
      </c>
      <c r="B133" s="340"/>
      <c r="C133" s="343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14">
        <f t="shared" si="2"/>
        <v>0</v>
      </c>
      <c r="M133" s="415"/>
      <c r="N133" s="416">
        <f>SUM(N127,N129)</f>
        <v>429000</v>
      </c>
      <c r="O133" s="417"/>
      <c r="P133" s="148">
        <f>SUM(P127,P129)</f>
        <v>5700000</v>
      </c>
    </row>
    <row r="134" spans="1:16" ht="9.75" customHeight="1" thickBot="1">
      <c r="A134" s="341"/>
      <c r="B134" s="342"/>
      <c r="C134" s="344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80">
        <f>SUM(N128,N130)</f>
        <v>0</v>
      </c>
      <c r="O134" s="379"/>
      <c r="P134" s="87">
        <f>SUM(P128,P130)</f>
        <v>0</v>
      </c>
    </row>
    <row r="135" spans="1:16" ht="9.75" hidden="1">
      <c r="A135" s="291">
        <v>45</v>
      </c>
      <c r="B135" s="291" t="s">
        <v>6</v>
      </c>
      <c r="C135" s="295" t="s">
        <v>99</v>
      </c>
      <c r="D135" s="291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260"/>
      <c r="B136" s="260"/>
      <c r="C136" s="261"/>
      <c r="D136" s="26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291">
        <v>46</v>
      </c>
      <c r="B137" s="291" t="s">
        <v>6</v>
      </c>
      <c r="C137" s="295" t="s">
        <v>77</v>
      </c>
      <c r="D137" s="291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260"/>
      <c r="B138" s="260"/>
      <c r="C138" s="261"/>
      <c r="D138" s="26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33" t="s">
        <v>143</v>
      </c>
      <c r="B139" s="334"/>
      <c r="C139" s="33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35"/>
      <c r="B140" s="336"/>
      <c r="C140" s="33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39" t="s">
        <v>145</v>
      </c>
      <c r="B141" s="340"/>
      <c r="C141" s="343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72">
        <f t="shared" si="3"/>
        <v>0</v>
      </c>
      <c r="M141" s="373"/>
      <c r="N141" s="374">
        <f>SUM(N135,N137)</f>
        <v>100000</v>
      </c>
      <c r="O141" s="375"/>
      <c r="P141" s="78">
        <f>SUM(P135,P137)</f>
        <v>0</v>
      </c>
    </row>
    <row r="142" spans="1:16" ht="9.75" customHeight="1" thickBot="1">
      <c r="A142" s="341"/>
      <c r="B142" s="342"/>
      <c r="C142" s="344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80">
        <f>SUM(N136,N138)</f>
        <v>0</v>
      </c>
      <c r="O142" s="379"/>
      <c r="P142" s="87">
        <f>SUM(P136,P138)</f>
        <v>0</v>
      </c>
    </row>
    <row r="143" spans="1:16" ht="9.75" hidden="1">
      <c r="A143" s="291">
        <v>47</v>
      </c>
      <c r="B143" s="291" t="s">
        <v>6</v>
      </c>
      <c r="C143" s="295" t="s">
        <v>92</v>
      </c>
      <c r="D143" s="291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260"/>
      <c r="B144" s="260"/>
      <c r="C144" s="261"/>
      <c r="D144" s="26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291">
        <v>48</v>
      </c>
      <c r="B145" s="291" t="s">
        <v>6</v>
      </c>
      <c r="C145" s="295" t="s">
        <v>100</v>
      </c>
      <c r="D145" s="291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260"/>
      <c r="B146" s="260"/>
      <c r="C146" s="261"/>
      <c r="D146" s="26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33" t="s">
        <v>147</v>
      </c>
      <c r="B147" s="334"/>
      <c r="C147" s="33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35"/>
      <c r="B148" s="336"/>
      <c r="C148" s="33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39" t="s">
        <v>148</v>
      </c>
      <c r="B149" s="340"/>
      <c r="C149" s="343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72">
        <f t="shared" si="4"/>
        <v>0</v>
      </c>
      <c r="M149" s="373"/>
      <c r="N149" s="374">
        <f>SUM(N143,N145)</f>
        <v>0</v>
      </c>
      <c r="O149" s="375"/>
      <c r="P149" s="78">
        <f>SUM(P143,P145)</f>
        <v>0</v>
      </c>
    </row>
    <row r="150" spans="1:16" ht="9.75" customHeight="1" thickBot="1">
      <c r="A150" s="341"/>
      <c r="B150" s="342"/>
      <c r="C150" s="344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80">
        <f>SUM(N144,N146)</f>
        <v>0</v>
      </c>
      <c r="O150" s="379"/>
      <c r="P150" s="87">
        <f>SUM(P144,P146)</f>
        <v>0</v>
      </c>
    </row>
    <row r="151" spans="1:16" ht="9.75" hidden="1">
      <c r="A151" s="290">
        <v>49</v>
      </c>
      <c r="B151" s="290" t="s">
        <v>6</v>
      </c>
      <c r="C151" s="294" t="s">
        <v>69</v>
      </c>
      <c r="D151" s="290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260"/>
      <c r="B152" s="260"/>
      <c r="C152" s="261"/>
      <c r="D152" s="26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290">
        <v>50</v>
      </c>
      <c r="B153" s="290" t="s">
        <v>2</v>
      </c>
      <c r="C153" s="294" t="s">
        <v>20</v>
      </c>
      <c r="D153" s="290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260"/>
      <c r="B154" s="260"/>
      <c r="C154" s="261"/>
      <c r="D154" s="26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290">
        <v>51</v>
      </c>
      <c r="B155" s="291" t="s">
        <v>2</v>
      </c>
      <c r="C155" s="295" t="s">
        <v>53</v>
      </c>
      <c r="D155" s="291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260"/>
      <c r="B156" s="260"/>
      <c r="C156" s="261"/>
      <c r="D156" s="26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290">
        <v>52</v>
      </c>
      <c r="B157" s="291" t="s">
        <v>2</v>
      </c>
      <c r="C157" s="295" t="s">
        <v>21</v>
      </c>
      <c r="D157" s="291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260"/>
      <c r="B158" s="260"/>
      <c r="C158" s="261"/>
      <c r="D158" s="26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290">
        <v>53</v>
      </c>
      <c r="B159" s="290" t="s">
        <v>2</v>
      </c>
      <c r="C159" s="294" t="s">
        <v>70</v>
      </c>
      <c r="D159" s="290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260"/>
      <c r="B160" s="260"/>
      <c r="C160" s="261"/>
      <c r="D160" s="26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291" t="s">
        <v>1</v>
      </c>
      <c r="B164" s="252" t="s">
        <v>0</v>
      </c>
      <c r="C164" s="252" t="s">
        <v>7</v>
      </c>
      <c r="D164" s="252" t="s">
        <v>8</v>
      </c>
      <c r="E164" s="389" t="s">
        <v>9</v>
      </c>
      <c r="F164" s="252" t="s">
        <v>96</v>
      </c>
      <c r="G164" s="391" t="s">
        <v>98</v>
      </c>
      <c r="H164" s="389" t="s">
        <v>86</v>
      </c>
      <c r="I164" s="391"/>
      <c r="J164" s="391"/>
      <c r="K164" s="391"/>
      <c r="L164" s="391"/>
      <c r="M164" s="391"/>
      <c r="N164" s="391"/>
      <c r="O164" s="391"/>
      <c r="P164" s="393"/>
    </row>
    <row r="165" spans="1:16" s="2" customFormat="1" ht="12.75" customHeight="1" hidden="1" thickBot="1">
      <c r="A165" s="291"/>
      <c r="B165" s="252"/>
      <c r="C165" s="252"/>
      <c r="D165" s="252"/>
      <c r="E165" s="389"/>
      <c r="F165" s="252"/>
      <c r="G165" s="391"/>
      <c r="H165" s="394">
        <v>2003</v>
      </c>
      <c r="I165" s="395"/>
      <c r="J165" s="395"/>
      <c r="K165" s="395"/>
      <c r="L165" s="395"/>
      <c r="M165" s="396"/>
      <c r="N165" s="397">
        <v>2004</v>
      </c>
      <c r="O165" s="398"/>
      <c r="P165" s="5">
        <v>2005</v>
      </c>
    </row>
    <row r="166" spans="1:16" s="2" customFormat="1" ht="9.75" customHeight="1" hidden="1" thickTop="1">
      <c r="A166" s="291"/>
      <c r="B166" s="252"/>
      <c r="C166" s="252"/>
      <c r="D166" s="252"/>
      <c r="E166" s="389"/>
      <c r="F166" s="252"/>
      <c r="G166" s="391"/>
      <c r="H166" s="399" t="s">
        <v>95</v>
      </c>
      <c r="I166" s="401" t="s">
        <v>13</v>
      </c>
      <c r="J166" s="402"/>
      <c r="K166" s="402"/>
      <c r="L166" s="402"/>
      <c r="M166" s="403"/>
      <c r="N166" s="404" t="s">
        <v>16</v>
      </c>
      <c r="O166" s="405"/>
      <c r="P166" s="409" t="s">
        <v>16</v>
      </c>
    </row>
    <row r="167" spans="1:16" s="2" customFormat="1" ht="9.75" customHeight="1" hidden="1">
      <c r="A167" s="291"/>
      <c r="B167" s="252"/>
      <c r="C167" s="252"/>
      <c r="D167" s="252"/>
      <c r="E167" s="389"/>
      <c r="F167" s="252"/>
      <c r="G167" s="391"/>
      <c r="H167" s="400"/>
      <c r="I167" s="383" t="s">
        <v>14</v>
      </c>
      <c r="J167" s="247" t="s">
        <v>12</v>
      </c>
      <c r="K167" s="385"/>
      <c r="L167" s="385"/>
      <c r="M167" s="386"/>
      <c r="N167" s="406"/>
      <c r="O167" s="393"/>
      <c r="P167" s="252"/>
    </row>
    <row r="168" spans="1:16" s="2" customFormat="1" ht="29.25" hidden="1">
      <c r="A168" s="260"/>
      <c r="B168" s="238"/>
      <c r="C168" s="238"/>
      <c r="D168" s="238"/>
      <c r="E168" s="390"/>
      <c r="F168" s="238"/>
      <c r="G168" s="392"/>
      <c r="H168" s="400"/>
      <c r="I168" s="384"/>
      <c r="J168" s="34" t="s">
        <v>10</v>
      </c>
      <c r="K168" s="34" t="s">
        <v>11</v>
      </c>
      <c r="L168" s="247" t="s">
        <v>15</v>
      </c>
      <c r="M168" s="386"/>
      <c r="N168" s="407"/>
      <c r="O168" s="408"/>
      <c r="P168" s="238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87">
        <v>12</v>
      </c>
      <c r="M169" s="388"/>
      <c r="N169" s="381">
        <v>13</v>
      </c>
      <c r="O169" s="382"/>
      <c r="P169" s="48">
        <v>14</v>
      </c>
    </row>
    <row r="170" spans="1:16" ht="10.5" hidden="1" thickTop="1">
      <c r="A170" s="291">
        <v>54</v>
      </c>
      <c r="B170" s="291" t="s">
        <v>2</v>
      </c>
      <c r="C170" s="295" t="s">
        <v>83</v>
      </c>
      <c r="D170" s="291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260"/>
      <c r="B171" s="260"/>
      <c r="C171" s="261"/>
      <c r="D171" s="26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33" t="s">
        <v>150</v>
      </c>
      <c r="B172" s="334"/>
      <c r="C172" s="33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35"/>
      <c r="B173" s="336"/>
      <c r="C173" s="33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39" t="s">
        <v>152</v>
      </c>
      <c r="B174" s="340"/>
      <c r="C174" s="343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72">
        <f t="shared" si="5"/>
        <v>200000</v>
      </c>
      <c r="M174" s="373"/>
      <c r="N174" s="374">
        <f>SUM(N151,N153,N155,N157,N159,N170)</f>
        <v>7000000</v>
      </c>
      <c r="O174" s="375"/>
      <c r="P174" s="78">
        <f>SUM(P151,P153,P155,P157,P159,P170)</f>
        <v>1200000</v>
      </c>
    </row>
    <row r="175" spans="1:16" ht="9.75" customHeight="1" thickBot="1">
      <c r="A175" s="341"/>
      <c r="B175" s="342"/>
      <c r="C175" s="344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80">
        <f>SUM(N152,N154,N156,N158,N160,N171)</f>
        <v>0</v>
      </c>
      <c r="O175" s="379"/>
      <c r="P175" s="87">
        <f>SUM(P152,P154,P156,P158,P160,P171)</f>
        <v>0</v>
      </c>
    </row>
    <row r="176" spans="1:16" ht="9.75" hidden="1">
      <c r="A176" s="290">
        <v>55</v>
      </c>
      <c r="B176" s="291" t="s">
        <v>6</v>
      </c>
      <c r="C176" s="295" t="s">
        <v>102</v>
      </c>
      <c r="D176" s="291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260"/>
      <c r="B177" s="260"/>
      <c r="C177" s="261"/>
      <c r="D177" s="26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39" t="s">
        <v>154</v>
      </c>
      <c r="B178" s="340"/>
      <c r="C178" s="343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72">
        <f t="shared" si="6"/>
        <v>0</v>
      </c>
      <c r="M178" s="373"/>
      <c r="N178" s="374">
        <f>SUM(N176)</f>
        <v>0</v>
      </c>
      <c r="O178" s="375"/>
      <c r="P178" s="78">
        <f>SUM(P176)</f>
        <v>0</v>
      </c>
    </row>
    <row r="179" spans="1:16" ht="9.75" customHeight="1" thickBot="1">
      <c r="A179" s="341"/>
      <c r="B179" s="342"/>
      <c r="C179" s="344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80">
        <f>SUM(N177)</f>
        <v>0</v>
      </c>
      <c r="O179" s="379"/>
      <c r="P179" s="87">
        <f>SUM(P177)</f>
        <v>0</v>
      </c>
    </row>
    <row r="180" spans="1:16" ht="9.75">
      <c r="A180" s="291">
        <v>56</v>
      </c>
      <c r="B180" s="291" t="s">
        <v>2</v>
      </c>
      <c r="C180" s="295" t="s">
        <v>101</v>
      </c>
      <c r="D180" s="291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260"/>
      <c r="B181" s="260"/>
      <c r="C181" s="261"/>
      <c r="D181" s="26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33" t="s">
        <v>156</v>
      </c>
      <c r="B182" s="334"/>
      <c r="C182" s="412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35"/>
      <c r="B183" s="336"/>
      <c r="C183" s="413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72">
        <f t="shared" si="7"/>
        <v>0</v>
      </c>
      <c r="M184" s="373"/>
      <c r="N184" s="374">
        <f>SUM(N180)</f>
        <v>0</v>
      </c>
      <c r="O184" s="375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80">
        <f>SUM(N181)</f>
        <v>0</v>
      </c>
      <c r="O185" s="379"/>
      <c r="P185" s="87">
        <f>SUM(P181)</f>
        <v>0</v>
      </c>
    </row>
    <row r="186" spans="1:16" ht="9.75">
      <c r="A186" s="291">
        <v>57</v>
      </c>
      <c r="B186" s="291" t="s">
        <v>6</v>
      </c>
      <c r="C186" s="295" t="s">
        <v>110</v>
      </c>
      <c r="D186" s="291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260"/>
      <c r="B187" s="260"/>
      <c r="C187" s="261"/>
      <c r="D187" s="26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33" t="s">
        <v>150</v>
      </c>
      <c r="B188" s="334"/>
      <c r="C188" s="33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35"/>
      <c r="B189" s="336"/>
      <c r="C189" s="33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66" t="s">
        <v>111</v>
      </c>
      <c r="B190" s="367"/>
      <c r="C190" s="368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72">
        <f t="shared" si="8"/>
        <v>0</v>
      </c>
      <c r="M190" s="373"/>
      <c r="N190" s="374">
        <f>SUM(N186)</f>
        <v>0</v>
      </c>
      <c r="O190" s="375"/>
      <c r="P190" s="78">
        <f>SUM(P186)</f>
        <v>0</v>
      </c>
    </row>
    <row r="191" spans="1:16" ht="9.75" customHeight="1" thickBot="1">
      <c r="A191" s="377"/>
      <c r="B191" s="378"/>
      <c r="C191" s="379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80">
        <f>SUM(N187)</f>
        <v>0</v>
      </c>
      <c r="O191" s="379"/>
      <c r="P191" s="87">
        <f>SUM(P187)</f>
        <v>0</v>
      </c>
    </row>
    <row r="192" spans="1:16" ht="9.75">
      <c r="A192" s="291">
        <v>58</v>
      </c>
      <c r="B192" s="291" t="s">
        <v>2</v>
      </c>
      <c r="C192" s="295" t="s">
        <v>90</v>
      </c>
      <c r="D192" s="291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260"/>
      <c r="B193" s="260"/>
      <c r="C193" s="261"/>
      <c r="D193" s="26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33" t="s">
        <v>150</v>
      </c>
      <c r="B194" s="334"/>
      <c r="C194" s="33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35"/>
      <c r="B195" s="336"/>
      <c r="C195" s="33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66" t="s">
        <v>22</v>
      </c>
      <c r="B196" s="367"/>
      <c r="C196" s="368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72">
        <v>0</v>
      </c>
      <c r="M196" s="373"/>
      <c r="N196" s="374">
        <f>N192</f>
        <v>3000000</v>
      </c>
      <c r="O196" s="375"/>
      <c r="P196" s="78">
        <f>SUM(P192)</f>
        <v>0</v>
      </c>
    </row>
    <row r="197" spans="1:16" ht="9.75" customHeight="1" thickBot="1">
      <c r="A197" s="377"/>
      <c r="B197" s="378"/>
      <c r="C197" s="379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10">
        <f>N193</f>
        <v>0</v>
      </c>
      <c r="O197" s="411"/>
      <c r="P197" s="119">
        <f>SUM(P193)</f>
        <v>0</v>
      </c>
    </row>
    <row r="198" spans="1:16" ht="9.75">
      <c r="A198" s="291">
        <v>59</v>
      </c>
      <c r="B198" s="291" t="s">
        <v>6</v>
      </c>
      <c r="C198" s="295" t="s">
        <v>71</v>
      </c>
      <c r="D198" s="291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260"/>
      <c r="B199" s="260"/>
      <c r="C199" s="261"/>
      <c r="D199" s="26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290">
        <v>60</v>
      </c>
      <c r="B200" s="291" t="s">
        <v>6</v>
      </c>
      <c r="C200" s="295" t="s">
        <v>57</v>
      </c>
      <c r="D200" s="291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260"/>
      <c r="B201" s="260"/>
      <c r="C201" s="261"/>
      <c r="D201" s="26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291">
        <v>61</v>
      </c>
      <c r="B202" s="291" t="s">
        <v>6</v>
      </c>
      <c r="C202" s="295" t="s">
        <v>72</v>
      </c>
      <c r="D202" s="291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260"/>
      <c r="B203" s="260"/>
      <c r="C203" s="261"/>
      <c r="D203" s="26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290">
        <v>62</v>
      </c>
      <c r="B204" s="291" t="s">
        <v>6</v>
      </c>
      <c r="C204" s="295" t="s">
        <v>58</v>
      </c>
      <c r="D204" s="291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260"/>
      <c r="B205" s="260"/>
      <c r="C205" s="261"/>
      <c r="D205" s="26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291">
        <v>63</v>
      </c>
      <c r="B206" s="291" t="s">
        <v>6</v>
      </c>
      <c r="C206" s="295" t="s">
        <v>59</v>
      </c>
      <c r="D206" s="291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260"/>
      <c r="B207" s="260"/>
      <c r="C207" s="261"/>
      <c r="D207" s="26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290">
        <v>64</v>
      </c>
      <c r="B208" s="290" t="s">
        <v>6</v>
      </c>
      <c r="C208" s="294" t="s">
        <v>87</v>
      </c>
      <c r="D208" s="290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260"/>
      <c r="B209" s="260"/>
      <c r="C209" s="261"/>
      <c r="D209" s="26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291">
        <v>65</v>
      </c>
      <c r="B210" s="291" t="s">
        <v>6</v>
      </c>
      <c r="C210" s="295" t="s">
        <v>73</v>
      </c>
      <c r="D210" s="291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260"/>
      <c r="B211" s="260"/>
      <c r="C211" s="261"/>
      <c r="D211" s="26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290">
        <v>66</v>
      </c>
      <c r="B212" s="291" t="s">
        <v>6</v>
      </c>
      <c r="C212" s="295" t="s">
        <v>74</v>
      </c>
      <c r="D212" s="291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260"/>
      <c r="B213" s="260"/>
      <c r="C213" s="261"/>
      <c r="D213" s="26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291">
        <v>67</v>
      </c>
      <c r="B214" s="291" t="s">
        <v>6</v>
      </c>
      <c r="C214" s="295" t="s">
        <v>60</v>
      </c>
      <c r="D214" s="291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260"/>
      <c r="B215" s="260"/>
      <c r="C215" s="261"/>
      <c r="D215" s="26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290">
        <v>68</v>
      </c>
      <c r="B216" s="291" t="s">
        <v>6</v>
      </c>
      <c r="C216" s="295" t="s">
        <v>61</v>
      </c>
      <c r="D216" s="291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260"/>
      <c r="B217" s="260"/>
      <c r="C217" s="261"/>
      <c r="D217" s="26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291">
        <v>69</v>
      </c>
      <c r="B218" s="291" t="s">
        <v>6</v>
      </c>
      <c r="C218" s="295" t="s">
        <v>55</v>
      </c>
      <c r="D218" s="291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291"/>
      <c r="B219" s="291"/>
      <c r="C219" s="295"/>
      <c r="D219" s="291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291" t="s">
        <v>1</v>
      </c>
      <c r="B223" s="252" t="s">
        <v>0</v>
      </c>
      <c r="C223" s="252" t="s">
        <v>7</v>
      </c>
      <c r="D223" s="252" t="s">
        <v>8</v>
      </c>
      <c r="E223" s="389" t="s">
        <v>9</v>
      </c>
      <c r="F223" s="252" t="s">
        <v>96</v>
      </c>
      <c r="G223" s="391" t="s">
        <v>98</v>
      </c>
      <c r="H223" s="389" t="s">
        <v>86</v>
      </c>
      <c r="I223" s="391"/>
      <c r="J223" s="391"/>
      <c r="K223" s="391"/>
      <c r="L223" s="391"/>
      <c r="M223" s="391"/>
      <c r="N223" s="391"/>
      <c r="O223" s="391"/>
      <c r="P223" s="393"/>
    </row>
    <row r="224" spans="1:16" s="2" customFormat="1" ht="12.75" customHeight="1" thickBot="1">
      <c r="A224" s="291"/>
      <c r="B224" s="252"/>
      <c r="C224" s="252"/>
      <c r="D224" s="252"/>
      <c r="E224" s="389"/>
      <c r="F224" s="252"/>
      <c r="G224" s="391"/>
      <c r="H224" s="394">
        <v>2003</v>
      </c>
      <c r="I224" s="395"/>
      <c r="J224" s="395"/>
      <c r="K224" s="395"/>
      <c r="L224" s="395"/>
      <c r="M224" s="396"/>
      <c r="N224" s="397">
        <v>2004</v>
      </c>
      <c r="O224" s="398"/>
      <c r="P224" s="5">
        <v>2005</v>
      </c>
    </row>
    <row r="225" spans="1:16" s="2" customFormat="1" ht="9.75" customHeight="1" thickTop="1">
      <c r="A225" s="291"/>
      <c r="B225" s="252"/>
      <c r="C225" s="252"/>
      <c r="D225" s="252"/>
      <c r="E225" s="389"/>
      <c r="F225" s="252"/>
      <c r="G225" s="391"/>
      <c r="H225" s="399" t="s">
        <v>95</v>
      </c>
      <c r="I225" s="401" t="s">
        <v>13</v>
      </c>
      <c r="J225" s="402"/>
      <c r="K225" s="402"/>
      <c r="L225" s="402"/>
      <c r="M225" s="403"/>
      <c r="N225" s="404" t="s">
        <v>16</v>
      </c>
      <c r="O225" s="405"/>
      <c r="P225" s="409" t="s">
        <v>16</v>
      </c>
    </row>
    <row r="226" spans="1:16" s="2" customFormat="1" ht="9.75" customHeight="1">
      <c r="A226" s="291"/>
      <c r="B226" s="252"/>
      <c r="C226" s="252"/>
      <c r="D226" s="252"/>
      <c r="E226" s="389"/>
      <c r="F226" s="252"/>
      <c r="G226" s="391"/>
      <c r="H226" s="400"/>
      <c r="I226" s="383" t="s">
        <v>14</v>
      </c>
      <c r="J226" s="247" t="s">
        <v>12</v>
      </c>
      <c r="K226" s="385"/>
      <c r="L226" s="385"/>
      <c r="M226" s="386"/>
      <c r="N226" s="406"/>
      <c r="O226" s="393"/>
      <c r="P226" s="252"/>
    </row>
    <row r="227" spans="1:16" s="2" customFormat="1" ht="29.25">
      <c r="A227" s="260"/>
      <c r="B227" s="238"/>
      <c r="C227" s="238"/>
      <c r="D227" s="238"/>
      <c r="E227" s="390"/>
      <c r="F227" s="238"/>
      <c r="G227" s="392"/>
      <c r="H227" s="400"/>
      <c r="I227" s="384"/>
      <c r="J227" s="34" t="s">
        <v>10</v>
      </c>
      <c r="K227" s="34" t="s">
        <v>11</v>
      </c>
      <c r="L227" s="247" t="s">
        <v>15</v>
      </c>
      <c r="M227" s="386"/>
      <c r="N227" s="407"/>
      <c r="O227" s="408"/>
      <c r="P227" s="238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87">
        <v>12</v>
      </c>
      <c r="M228" s="388"/>
      <c r="N228" s="381">
        <v>13</v>
      </c>
      <c r="O228" s="382"/>
      <c r="P228" s="48">
        <v>14</v>
      </c>
    </row>
    <row r="229" spans="1:16" ht="10.5" thickTop="1">
      <c r="A229" s="291">
        <v>70</v>
      </c>
      <c r="B229" s="291" t="s">
        <v>6</v>
      </c>
      <c r="C229" s="295" t="s">
        <v>56</v>
      </c>
      <c r="D229" s="291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260"/>
      <c r="B230" s="260"/>
      <c r="C230" s="261"/>
      <c r="D230" s="26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291">
        <v>71</v>
      </c>
      <c r="B231" s="291" t="s">
        <v>6</v>
      </c>
      <c r="C231" s="295" t="s">
        <v>103</v>
      </c>
      <c r="D231" s="291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260"/>
      <c r="B232" s="260"/>
      <c r="C232" s="261"/>
      <c r="D232" s="26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66" t="s">
        <v>23</v>
      </c>
      <c r="B233" s="367"/>
      <c r="C233" s="368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72">
        <f t="shared" si="10"/>
        <v>40000</v>
      </c>
      <c r="M233" s="373"/>
      <c r="N233" s="374">
        <f>SUM(N198,N200,N202,N204,N206,N208,N210,N212,N214,N216,N218,N229,N231)</f>
        <v>583000</v>
      </c>
      <c r="O233" s="375"/>
      <c r="P233" s="78">
        <f>SUM(P198,P200,P202,P204,P206,P208,P210,P212,P214,P216,P218,P229,P231)</f>
        <v>0</v>
      </c>
    </row>
    <row r="234" spans="1:16" ht="9.75" customHeight="1" thickBot="1">
      <c r="A234" s="377"/>
      <c r="B234" s="378"/>
      <c r="C234" s="379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80">
        <f>SUM(N199,N201,N203,N205,N207,N209,N211,N213,N215,N217,N219,N230,N232)</f>
        <v>0</v>
      </c>
      <c r="O234" s="379"/>
      <c r="P234" s="87">
        <f>SUM(P199,P201,P203,P205,P207,P209,P211,P213,P215,P217,P219,P230,P232)</f>
        <v>0</v>
      </c>
    </row>
    <row r="235" spans="1:16" ht="9.75">
      <c r="A235" s="290">
        <v>72</v>
      </c>
      <c r="B235" s="291" t="s">
        <v>6</v>
      </c>
      <c r="C235" s="295" t="s">
        <v>84</v>
      </c>
      <c r="D235" s="291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260"/>
      <c r="B236" s="260"/>
      <c r="C236" s="261"/>
      <c r="D236" s="26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291">
        <v>73</v>
      </c>
      <c r="B237" s="291" t="s">
        <v>6</v>
      </c>
      <c r="C237" s="295" t="s">
        <v>106</v>
      </c>
      <c r="D237" s="291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260"/>
      <c r="B238" s="260"/>
      <c r="C238" s="261"/>
      <c r="D238" s="26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66" t="s">
        <v>85</v>
      </c>
      <c r="B239" s="367"/>
      <c r="C239" s="368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72">
        <f t="shared" si="11"/>
        <v>0</v>
      </c>
      <c r="M239" s="373"/>
      <c r="N239" s="374">
        <f>SUM(N235,N237)</f>
        <v>40000</v>
      </c>
      <c r="O239" s="375"/>
      <c r="P239" s="78">
        <f>SUM(P235,P237)</f>
        <v>0</v>
      </c>
    </row>
    <row r="240" spans="1:16" ht="9.75" customHeight="1" thickBot="1">
      <c r="A240" s="369"/>
      <c r="B240" s="370"/>
      <c r="C240" s="371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76">
        <f>SUM(N236,N238)</f>
        <v>0</v>
      </c>
      <c r="O240" s="371"/>
      <c r="P240" s="133">
        <f>SUM(P236,P238)</f>
        <v>0</v>
      </c>
    </row>
    <row r="241" spans="1:16" ht="13.5" customHeight="1" thickTop="1">
      <c r="A241" s="354" t="s">
        <v>25</v>
      </c>
      <c r="B241" s="355"/>
      <c r="C241" s="356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60">
        <f>SUM(L190,L66,L125,L133,L141,L149,L174,L178,L184,L196,L233,L239)</f>
        <v>1939278</v>
      </c>
      <c r="M241" s="361"/>
      <c r="N241" s="362">
        <f>SUM(N190,N66,N125,N133,N141,N149,N174,N178,N184,N196,N233,N239)</f>
        <v>19555000</v>
      </c>
      <c r="O241" s="363"/>
      <c r="P241" s="56">
        <f>SUM(P66,P125,P190,P133,P141,P149,P174,P178,P184,P196,P233,P239)</f>
        <v>8200000</v>
      </c>
    </row>
    <row r="242" spans="1:16" ht="13.5" customHeight="1" thickBot="1">
      <c r="A242" s="357"/>
      <c r="B242" s="358"/>
      <c r="C242" s="359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64">
        <f>SUM(N67,N126,N134,N142,N191,N150,N175,N179,N185,N197,N234,N240)</f>
        <v>10620000</v>
      </c>
      <c r="O242" s="365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2004-02-03T08:37:26Z</cp:lastPrinted>
  <dcterms:created xsi:type="dcterms:W3CDTF">2002-08-13T10:14:59Z</dcterms:created>
  <dcterms:modified xsi:type="dcterms:W3CDTF">2004-02-23T13:09:56Z</dcterms:modified>
  <cp:category/>
  <cp:version/>
  <cp:contentType/>
  <cp:contentStatus/>
</cp:coreProperties>
</file>