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'Arkusz1'!$A$2:$P$218</definedName>
  </definedNames>
  <calcPr fullCalcOnLoad="1"/>
</workbook>
</file>

<file path=xl/sharedStrings.xml><?xml version="1.0" encoding="utf-8"?>
<sst xmlns="http://schemas.openxmlformats.org/spreadsheetml/2006/main" count="561" uniqueCount="131">
  <si>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</si>
  <si>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</si>
  <si>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</si>
  <si>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</si>
  <si>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</si>
  <si>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</si>
  <si>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Razem dział 010 rozdz. 01010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</si>
  <si>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</si>
  <si>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</si>
  <si>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</si>
  <si>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</si>
  <si>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</si>
  <si>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</si>
  <si>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</si>
  <si>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</si>
  <si>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</si>
  <si>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</si>
  <si>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</si>
  <si>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</si>
  <si>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</si>
  <si>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</si>
  <si>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>Razem dział 600 rozdz. 60016</t>
  </si>
  <si>
    <t>Razem dział 700 rozdz. 70005</t>
  </si>
  <si>
    <t>Razem dział 750 rozdz. 75023</t>
  </si>
  <si>
    <t xml:space="preserve">Szkoła Łazy </t>
  </si>
  <si>
    <t xml:space="preserve">Boisko i parking przy szkole w Lesznowoli </t>
  </si>
  <si>
    <t>Razem dział 801 rozdz. 80101</t>
  </si>
  <si>
    <t>Razem dział 854 rozdz. 85404</t>
  </si>
  <si>
    <t>Razem dział 900 rozdz. 90015</t>
  </si>
  <si>
    <t>1999-2003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</si>
  <si>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</si>
  <si>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</si>
  <si>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</si>
  <si>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</si>
  <si>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</si>
  <si>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</si>
  <si>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Łazy II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</si>
  <si>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</si>
  <si>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</si>
  <si>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</si>
  <si>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</si>
  <si>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</si>
  <si>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</si>
  <si>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</si>
  <si>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Modernizacja przepompowni ścieków Stara Iwiczna </t>
  </si>
  <si>
    <t xml:space="preserve">Budowa ul. Przyleśnej Wilcza Góra </t>
  </si>
  <si>
    <t xml:space="preserve">Studzienka wodociągowa w Mysiadle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</si>
  <si>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</si>
  <si>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</si>
  <si>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</si>
  <si>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</si>
  <si>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</si>
  <si>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</si>
  <si>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</si>
  <si>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</si>
  <si>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</si>
  <si>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</si>
  <si>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</si>
  <si>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</si>
  <si>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</si>
  <si>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</si>
  <si>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</si>
  <si>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</si>
  <si>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</si>
  <si>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</si>
  <si>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</si>
  <si>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</si>
  <si>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</si>
  <si>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</si>
  <si>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</si>
  <si>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</si>
  <si>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</si>
  <si>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</si>
  <si>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</si>
  <si>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</si>
  <si>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</si>
  <si>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</si>
  <si>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</si>
  <si>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</si>
  <si>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</si>
  <si>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</si>
  <si>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</si>
  <si>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</si>
  <si>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</si>
  <si>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</si>
  <si>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</si>
  <si>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</si>
  <si>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</si>
  <si>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</si>
  <si>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</si>
  <si>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</si>
  <si>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</si>
  <si>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</si>
  <si>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</si>
  <si>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</si>
  <si>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>Budowa oświetlenia ul. Syna Pułku i Wiśniowej Stara Iwiczna</t>
  </si>
  <si>
    <t xml:space="preserve">WYSOKOŚĆ WYDATKÓW W LATACH </t>
  </si>
  <si>
    <t>Kanalizacja Kosów i Wólka Kosowska III etap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</si>
  <si>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</si>
  <si>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</si>
  <si>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</si>
  <si>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>Razem dział 754 rozdz. 75412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</si>
  <si>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</si>
  <si>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</si>
  <si>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</si>
  <si>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</si>
  <si>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</si>
  <si>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</si>
  <si>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</si>
  <si>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</si>
  <si>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</si>
  <si>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Załącznik Nr 2</t>
  </si>
  <si>
    <t>do Uchwały Nr 37/IV/2003 Rady Gminy Lesznowola</t>
  </si>
  <si>
    <t xml:space="preserve">z dnia 29 stycznia 2003 r.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</si>
  <si>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</si>
  <si>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</si>
  <si>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</si>
  <si>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</si>
  <si>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>Razem dział 801 rozdz. 80114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</si>
  <si>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</si>
  <si>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</si>
  <si>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</si>
  <si>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</si>
  <si>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Załącznik Nr 3</t>
  </si>
  <si>
    <t xml:space="preserve">z dnia 30 czerwca 2003 r. 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</si>
  <si>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</si>
  <si>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</si>
  <si>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</si>
  <si>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</si>
  <si>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</si>
  <si>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do Uchwały Nr 72/IX/03 Rady Gminy Lesznowola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</si>
</sst>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3" fontId="2" fillId="0" borderId="19" xfId="0" applyNumberFormat="1" applyFon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3" xfId="0" applyNumberFormat="1" applyFont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26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0" fontId="7" fillId="2" borderId="30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32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33" xfId="0" applyNumberFormat="1" applyFont="1" applyFill="1" applyBorder="1" applyAlignment="1">
      <alignment vertical="center"/>
    </xf>
    <xf numFmtId="3" fontId="3" fillId="3" borderId="35" xfId="0" applyNumberFormat="1" applyFont="1" applyFill="1" applyBorder="1" applyAlignment="1">
      <alignment vertical="center"/>
    </xf>
    <xf numFmtId="3" fontId="3" fillId="3" borderId="36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32" xfId="0" applyFont="1" applyFill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0" fontId="2" fillId="3" borderId="30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4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3" fontId="2" fillId="2" borderId="26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3" fontId="2" fillId="2" borderId="38" xfId="0" applyNumberFormat="1" applyFont="1" applyFill="1" applyBorder="1" applyAlignment="1">
      <alignment vertical="center"/>
    </xf>
    <xf numFmtId="3" fontId="2" fillId="2" borderId="39" xfId="0" applyNumberFormat="1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3" fontId="2" fillId="2" borderId="19" xfId="0" applyNumberFormat="1" applyFont="1" applyFill="1" applyBorder="1" applyAlignment="1">
      <alignment vertical="center"/>
    </xf>
    <xf numFmtId="3" fontId="2" fillId="2" borderId="40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7" xfId="0" applyNumberFormat="1" applyFont="1" applyFill="1" applyBorder="1" applyAlignment="1">
      <alignment vertical="center"/>
    </xf>
    <xf numFmtId="3" fontId="2" fillId="2" borderId="41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right" vertical="center"/>
    </xf>
    <xf numFmtId="3" fontId="2" fillId="2" borderId="8" xfId="0" applyNumberFormat="1" applyFont="1" applyFill="1" applyBorder="1" applyAlignment="1">
      <alignment horizontal="right" vertical="center"/>
    </xf>
    <xf numFmtId="3" fontId="2" fillId="2" borderId="27" xfId="0" applyNumberFormat="1" applyFont="1" applyFill="1" applyBorder="1" applyAlignment="1">
      <alignment vertical="center"/>
    </xf>
    <xf numFmtId="3" fontId="2" fillId="2" borderId="28" xfId="0" applyNumberFormat="1" applyFont="1" applyFill="1" applyBorder="1" applyAlignment="1">
      <alignment vertical="center"/>
    </xf>
    <xf numFmtId="3" fontId="2" fillId="2" borderId="29" xfId="0" applyNumberFormat="1" applyFont="1" applyFill="1" applyBorder="1" applyAlignment="1">
      <alignment vertical="center"/>
    </xf>
    <xf numFmtId="3" fontId="2" fillId="2" borderId="30" xfId="0" applyNumberFormat="1" applyFont="1" applyFill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7" xfId="0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8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3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7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8" fillId="2" borderId="34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0" fontId="2" fillId="3" borderId="47" xfId="0" applyFont="1" applyFill="1" applyBorder="1" applyAlignment="1">
      <alignment vertical="center"/>
    </xf>
    <xf numFmtId="0" fontId="2" fillId="3" borderId="48" xfId="0" applyFont="1" applyFill="1" applyBorder="1" applyAlignment="1">
      <alignment vertical="center"/>
    </xf>
    <xf numFmtId="3" fontId="2" fillId="3" borderId="44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2" fillId="3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3" fillId="3" borderId="17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59" xfId="0" applyNumberFormat="1" applyFont="1" applyFill="1" applyBorder="1" applyAlignment="1">
      <alignment vertical="center"/>
    </xf>
    <xf numFmtId="3" fontId="3" fillId="3" borderId="60" xfId="0" applyNumberFormat="1" applyFont="1" applyFill="1" applyBorder="1" applyAlignment="1">
      <alignment vertical="center"/>
    </xf>
    <xf numFmtId="3" fontId="3" fillId="3" borderId="36" xfId="0" applyNumberFormat="1" applyFont="1" applyFill="1" applyBorder="1" applyAlignment="1">
      <alignment vertical="center"/>
    </xf>
    <xf numFmtId="3" fontId="3" fillId="3" borderId="61" xfId="0" applyNumberFormat="1" applyFont="1" applyFill="1" applyBorder="1" applyAlignment="1">
      <alignment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4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3" borderId="0" xfId="0" applyNumberFormat="1" applyFont="1" applyFill="1" applyBorder="1" applyAlignment="1">
      <alignment vertical="center"/>
    </xf>
    <xf numFmtId="3" fontId="3" fillId="3" borderId="67" xfId="0" applyNumberFormat="1" applyFont="1" applyFill="1" applyBorder="1" applyAlignment="1">
      <alignment vertical="center"/>
    </xf>
    <xf numFmtId="3" fontId="3" fillId="3" borderId="68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3" borderId="69" xfId="0" applyNumberFormat="1" applyFont="1" applyFill="1" applyBorder="1" applyAlignment="1">
      <alignment vertical="center"/>
    </xf>
    <xf numFmtId="0" fontId="0" fillId="3" borderId="60" xfId="0" applyFill="1" applyBorder="1" applyAlignment="1">
      <alignment vertical="center"/>
    </xf>
    <xf numFmtId="0" fontId="0" fillId="3" borderId="45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70" xfId="0" applyFill="1" applyBorder="1" applyAlignment="1">
      <alignment vertical="center"/>
    </xf>
    <xf numFmtId="3" fontId="2" fillId="3" borderId="25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0"/>
  <sheetViews>
    <sheetView zoomScale="75" zoomScaleNormal="75" workbookViewId="0" topLeftCell="A14">
      <pane ySplit="330" topLeftCell="BM199" activePane="topLeft" state="split"/>
      <selection pane="topLeft" activeCell="A14" sqref="A1:IV16384"/>
      <selection pane="bottomLeft" activeCell="C205" sqref="C205:C206"/>
    </sheetView>
  </sheetViews>
  <sheetFormatPr defaultColWidth="9.00390625" defaultRowHeight="12.75"/>
  <cols>
    <col min="1" max="1" width="3.125" style="1" customWidth="1"/>
    <col min="2" max="2" width="5.875" style="1" customWidth="1"/>
    <col min="3" max="3" width="22.25390625" style="1" customWidth="1"/>
    <col min="4" max="4" width="7.25390625" style="2" customWidth="1"/>
    <col min="5" max="5" width="9.75390625" style="1" customWidth="1"/>
    <col min="6" max="6" width="9.125" style="1" customWidth="1"/>
    <col min="7" max="7" width="7.875" style="1" customWidth="1"/>
    <col min="8" max="8" width="9.625" style="1" customWidth="1"/>
    <col min="9" max="9" width="9.75390625" style="1" customWidth="1"/>
    <col min="10" max="10" width="8.25390625" style="1" customWidth="1"/>
    <col min="11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2" spans="11:12" ht="15">
      <c r="K2" s="59"/>
      <c r="L2" s="59"/>
    </row>
    <row r="3" spans="11:12" ht="15">
      <c r="K3" s="59" t="s">
        <v>111</v>
      </c>
      <c r="L3" s="59"/>
    </row>
    <row r="4" spans="11:12" ht="12.75">
      <c r="K4" s="58" t="s">
        <v>112</v>
      </c>
      <c r="L4" s="58"/>
    </row>
    <row r="5" spans="11:12" ht="12.75">
      <c r="K5" s="58" t="s">
        <v>113</v>
      </c>
      <c r="L5" s="58"/>
    </row>
    <row r="6" spans="10:16" ht="12.75">
      <c r="J6" s="26"/>
      <c r="P6" s="30"/>
    </row>
    <row r="7" spans="1:16" ht="15" customHeight="1">
      <c r="A7" s="248" t="s">
        <v>105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</row>
    <row r="9" spans="1:16" s="2" customFormat="1" ht="12.75" customHeight="1" thickBot="1">
      <c r="A9" s="227" t="s">
        <v>1</v>
      </c>
      <c r="B9" s="221" t="s">
        <v>0</v>
      </c>
      <c r="C9" s="221" t="s">
        <v>8</v>
      </c>
      <c r="D9" s="221" t="s">
        <v>9</v>
      </c>
      <c r="E9" s="216" t="s">
        <v>10</v>
      </c>
      <c r="F9" s="179" t="s">
        <v>108</v>
      </c>
      <c r="G9" s="177" t="s">
        <v>110</v>
      </c>
      <c r="H9" s="174" t="s">
        <v>96</v>
      </c>
      <c r="I9" s="177"/>
      <c r="J9" s="177"/>
      <c r="K9" s="177"/>
      <c r="L9" s="177"/>
      <c r="M9" s="177"/>
      <c r="N9" s="177"/>
      <c r="O9" s="177"/>
      <c r="P9" s="178"/>
    </row>
    <row r="10" spans="1:16" s="2" customFormat="1" ht="12.75" customHeight="1" thickBot="1">
      <c r="A10" s="227"/>
      <c r="B10" s="221"/>
      <c r="C10" s="221"/>
      <c r="D10" s="221"/>
      <c r="E10" s="216"/>
      <c r="F10" s="172"/>
      <c r="G10" s="187"/>
      <c r="H10" s="200">
        <v>2003</v>
      </c>
      <c r="I10" s="201"/>
      <c r="J10" s="201"/>
      <c r="K10" s="201"/>
      <c r="L10" s="201"/>
      <c r="M10" s="202"/>
      <c r="N10" s="226">
        <v>2004</v>
      </c>
      <c r="O10" s="204"/>
      <c r="P10" s="5">
        <v>2005</v>
      </c>
    </row>
    <row r="11" spans="1:16" s="2" customFormat="1" ht="9.75" customHeight="1" thickTop="1">
      <c r="A11" s="227"/>
      <c r="B11" s="221"/>
      <c r="C11" s="221"/>
      <c r="D11" s="221"/>
      <c r="E11" s="216"/>
      <c r="F11" s="172"/>
      <c r="G11" s="187"/>
      <c r="H11" s="180" t="s">
        <v>107</v>
      </c>
      <c r="I11" s="176" t="s">
        <v>14</v>
      </c>
      <c r="J11" s="188"/>
      <c r="K11" s="188"/>
      <c r="L11" s="188"/>
      <c r="M11" s="225"/>
      <c r="N11" s="177" t="s">
        <v>17</v>
      </c>
      <c r="O11" s="222"/>
      <c r="P11" s="221" t="s">
        <v>17</v>
      </c>
    </row>
    <row r="12" spans="1:16" s="2" customFormat="1" ht="9.75" customHeight="1">
      <c r="A12" s="227"/>
      <c r="B12" s="221"/>
      <c r="C12" s="221"/>
      <c r="D12" s="221"/>
      <c r="E12" s="216"/>
      <c r="F12" s="172"/>
      <c r="G12" s="187"/>
      <c r="H12" s="181"/>
      <c r="I12" s="179" t="s">
        <v>15</v>
      </c>
      <c r="J12" s="216" t="s">
        <v>13</v>
      </c>
      <c r="K12" s="217"/>
      <c r="L12" s="217"/>
      <c r="M12" s="218"/>
      <c r="N12" s="187"/>
      <c r="O12" s="223"/>
      <c r="P12" s="221"/>
    </row>
    <row r="13" spans="1:16" s="2" customFormat="1" ht="29.25">
      <c r="A13" s="227"/>
      <c r="B13" s="221"/>
      <c r="C13" s="221"/>
      <c r="D13" s="221"/>
      <c r="E13" s="216"/>
      <c r="F13" s="173"/>
      <c r="G13" s="188"/>
      <c r="H13" s="181"/>
      <c r="I13" s="173"/>
      <c r="J13" s="37" t="s">
        <v>11</v>
      </c>
      <c r="K13" s="37" t="s">
        <v>12</v>
      </c>
      <c r="L13" s="216" t="s">
        <v>16</v>
      </c>
      <c r="M13" s="218"/>
      <c r="N13" s="188"/>
      <c r="O13" s="224"/>
      <c r="P13" s="221"/>
    </row>
    <row r="14" spans="1:16" s="3" customFormat="1" ht="9" thickBot="1">
      <c r="A14" s="55">
        <v>1</v>
      </c>
      <c r="B14" s="55">
        <v>2</v>
      </c>
      <c r="C14" s="55">
        <v>3</v>
      </c>
      <c r="D14" s="55">
        <v>4</v>
      </c>
      <c r="E14" s="56">
        <v>5</v>
      </c>
      <c r="F14" s="55">
        <v>6</v>
      </c>
      <c r="G14" s="78">
        <v>7</v>
      </c>
      <c r="H14" s="111">
        <v>8</v>
      </c>
      <c r="I14" s="112">
        <v>9</v>
      </c>
      <c r="J14" s="112">
        <v>10</v>
      </c>
      <c r="K14" s="112">
        <v>11</v>
      </c>
      <c r="L14" s="243">
        <v>12</v>
      </c>
      <c r="M14" s="244"/>
      <c r="N14" s="219">
        <v>13</v>
      </c>
      <c r="O14" s="220"/>
      <c r="P14" s="55">
        <v>14</v>
      </c>
    </row>
    <row r="15" spans="1:16" ht="10.5" thickTop="1">
      <c r="A15" s="189">
        <v>1</v>
      </c>
      <c r="B15" s="189" t="s">
        <v>32</v>
      </c>
      <c r="C15" s="185" t="s">
        <v>33</v>
      </c>
      <c r="D15" s="189" t="s">
        <v>18</v>
      </c>
      <c r="E15" s="13">
        <v>1353000</v>
      </c>
      <c r="F15" s="8">
        <f>H15+((-1)*(G15+G16))</f>
        <v>377000</v>
      </c>
      <c r="G15" s="23"/>
      <c r="H15" s="113">
        <f>SUM(I15:L15)</f>
        <v>377000</v>
      </c>
      <c r="I15" s="87">
        <v>377000</v>
      </c>
      <c r="J15" s="87"/>
      <c r="K15" s="87"/>
      <c r="L15" s="114"/>
      <c r="M15" s="115"/>
      <c r="N15" s="23"/>
      <c r="O15" s="14"/>
      <c r="P15" s="10"/>
    </row>
    <row r="16" spans="1:16" ht="9.75">
      <c r="A16" s="190"/>
      <c r="B16" s="190"/>
      <c r="C16" s="186"/>
      <c r="D16" s="190"/>
      <c r="E16" s="12"/>
      <c r="F16" s="9"/>
      <c r="G16" s="34"/>
      <c r="H16" s="116"/>
      <c r="I16" s="86"/>
      <c r="J16" s="86"/>
      <c r="K16" s="86"/>
      <c r="L16" s="117"/>
      <c r="M16" s="118"/>
      <c r="N16" s="34"/>
      <c r="O16" s="7"/>
      <c r="P16" s="9"/>
    </row>
    <row r="17" spans="1:16" ht="9.75">
      <c r="A17" s="191">
        <v>2</v>
      </c>
      <c r="B17" s="191" t="s">
        <v>7</v>
      </c>
      <c r="C17" s="198" t="s">
        <v>97</v>
      </c>
      <c r="D17" s="191">
        <v>2003</v>
      </c>
      <c r="E17" s="11">
        <v>600000</v>
      </c>
      <c r="F17" s="8">
        <f>H17+((-1)*(G17+G18))</f>
        <v>600000</v>
      </c>
      <c r="G17" s="32"/>
      <c r="H17" s="119">
        <f>SUM(I17:L17)</f>
        <v>600000</v>
      </c>
      <c r="I17" s="120">
        <v>50000</v>
      </c>
      <c r="J17" s="120">
        <v>400000</v>
      </c>
      <c r="K17" s="120">
        <v>150000</v>
      </c>
      <c r="L17" s="121"/>
      <c r="M17" s="122"/>
      <c r="N17" s="32"/>
      <c r="O17" s="6"/>
      <c r="P17" s="8"/>
    </row>
    <row r="18" spans="1:16" ht="9.75">
      <c r="A18" s="190"/>
      <c r="B18" s="190"/>
      <c r="C18" s="186"/>
      <c r="D18" s="190"/>
      <c r="E18" s="12"/>
      <c r="F18" s="9"/>
      <c r="G18" s="34"/>
      <c r="H18" s="116"/>
      <c r="I18" s="86"/>
      <c r="J18" s="86"/>
      <c r="K18" s="123"/>
      <c r="L18" s="117"/>
      <c r="M18" s="118"/>
      <c r="N18" s="34"/>
      <c r="O18" s="7"/>
      <c r="P18" s="9"/>
    </row>
    <row r="19" spans="1:16" ht="9.75">
      <c r="A19" s="191">
        <v>3</v>
      </c>
      <c r="B19" s="191" t="s">
        <v>32</v>
      </c>
      <c r="C19" s="198" t="s">
        <v>34</v>
      </c>
      <c r="D19" s="191" t="s">
        <v>18</v>
      </c>
      <c r="E19" s="11">
        <v>3868650</v>
      </c>
      <c r="F19" s="8">
        <f>H19+((-1)*(G19+G20))</f>
        <v>3749869</v>
      </c>
      <c r="G19" s="32">
        <v>20000</v>
      </c>
      <c r="H19" s="119">
        <f>SUM(I19:L19)</f>
        <v>3769869</v>
      </c>
      <c r="I19" s="120">
        <v>20869</v>
      </c>
      <c r="J19" s="120">
        <v>1800000</v>
      </c>
      <c r="K19" s="120">
        <v>249000</v>
      </c>
      <c r="L19" s="121">
        <v>1700000</v>
      </c>
      <c r="M19" s="122"/>
      <c r="N19" s="32"/>
      <c r="O19" s="6"/>
      <c r="P19" s="8"/>
    </row>
    <row r="20" spans="1:16" ht="9.75">
      <c r="A20" s="190"/>
      <c r="B20" s="190"/>
      <c r="C20" s="186"/>
      <c r="D20" s="190"/>
      <c r="E20" s="12"/>
      <c r="F20" s="9"/>
      <c r="G20" s="34"/>
      <c r="H20" s="116"/>
      <c r="I20" s="86"/>
      <c r="J20" s="86"/>
      <c r="K20" s="86"/>
      <c r="L20" s="124" t="s">
        <v>85</v>
      </c>
      <c r="M20" s="118"/>
      <c r="N20" s="34"/>
      <c r="O20" s="7"/>
      <c r="P20" s="9"/>
    </row>
    <row r="21" spans="1:16" ht="9.75">
      <c r="A21" s="191">
        <v>4</v>
      </c>
      <c r="B21" s="189" t="s">
        <v>32</v>
      </c>
      <c r="C21" s="185" t="s">
        <v>35</v>
      </c>
      <c r="D21" s="189" t="s">
        <v>19</v>
      </c>
      <c r="E21" s="13">
        <v>2782000</v>
      </c>
      <c r="F21" s="8">
        <f>H21+((-1)*(G21+G22))</f>
        <v>2700000</v>
      </c>
      <c r="G21" s="23"/>
      <c r="H21" s="119">
        <f>SUM(I21:L21)</f>
        <v>2700000</v>
      </c>
      <c r="I21" s="87"/>
      <c r="J21" s="87">
        <v>1800000</v>
      </c>
      <c r="K21" s="87">
        <v>900000</v>
      </c>
      <c r="L21" s="114"/>
      <c r="M21" s="115"/>
      <c r="N21" s="23"/>
      <c r="O21" s="14"/>
      <c r="P21" s="10"/>
    </row>
    <row r="22" spans="1:16" ht="9.75">
      <c r="A22" s="190"/>
      <c r="B22" s="190"/>
      <c r="C22" s="186"/>
      <c r="D22" s="190"/>
      <c r="E22" s="12"/>
      <c r="F22" s="9"/>
      <c r="G22" s="34"/>
      <c r="H22" s="116"/>
      <c r="I22" s="86"/>
      <c r="J22" s="86"/>
      <c r="K22" s="86"/>
      <c r="L22" s="117"/>
      <c r="M22" s="118"/>
      <c r="N22" s="34"/>
      <c r="O22" s="7"/>
      <c r="P22" s="9"/>
    </row>
    <row r="23" spans="1:16" ht="9.75">
      <c r="A23" s="191">
        <v>5</v>
      </c>
      <c r="B23" s="189" t="s">
        <v>7</v>
      </c>
      <c r="C23" s="185" t="s">
        <v>36</v>
      </c>
      <c r="D23" s="189">
        <v>2004</v>
      </c>
      <c r="E23" s="13">
        <v>3000000</v>
      </c>
      <c r="F23" s="8">
        <f>H23+((-1)*(G23+G24))</f>
        <v>0</v>
      </c>
      <c r="G23" s="23"/>
      <c r="H23" s="119">
        <f>SUM(I23:L23)</f>
        <v>0</v>
      </c>
      <c r="I23" s="87"/>
      <c r="J23" s="87"/>
      <c r="K23" s="87"/>
      <c r="L23" s="114"/>
      <c r="M23" s="115"/>
      <c r="N23" s="35">
        <v>1200000</v>
      </c>
      <c r="O23" s="24"/>
      <c r="P23" s="10"/>
    </row>
    <row r="24" spans="1:16" ht="9.75">
      <c r="A24" s="190"/>
      <c r="B24" s="190"/>
      <c r="C24" s="186"/>
      <c r="D24" s="190"/>
      <c r="E24" s="12"/>
      <c r="F24" s="9"/>
      <c r="G24" s="34"/>
      <c r="H24" s="116"/>
      <c r="I24" s="86"/>
      <c r="J24" s="86"/>
      <c r="K24" s="86"/>
      <c r="L24" s="117"/>
      <c r="M24" s="118"/>
      <c r="N24" s="34">
        <v>1800000</v>
      </c>
      <c r="O24" s="7"/>
      <c r="P24" s="9"/>
    </row>
    <row r="25" spans="1:16" ht="9.75">
      <c r="A25" s="191">
        <v>6</v>
      </c>
      <c r="B25" s="189" t="s">
        <v>32</v>
      </c>
      <c r="C25" s="185" t="s">
        <v>38</v>
      </c>
      <c r="D25" s="189" t="s">
        <v>19</v>
      </c>
      <c r="E25" s="13">
        <v>2562000</v>
      </c>
      <c r="F25" s="8">
        <f>H25+((-1)*(G25+G26))</f>
        <v>2500000</v>
      </c>
      <c r="G25" s="23"/>
      <c r="H25" s="119">
        <f>SUM(I25:L25)</f>
        <v>2500000</v>
      </c>
      <c r="I25" s="87">
        <v>200000</v>
      </c>
      <c r="J25" s="87">
        <v>1700000</v>
      </c>
      <c r="K25" s="87">
        <v>600000</v>
      </c>
      <c r="L25" s="114"/>
      <c r="M25" s="115"/>
      <c r="N25" s="23"/>
      <c r="O25" s="14"/>
      <c r="P25" s="10"/>
    </row>
    <row r="26" spans="1:16" ht="9.75">
      <c r="A26" s="190"/>
      <c r="B26" s="190"/>
      <c r="C26" s="186"/>
      <c r="D26" s="190"/>
      <c r="E26" s="12"/>
      <c r="F26" s="9"/>
      <c r="G26" s="34"/>
      <c r="H26" s="116"/>
      <c r="I26" s="86"/>
      <c r="J26" s="86"/>
      <c r="K26" s="86"/>
      <c r="L26" s="117"/>
      <c r="M26" s="118"/>
      <c r="N26" s="34"/>
      <c r="O26" s="7"/>
      <c r="P26" s="9"/>
    </row>
    <row r="27" spans="1:16" ht="9.75" customHeight="1">
      <c r="A27" s="191">
        <v>7</v>
      </c>
      <c r="B27" s="191" t="s">
        <v>7</v>
      </c>
      <c r="C27" s="198" t="s">
        <v>37</v>
      </c>
      <c r="D27" s="191">
        <v>2004</v>
      </c>
      <c r="E27" s="13">
        <v>2500000</v>
      </c>
      <c r="F27" s="8">
        <f>H27+((-1)*(G27+G28))</f>
        <v>0</v>
      </c>
      <c r="G27" s="23"/>
      <c r="H27" s="113">
        <f>SUM(I27:L27)</f>
        <v>0</v>
      </c>
      <c r="I27" s="87"/>
      <c r="J27" s="87"/>
      <c r="K27" s="87"/>
      <c r="L27" s="114"/>
      <c r="M27" s="115"/>
      <c r="N27" s="36">
        <v>800000</v>
      </c>
      <c r="O27" s="28"/>
      <c r="P27" s="29"/>
    </row>
    <row r="28" spans="1:16" ht="9.75" customHeight="1">
      <c r="A28" s="190"/>
      <c r="B28" s="199"/>
      <c r="C28" s="199"/>
      <c r="D28" s="199"/>
      <c r="E28" s="12"/>
      <c r="F28" s="9"/>
      <c r="G28" s="34"/>
      <c r="H28" s="116"/>
      <c r="I28" s="86"/>
      <c r="J28" s="86"/>
      <c r="K28" s="86"/>
      <c r="L28" s="117"/>
      <c r="M28" s="118"/>
      <c r="N28" s="34">
        <v>1700000</v>
      </c>
      <c r="O28" s="27"/>
      <c r="P28" s="7"/>
    </row>
    <row r="29" spans="1:16" ht="9.75">
      <c r="A29" s="191">
        <v>8</v>
      </c>
      <c r="B29" s="189" t="s">
        <v>32</v>
      </c>
      <c r="C29" s="185" t="s">
        <v>40</v>
      </c>
      <c r="D29" s="189" t="s">
        <v>61</v>
      </c>
      <c r="E29" s="13">
        <v>2140000</v>
      </c>
      <c r="F29" s="8">
        <f>H29+((-1)*(G29+G30))</f>
        <v>140000</v>
      </c>
      <c r="G29" s="23"/>
      <c r="H29" s="119">
        <f>SUM(I29:L29)</f>
        <v>140000</v>
      </c>
      <c r="I29" s="87">
        <v>100000</v>
      </c>
      <c r="J29" s="87"/>
      <c r="K29" s="87">
        <v>40000</v>
      </c>
      <c r="L29" s="114"/>
      <c r="M29" s="115"/>
      <c r="N29" s="35">
        <v>300000</v>
      </c>
      <c r="O29" s="24"/>
      <c r="P29" s="31">
        <v>300000</v>
      </c>
    </row>
    <row r="30" spans="1:16" ht="9.75">
      <c r="A30" s="190"/>
      <c r="B30" s="190"/>
      <c r="C30" s="186"/>
      <c r="D30" s="190"/>
      <c r="E30" s="12"/>
      <c r="F30" s="9"/>
      <c r="G30" s="34"/>
      <c r="H30" s="116"/>
      <c r="I30" s="86"/>
      <c r="J30" s="86"/>
      <c r="K30" s="86"/>
      <c r="L30" s="117"/>
      <c r="M30" s="118"/>
      <c r="N30" s="34"/>
      <c r="O30" s="7"/>
      <c r="P30" s="9">
        <v>1400000</v>
      </c>
    </row>
    <row r="31" spans="1:16" ht="9.75">
      <c r="A31" s="191">
        <v>9</v>
      </c>
      <c r="B31" s="189" t="s">
        <v>32</v>
      </c>
      <c r="C31" s="185" t="s">
        <v>99</v>
      </c>
      <c r="D31" s="189" t="s">
        <v>39</v>
      </c>
      <c r="E31" s="13">
        <v>1008000</v>
      </c>
      <c r="F31" s="8">
        <f>H31+((-1)*(G31+G32))</f>
        <v>200000</v>
      </c>
      <c r="G31" s="23"/>
      <c r="H31" s="113">
        <f>SUM(I31:L31)</f>
        <v>200000</v>
      </c>
      <c r="I31" s="87">
        <v>200000</v>
      </c>
      <c r="J31" s="87"/>
      <c r="K31" s="87"/>
      <c r="L31" s="114"/>
      <c r="M31" s="115"/>
      <c r="N31" s="36">
        <v>100000</v>
      </c>
      <c r="O31" s="25"/>
      <c r="P31" s="10"/>
    </row>
    <row r="32" spans="1:16" ht="9.75">
      <c r="A32" s="190"/>
      <c r="B32" s="190"/>
      <c r="C32" s="186"/>
      <c r="D32" s="190"/>
      <c r="E32" s="12"/>
      <c r="F32" s="9"/>
      <c r="G32" s="34"/>
      <c r="H32" s="116"/>
      <c r="I32" s="86"/>
      <c r="J32" s="86"/>
      <c r="K32" s="86"/>
      <c r="L32" s="117"/>
      <c r="M32" s="118"/>
      <c r="N32" s="34">
        <v>700000</v>
      </c>
      <c r="O32" s="7"/>
      <c r="P32" s="9"/>
    </row>
    <row r="33" spans="1:16" ht="9.75">
      <c r="A33" s="191">
        <v>10</v>
      </c>
      <c r="B33" s="189" t="s">
        <v>32</v>
      </c>
      <c r="C33" s="185" t="s">
        <v>46</v>
      </c>
      <c r="D33" s="189" t="s">
        <v>19</v>
      </c>
      <c r="E33" s="13">
        <v>150500</v>
      </c>
      <c r="F33" s="8">
        <f>H33+((-1)*(G33+G34))</f>
        <v>150000</v>
      </c>
      <c r="G33" s="23"/>
      <c r="H33" s="119">
        <f>SUM(I33:L33)</f>
        <v>150000</v>
      </c>
      <c r="I33" s="87">
        <v>150000</v>
      </c>
      <c r="J33" s="87"/>
      <c r="K33" s="87"/>
      <c r="L33" s="114"/>
      <c r="M33" s="115"/>
      <c r="N33" s="32"/>
      <c r="O33" s="6"/>
      <c r="P33" s="10"/>
    </row>
    <row r="34" spans="1:16" ht="9.75">
      <c r="A34" s="190"/>
      <c r="B34" s="190"/>
      <c r="C34" s="186"/>
      <c r="D34" s="190"/>
      <c r="E34" s="12"/>
      <c r="F34" s="9"/>
      <c r="G34" s="34"/>
      <c r="H34" s="116"/>
      <c r="I34" s="86"/>
      <c r="J34" s="86"/>
      <c r="K34" s="86"/>
      <c r="L34" s="117"/>
      <c r="M34" s="118"/>
      <c r="N34" s="34"/>
      <c r="O34" s="7"/>
      <c r="P34" s="9"/>
    </row>
    <row r="35" spans="1:16" ht="9.75">
      <c r="A35" s="191">
        <v>11</v>
      </c>
      <c r="B35" s="189" t="s">
        <v>32</v>
      </c>
      <c r="C35" s="185" t="s">
        <v>3</v>
      </c>
      <c r="D35" s="189" t="s">
        <v>19</v>
      </c>
      <c r="E35" s="13">
        <v>79000</v>
      </c>
      <c r="F35" s="8">
        <f>H35+((-1)*(G35+G36))</f>
        <v>70000</v>
      </c>
      <c r="G35" s="23"/>
      <c r="H35" s="119">
        <f>SUM(I35:L35)</f>
        <v>70000</v>
      </c>
      <c r="I35" s="87">
        <v>64000</v>
      </c>
      <c r="J35" s="87"/>
      <c r="K35" s="87">
        <v>6000</v>
      </c>
      <c r="L35" s="114"/>
      <c r="M35" s="115"/>
      <c r="N35" s="23"/>
      <c r="O35" s="14"/>
      <c r="P35" s="10"/>
    </row>
    <row r="36" spans="1:16" ht="9.75">
      <c r="A36" s="190"/>
      <c r="B36" s="190"/>
      <c r="C36" s="186"/>
      <c r="D36" s="190"/>
      <c r="E36" s="12"/>
      <c r="F36" s="9"/>
      <c r="G36" s="34"/>
      <c r="H36" s="116"/>
      <c r="I36" s="86"/>
      <c r="J36" s="86"/>
      <c r="K36" s="86"/>
      <c r="L36" s="117"/>
      <c r="M36" s="118"/>
      <c r="N36" s="34"/>
      <c r="O36" s="7"/>
      <c r="P36" s="9"/>
    </row>
    <row r="37" spans="1:16" ht="9.75">
      <c r="A37" s="191">
        <v>12</v>
      </c>
      <c r="B37" s="189" t="s">
        <v>32</v>
      </c>
      <c r="C37" s="185" t="s">
        <v>41</v>
      </c>
      <c r="D37" s="189">
        <v>2003</v>
      </c>
      <c r="E37" s="13">
        <v>42000</v>
      </c>
      <c r="F37" s="8">
        <f>H37+((-1)*(G37+G38))</f>
        <v>42000</v>
      </c>
      <c r="G37" s="23"/>
      <c r="H37" s="119">
        <f>SUM(I37:L37)</f>
        <v>42000</v>
      </c>
      <c r="I37" s="87">
        <v>30000</v>
      </c>
      <c r="J37" s="87"/>
      <c r="K37" s="87">
        <v>12000</v>
      </c>
      <c r="L37" s="114"/>
      <c r="M37" s="115"/>
      <c r="N37" s="23"/>
      <c r="O37" s="14"/>
      <c r="P37" s="10"/>
    </row>
    <row r="38" spans="1:16" ht="9.75">
      <c r="A38" s="190"/>
      <c r="B38" s="190"/>
      <c r="C38" s="186"/>
      <c r="D38" s="190"/>
      <c r="E38" s="12"/>
      <c r="F38" s="9" t="s">
        <v>106</v>
      </c>
      <c r="G38" s="34"/>
      <c r="H38" s="116"/>
      <c r="I38" s="86"/>
      <c r="J38" s="86"/>
      <c r="K38" s="86"/>
      <c r="L38" s="117"/>
      <c r="M38" s="118"/>
      <c r="N38" s="34"/>
      <c r="O38" s="7"/>
      <c r="P38" s="9"/>
    </row>
    <row r="39" spans="1:16" ht="9.75">
      <c r="A39" s="191">
        <v>13</v>
      </c>
      <c r="B39" s="189" t="s">
        <v>32</v>
      </c>
      <c r="C39" s="185" t="s">
        <v>71</v>
      </c>
      <c r="D39" s="189" t="s">
        <v>19</v>
      </c>
      <c r="E39" s="13">
        <v>50000</v>
      </c>
      <c r="F39" s="8">
        <f>H39+((-1)*(G39+G40))</f>
        <v>45000</v>
      </c>
      <c r="G39" s="23"/>
      <c r="H39" s="119">
        <f>SUM(I39:L39)</f>
        <v>45000</v>
      </c>
      <c r="I39" s="87">
        <v>29000</v>
      </c>
      <c r="J39" s="87"/>
      <c r="K39" s="87">
        <v>16000</v>
      </c>
      <c r="L39" s="114"/>
      <c r="M39" s="115"/>
      <c r="N39" s="23"/>
      <c r="O39" s="14"/>
      <c r="P39" s="10"/>
    </row>
    <row r="40" spans="1:16" ht="9.75">
      <c r="A40" s="190"/>
      <c r="B40" s="190"/>
      <c r="C40" s="186"/>
      <c r="D40" s="190"/>
      <c r="E40" s="12"/>
      <c r="F40" s="9"/>
      <c r="G40" s="34"/>
      <c r="H40" s="116"/>
      <c r="I40" s="86"/>
      <c r="J40" s="86"/>
      <c r="K40" s="86"/>
      <c r="L40" s="117"/>
      <c r="M40" s="118"/>
      <c r="N40" s="34"/>
      <c r="O40" s="7"/>
      <c r="P40" s="9"/>
    </row>
    <row r="41" spans="1:16" ht="9.75">
      <c r="A41" s="191">
        <v>14</v>
      </c>
      <c r="B41" s="189" t="s">
        <v>32</v>
      </c>
      <c r="C41" s="185" t="s">
        <v>42</v>
      </c>
      <c r="D41" s="189" t="s">
        <v>18</v>
      </c>
      <c r="E41" s="13">
        <v>185000</v>
      </c>
      <c r="F41" s="8">
        <f>H41+((-1)*(G41+G42))</f>
        <v>161000</v>
      </c>
      <c r="G41" s="23"/>
      <c r="H41" s="119">
        <f>SUM(I41:L41)</f>
        <v>161000</v>
      </c>
      <c r="I41" s="87">
        <v>139000</v>
      </c>
      <c r="J41" s="87"/>
      <c r="K41" s="87">
        <v>22000</v>
      </c>
      <c r="L41" s="114"/>
      <c r="M41" s="115"/>
      <c r="N41" s="23"/>
      <c r="O41" s="14"/>
      <c r="P41" s="10"/>
    </row>
    <row r="42" spans="1:16" ht="9.75">
      <c r="A42" s="190"/>
      <c r="B42" s="190"/>
      <c r="C42" s="186"/>
      <c r="D42" s="190"/>
      <c r="E42" s="12"/>
      <c r="F42" s="9"/>
      <c r="G42" s="34"/>
      <c r="H42" s="116"/>
      <c r="I42" s="86"/>
      <c r="J42" s="86"/>
      <c r="K42" s="86"/>
      <c r="L42" s="117"/>
      <c r="M42" s="118"/>
      <c r="N42" s="34"/>
      <c r="O42" s="7"/>
      <c r="P42" s="9"/>
    </row>
    <row r="43" spans="1:16" ht="9.75">
      <c r="A43" s="191">
        <v>15</v>
      </c>
      <c r="B43" s="189" t="s">
        <v>32</v>
      </c>
      <c r="C43" s="185" t="s">
        <v>4</v>
      </c>
      <c r="D43" s="189" t="s">
        <v>19</v>
      </c>
      <c r="E43" s="13">
        <v>124000</v>
      </c>
      <c r="F43" s="8">
        <f>H43+((-1)*(G43+G44))</f>
        <v>120000</v>
      </c>
      <c r="G43" s="23"/>
      <c r="H43" s="119">
        <f>SUM(I43:L43)</f>
        <v>120000</v>
      </c>
      <c r="I43" s="87">
        <v>120000</v>
      </c>
      <c r="J43" s="87"/>
      <c r="K43" s="87"/>
      <c r="L43" s="114"/>
      <c r="M43" s="115"/>
      <c r="N43" s="23"/>
      <c r="O43" s="14"/>
      <c r="P43" s="10"/>
    </row>
    <row r="44" spans="1:16" ht="9.75">
      <c r="A44" s="190"/>
      <c r="B44" s="190"/>
      <c r="C44" s="186"/>
      <c r="D44" s="190"/>
      <c r="E44" s="12"/>
      <c r="F44" s="9"/>
      <c r="G44" s="34"/>
      <c r="H44" s="116"/>
      <c r="I44" s="86"/>
      <c r="J44" s="86"/>
      <c r="K44" s="86"/>
      <c r="L44" s="117"/>
      <c r="M44" s="118"/>
      <c r="N44" s="34"/>
      <c r="O44" s="7"/>
      <c r="P44" s="9"/>
    </row>
    <row r="45" spans="1:16" ht="9.75">
      <c r="A45" s="191">
        <v>16</v>
      </c>
      <c r="B45" s="189" t="s">
        <v>32</v>
      </c>
      <c r="C45" s="185" t="s">
        <v>5</v>
      </c>
      <c r="D45" s="189" t="s">
        <v>19</v>
      </c>
      <c r="E45" s="13">
        <v>80000</v>
      </c>
      <c r="F45" s="8">
        <f>H45+((-1)*(G45+G46))</f>
        <v>80000</v>
      </c>
      <c r="G45" s="23"/>
      <c r="H45" s="119">
        <f>SUM(I45:L45)</f>
        <v>80000</v>
      </c>
      <c r="I45" s="87">
        <v>80000</v>
      </c>
      <c r="J45" s="87"/>
      <c r="K45" s="87"/>
      <c r="L45" s="114"/>
      <c r="M45" s="115"/>
      <c r="N45" s="23"/>
      <c r="O45" s="14"/>
      <c r="P45" s="10"/>
    </row>
    <row r="46" spans="1:16" ht="9.75">
      <c r="A46" s="190"/>
      <c r="B46" s="190"/>
      <c r="C46" s="186"/>
      <c r="D46" s="190"/>
      <c r="E46" s="12"/>
      <c r="F46" s="9"/>
      <c r="G46" s="34"/>
      <c r="H46" s="116"/>
      <c r="I46" s="86"/>
      <c r="J46" s="86"/>
      <c r="K46" s="86"/>
      <c r="L46" s="117"/>
      <c r="M46" s="118"/>
      <c r="N46" s="34"/>
      <c r="O46" s="7"/>
      <c r="P46" s="9"/>
    </row>
    <row r="47" spans="1:16" ht="9.75">
      <c r="A47" s="191">
        <v>17</v>
      </c>
      <c r="B47" s="191" t="s">
        <v>7</v>
      </c>
      <c r="C47" s="198" t="s">
        <v>43</v>
      </c>
      <c r="D47" s="191">
        <v>2004</v>
      </c>
      <c r="E47" s="11">
        <v>500000</v>
      </c>
      <c r="F47" s="8">
        <f>H47+((-1)*(G47+G48))</f>
        <v>0</v>
      </c>
      <c r="G47" s="32"/>
      <c r="H47" s="119">
        <f>SUM(I47:L47)</f>
        <v>0</v>
      </c>
      <c r="I47" s="120"/>
      <c r="J47" s="120"/>
      <c r="K47" s="120"/>
      <c r="L47" s="121"/>
      <c r="M47" s="122"/>
      <c r="N47" s="35">
        <v>150000</v>
      </c>
      <c r="O47" s="24"/>
      <c r="P47" s="8"/>
    </row>
    <row r="48" spans="1:16" ht="9.75">
      <c r="A48" s="190"/>
      <c r="B48" s="190"/>
      <c r="C48" s="186"/>
      <c r="D48" s="190"/>
      <c r="E48" s="12"/>
      <c r="F48" s="9"/>
      <c r="G48" s="34"/>
      <c r="H48" s="116"/>
      <c r="I48" s="86"/>
      <c r="J48" s="86"/>
      <c r="K48" s="86"/>
      <c r="L48" s="117"/>
      <c r="M48" s="118"/>
      <c r="N48" s="34">
        <v>350000</v>
      </c>
      <c r="O48" s="7"/>
      <c r="P48" s="9"/>
    </row>
    <row r="49" spans="1:16" ht="9.75">
      <c r="A49" s="191">
        <v>18</v>
      </c>
      <c r="B49" s="189" t="s">
        <v>7</v>
      </c>
      <c r="C49" s="185" t="s">
        <v>44</v>
      </c>
      <c r="D49" s="189">
        <v>2003</v>
      </c>
      <c r="E49" s="13">
        <v>50000</v>
      </c>
      <c r="F49" s="8">
        <f>H49+((-1)*(G49+G50))</f>
        <v>50000</v>
      </c>
      <c r="G49" s="23"/>
      <c r="H49" s="113">
        <f>SUM(I49:L49)</f>
        <v>50000</v>
      </c>
      <c r="I49" s="87">
        <v>50000</v>
      </c>
      <c r="J49" s="87"/>
      <c r="K49" s="87"/>
      <c r="L49" s="114"/>
      <c r="M49" s="115"/>
      <c r="N49" s="23"/>
      <c r="O49" s="14"/>
      <c r="P49" s="10"/>
    </row>
    <row r="50" spans="1:16" ht="9.75">
      <c r="A50" s="190"/>
      <c r="B50" s="190"/>
      <c r="C50" s="186"/>
      <c r="D50" s="190"/>
      <c r="E50" s="12"/>
      <c r="F50" s="9"/>
      <c r="G50" s="34"/>
      <c r="H50" s="116"/>
      <c r="I50" s="86"/>
      <c r="J50" s="86"/>
      <c r="K50" s="86"/>
      <c r="L50" s="117"/>
      <c r="M50" s="118"/>
      <c r="N50" s="34"/>
      <c r="O50" s="7"/>
      <c r="P50" s="9"/>
    </row>
    <row r="51" spans="1:16" ht="9.75">
      <c r="A51" s="191">
        <v>19</v>
      </c>
      <c r="B51" s="189" t="s">
        <v>7</v>
      </c>
      <c r="C51" s="185" t="s">
        <v>103</v>
      </c>
      <c r="D51" s="189">
        <v>2003</v>
      </c>
      <c r="E51" s="13">
        <v>120000</v>
      </c>
      <c r="F51" s="8">
        <f>H51+((-1)*(G51+G52))</f>
        <v>120000</v>
      </c>
      <c r="G51" s="23"/>
      <c r="H51" s="113">
        <f>SUM(I51:L51)</f>
        <v>120000</v>
      </c>
      <c r="I51" s="87">
        <v>120000</v>
      </c>
      <c r="J51" s="87"/>
      <c r="K51" s="87"/>
      <c r="L51" s="114"/>
      <c r="M51" s="115"/>
      <c r="N51" s="23"/>
      <c r="O51" s="14"/>
      <c r="P51" s="10"/>
    </row>
    <row r="52" spans="1:16" ht="10.5" thickBot="1">
      <c r="A52" s="190"/>
      <c r="B52" s="190"/>
      <c r="C52" s="186"/>
      <c r="D52" s="190"/>
      <c r="E52" s="12"/>
      <c r="F52" s="9"/>
      <c r="G52" s="48"/>
      <c r="H52" s="113"/>
      <c r="I52" s="87"/>
      <c r="J52" s="87"/>
      <c r="K52" s="87"/>
      <c r="L52" s="114"/>
      <c r="M52" s="115"/>
      <c r="N52" s="34"/>
      <c r="O52" s="7"/>
      <c r="P52" s="9"/>
    </row>
    <row r="53" spans="1:16" s="4" customFormat="1" ht="9">
      <c r="A53" s="228" t="s">
        <v>6</v>
      </c>
      <c r="B53" s="193"/>
      <c r="C53" s="194"/>
      <c r="D53" s="108"/>
      <c r="E53" s="89">
        <f aca="true" t="shared" si="0" ref="E53:L53">SUM(E15:E52)</f>
        <v>21194150</v>
      </c>
      <c r="F53" s="90">
        <f t="shared" si="0"/>
        <v>11104869</v>
      </c>
      <c r="G53" s="109">
        <f>SUM(G15:G52)</f>
        <v>20000</v>
      </c>
      <c r="H53" s="92">
        <f t="shared" si="0"/>
        <v>11124869</v>
      </c>
      <c r="I53" s="93">
        <f t="shared" si="0"/>
        <v>1729869</v>
      </c>
      <c r="J53" s="93">
        <f t="shared" si="0"/>
        <v>5700000</v>
      </c>
      <c r="K53" s="93">
        <f t="shared" si="0"/>
        <v>1995000</v>
      </c>
      <c r="L53" s="214">
        <f t="shared" si="0"/>
        <v>1700000</v>
      </c>
      <c r="M53" s="215"/>
      <c r="N53" s="210">
        <f>SUM(N15,N17,N19,N21,N23,N25,N27,N29,N31,N33,N35,N37,N39,N41,N43,N45,N47,N49,N51)</f>
        <v>2550000</v>
      </c>
      <c r="O53" s="211"/>
      <c r="P53" s="94">
        <f>SUM(P15,P17,P19,P21,P23,P25,P27,P29,P31,P33,P35,P37,P39,P41,P43,P45,P47,P49,P51)</f>
        <v>300000</v>
      </c>
    </row>
    <row r="54" spans="1:16" ht="9.75" customHeight="1" thickBot="1">
      <c r="A54" s="195"/>
      <c r="B54" s="196"/>
      <c r="C54" s="197"/>
      <c r="D54" s="95"/>
      <c r="E54" s="96"/>
      <c r="F54" s="97"/>
      <c r="G54" s="110"/>
      <c r="H54" s="99"/>
      <c r="I54" s="100"/>
      <c r="J54" s="100"/>
      <c r="K54" s="100"/>
      <c r="L54" s="101"/>
      <c r="M54" s="102"/>
      <c r="N54" s="212">
        <f>SUM(N16,N18,N20,N22,N24,N26,N28:N28,N30,N32,N34,N36,N38,N40,N42,N44,N46,N48,N50,N52)</f>
        <v>4550000</v>
      </c>
      <c r="O54" s="213"/>
      <c r="P54" s="103">
        <f>SUM(P16,P18,P20,P22,P24,P26,P28,P30,P32,P34,P36,P38,P40,P42,P44,P46,P48,P50,P52)</f>
        <v>1400000</v>
      </c>
    </row>
    <row r="55" spans="1:16" ht="9.75">
      <c r="A55" s="15"/>
      <c r="B55" s="15"/>
      <c r="C55" s="22"/>
      <c r="D55" s="15"/>
      <c r="E55" s="23"/>
      <c r="F55" s="32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1:16" ht="9.75">
      <c r="A56" s="15"/>
      <c r="B56" s="15"/>
      <c r="C56" s="22"/>
      <c r="D56" s="15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6" ht="9.75">
      <c r="A57" s="15"/>
      <c r="B57" s="15"/>
      <c r="C57" s="22"/>
      <c r="D57" s="15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1:16" ht="9.75">
      <c r="A58" s="15"/>
      <c r="B58" s="15"/>
      <c r="C58" s="22"/>
      <c r="D58" s="15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1:16" ht="9.75">
      <c r="A59" s="15"/>
      <c r="B59" s="15"/>
      <c r="C59" s="22"/>
      <c r="D59" s="15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16" ht="9.75">
      <c r="A60" s="15"/>
      <c r="B60" s="15"/>
      <c r="C60" s="22"/>
      <c r="D60" s="15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6" ht="6" customHeight="1">
      <c r="A61" s="15"/>
      <c r="B61" s="15"/>
      <c r="C61" s="22"/>
      <c r="D61" s="1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6" s="2" customFormat="1" ht="12.75" customHeight="1" thickBot="1">
      <c r="A62" s="191" t="s">
        <v>1</v>
      </c>
      <c r="B62" s="179" t="s">
        <v>0</v>
      </c>
      <c r="C62" s="179" t="s">
        <v>8</v>
      </c>
      <c r="D62" s="179" t="s">
        <v>9</v>
      </c>
      <c r="E62" s="174" t="s">
        <v>10</v>
      </c>
      <c r="F62" s="179" t="s">
        <v>108</v>
      </c>
      <c r="G62" s="177" t="s">
        <v>110</v>
      </c>
      <c r="H62" s="174" t="s">
        <v>96</v>
      </c>
      <c r="I62" s="177"/>
      <c r="J62" s="177"/>
      <c r="K62" s="177"/>
      <c r="L62" s="177"/>
      <c r="M62" s="177"/>
      <c r="N62" s="177"/>
      <c r="O62" s="177"/>
      <c r="P62" s="178"/>
    </row>
    <row r="63" spans="1:16" s="2" customFormat="1" ht="12.75" customHeight="1" thickBot="1">
      <c r="A63" s="189"/>
      <c r="B63" s="172"/>
      <c r="C63" s="172"/>
      <c r="D63" s="172"/>
      <c r="E63" s="175"/>
      <c r="F63" s="172"/>
      <c r="G63" s="187"/>
      <c r="H63" s="200">
        <v>2003</v>
      </c>
      <c r="I63" s="201"/>
      <c r="J63" s="201"/>
      <c r="K63" s="201"/>
      <c r="L63" s="201"/>
      <c r="M63" s="202"/>
      <c r="N63" s="203">
        <v>2004</v>
      </c>
      <c r="O63" s="204"/>
      <c r="P63" s="5">
        <v>2005</v>
      </c>
    </row>
    <row r="64" spans="1:16" s="2" customFormat="1" ht="9.75" customHeight="1" thickTop="1">
      <c r="A64" s="189"/>
      <c r="B64" s="172"/>
      <c r="C64" s="172"/>
      <c r="D64" s="172"/>
      <c r="E64" s="175"/>
      <c r="F64" s="172"/>
      <c r="G64" s="187"/>
      <c r="H64" s="180" t="s">
        <v>107</v>
      </c>
      <c r="I64" s="182" t="s">
        <v>14</v>
      </c>
      <c r="J64" s="183"/>
      <c r="K64" s="183"/>
      <c r="L64" s="183"/>
      <c r="M64" s="184"/>
      <c r="N64" s="205" t="s">
        <v>17</v>
      </c>
      <c r="O64" s="178"/>
      <c r="P64" s="179" t="s">
        <v>17</v>
      </c>
    </row>
    <row r="65" spans="1:16" s="2" customFormat="1" ht="9.75" customHeight="1">
      <c r="A65" s="189"/>
      <c r="B65" s="172"/>
      <c r="C65" s="172"/>
      <c r="D65" s="172"/>
      <c r="E65" s="175"/>
      <c r="F65" s="172"/>
      <c r="G65" s="187"/>
      <c r="H65" s="181"/>
      <c r="I65" s="179" t="s">
        <v>15</v>
      </c>
      <c r="J65" s="216" t="s">
        <v>13</v>
      </c>
      <c r="K65" s="217"/>
      <c r="L65" s="217"/>
      <c r="M65" s="218"/>
      <c r="N65" s="206"/>
      <c r="O65" s="207"/>
      <c r="P65" s="172"/>
    </row>
    <row r="66" spans="1:16" s="2" customFormat="1" ht="29.25">
      <c r="A66" s="190"/>
      <c r="B66" s="173"/>
      <c r="C66" s="173"/>
      <c r="D66" s="173"/>
      <c r="E66" s="176"/>
      <c r="F66" s="173"/>
      <c r="G66" s="188"/>
      <c r="H66" s="181"/>
      <c r="I66" s="173"/>
      <c r="J66" s="37" t="s">
        <v>11</v>
      </c>
      <c r="K66" s="37" t="s">
        <v>12</v>
      </c>
      <c r="L66" s="216" t="s">
        <v>16</v>
      </c>
      <c r="M66" s="218"/>
      <c r="N66" s="208"/>
      <c r="O66" s="209"/>
      <c r="P66" s="173"/>
    </row>
    <row r="67" spans="1:16" s="3" customFormat="1" ht="9" thickBot="1">
      <c r="A67" s="55">
        <v>1</v>
      </c>
      <c r="B67" s="55">
        <v>2</v>
      </c>
      <c r="C67" s="55">
        <v>3</v>
      </c>
      <c r="D67" s="55">
        <v>4</v>
      </c>
      <c r="E67" s="56">
        <v>5</v>
      </c>
      <c r="F67" s="55">
        <v>6</v>
      </c>
      <c r="G67" s="78">
        <v>7</v>
      </c>
      <c r="H67" s="111">
        <v>8</v>
      </c>
      <c r="I67" s="112">
        <v>9</v>
      </c>
      <c r="J67" s="112">
        <v>10</v>
      </c>
      <c r="K67" s="112">
        <v>11</v>
      </c>
      <c r="L67" s="243">
        <v>12</v>
      </c>
      <c r="M67" s="244"/>
      <c r="N67" s="219">
        <v>13</v>
      </c>
      <c r="O67" s="220"/>
      <c r="P67" s="55">
        <v>14</v>
      </c>
    </row>
    <row r="68" spans="1:16" ht="10.5" thickTop="1">
      <c r="A68" s="191">
        <v>20</v>
      </c>
      <c r="B68" s="191" t="s">
        <v>2</v>
      </c>
      <c r="C68" s="198" t="s">
        <v>45</v>
      </c>
      <c r="D68" s="191" t="s">
        <v>39</v>
      </c>
      <c r="E68" s="11">
        <v>402000</v>
      </c>
      <c r="F68" s="8">
        <f>H68+((-1)*(G68+G69))</f>
        <v>200000</v>
      </c>
      <c r="G68" s="80"/>
      <c r="H68" s="113">
        <f>SUM(I68:L68)</f>
        <v>200000</v>
      </c>
      <c r="I68" s="87">
        <v>200000</v>
      </c>
      <c r="J68" s="87"/>
      <c r="K68" s="87"/>
      <c r="L68" s="114"/>
      <c r="M68" s="115"/>
      <c r="N68" s="35">
        <v>200000</v>
      </c>
      <c r="O68" s="24"/>
      <c r="P68" s="8"/>
    </row>
    <row r="69" spans="1:16" ht="9.75">
      <c r="A69" s="190"/>
      <c r="B69" s="190"/>
      <c r="C69" s="186"/>
      <c r="D69" s="190"/>
      <c r="E69" s="12"/>
      <c r="F69" s="9"/>
      <c r="G69" s="81"/>
      <c r="H69" s="116"/>
      <c r="I69" s="86"/>
      <c r="J69" s="86"/>
      <c r="K69" s="86"/>
      <c r="L69" s="117"/>
      <c r="M69" s="118"/>
      <c r="N69" s="34"/>
      <c r="O69" s="7"/>
      <c r="P69" s="9"/>
    </row>
    <row r="70" spans="1:16" ht="9.75" customHeight="1">
      <c r="A70" s="191">
        <v>21</v>
      </c>
      <c r="B70" s="191" t="s">
        <v>2</v>
      </c>
      <c r="C70" s="198" t="s">
        <v>47</v>
      </c>
      <c r="D70" s="191" t="s">
        <v>19</v>
      </c>
      <c r="E70" s="11">
        <v>280000</v>
      </c>
      <c r="F70" s="8">
        <f>H70+((-1)*(G70+G71))</f>
        <v>137000</v>
      </c>
      <c r="G70" s="82"/>
      <c r="H70" s="119">
        <f>SUM(I70:L70)</f>
        <v>137000</v>
      </c>
      <c r="I70" s="120">
        <v>137000</v>
      </c>
      <c r="J70" s="120"/>
      <c r="K70" s="120"/>
      <c r="L70" s="121"/>
      <c r="M70" s="122"/>
      <c r="N70" s="32"/>
      <c r="O70" s="6"/>
      <c r="P70" s="8"/>
    </row>
    <row r="71" spans="1:16" ht="9.75">
      <c r="A71" s="190"/>
      <c r="B71" s="190"/>
      <c r="C71" s="186"/>
      <c r="D71" s="190"/>
      <c r="E71" s="12"/>
      <c r="F71" s="9"/>
      <c r="G71" s="81"/>
      <c r="H71" s="116"/>
      <c r="I71" s="86"/>
      <c r="J71" s="86"/>
      <c r="K71" s="86"/>
      <c r="L71" s="117"/>
      <c r="M71" s="118"/>
      <c r="N71" s="34"/>
      <c r="O71" s="7"/>
      <c r="P71" s="9"/>
    </row>
    <row r="72" spans="1:16" ht="9.75">
      <c r="A72" s="191">
        <v>22</v>
      </c>
      <c r="B72" s="189" t="s">
        <v>2</v>
      </c>
      <c r="C72" s="198" t="s">
        <v>48</v>
      </c>
      <c r="D72" s="191" t="s">
        <v>39</v>
      </c>
      <c r="E72" s="13">
        <v>363000</v>
      </c>
      <c r="F72" s="8">
        <f>H72+((-1)*(G72+G73))</f>
        <v>160000</v>
      </c>
      <c r="G72" s="83"/>
      <c r="H72" s="119">
        <f>SUM(I72:L72)</f>
        <v>160000</v>
      </c>
      <c r="I72" s="87">
        <v>100000</v>
      </c>
      <c r="J72" s="87"/>
      <c r="K72" s="87">
        <v>60000</v>
      </c>
      <c r="L72" s="114"/>
      <c r="M72" s="115"/>
      <c r="N72" s="35">
        <v>200000</v>
      </c>
      <c r="O72" s="24"/>
      <c r="P72" s="10"/>
    </row>
    <row r="73" spans="1:16" ht="9.75">
      <c r="A73" s="190"/>
      <c r="B73" s="190"/>
      <c r="C73" s="186"/>
      <c r="D73" s="190"/>
      <c r="E73" s="12"/>
      <c r="F73" s="9"/>
      <c r="G73" s="81"/>
      <c r="H73" s="116"/>
      <c r="I73" s="86"/>
      <c r="J73" s="86"/>
      <c r="K73" s="86"/>
      <c r="L73" s="117"/>
      <c r="M73" s="118"/>
      <c r="N73" s="34"/>
      <c r="O73" s="7"/>
      <c r="P73" s="9"/>
    </row>
    <row r="74" spans="1:16" ht="9.75" customHeight="1">
      <c r="A74" s="191">
        <v>23</v>
      </c>
      <c r="B74" s="189" t="s">
        <v>2</v>
      </c>
      <c r="C74" s="198" t="s">
        <v>20</v>
      </c>
      <c r="D74" s="191" t="s">
        <v>19</v>
      </c>
      <c r="E74" s="13">
        <v>253000</v>
      </c>
      <c r="F74" s="8">
        <f>H74+((-1)*(G74+G75))</f>
        <v>183000</v>
      </c>
      <c r="G74" s="83"/>
      <c r="H74" s="119">
        <f>SUM(I74:L74)</f>
        <v>183000</v>
      </c>
      <c r="I74" s="87">
        <v>151500</v>
      </c>
      <c r="J74" s="87"/>
      <c r="K74" s="87">
        <v>31500</v>
      </c>
      <c r="L74" s="114"/>
      <c r="M74" s="115"/>
      <c r="N74" s="23"/>
      <c r="O74" s="14"/>
      <c r="P74" s="10"/>
    </row>
    <row r="75" spans="1:16" ht="9.75">
      <c r="A75" s="190"/>
      <c r="B75" s="190"/>
      <c r="C75" s="186"/>
      <c r="D75" s="190"/>
      <c r="E75" s="12"/>
      <c r="F75" s="9"/>
      <c r="G75" s="81"/>
      <c r="H75" s="116"/>
      <c r="I75" s="86"/>
      <c r="J75" s="86"/>
      <c r="K75" s="86"/>
      <c r="L75" s="117"/>
      <c r="M75" s="118"/>
      <c r="N75" s="34"/>
      <c r="O75" s="7"/>
      <c r="P75" s="9"/>
    </row>
    <row r="76" spans="1:16" ht="9.75" customHeight="1">
      <c r="A76" s="191">
        <v>24</v>
      </c>
      <c r="B76" s="189" t="s">
        <v>2</v>
      </c>
      <c r="C76" s="198" t="s">
        <v>49</v>
      </c>
      <c r="D76" s="191" t="s">
        <v>39</v>
      </c>
      <c r="E76" s="13">
        <v>415000</v>
      </c>
      <c r="F76" s="8">
        <f>H76+((-1)*(G76+G77))</f>
        <v>200000</v>
      </c>
      <c r="G76" s="83"/>
      <c r="H76" s="119">
        <f>SUM(I76:L76)</f>
        <v>200000</v>
      </c>
      <c r="I76" s="87">
        <v>200000</v>
      </c>
      <c r="J76" s="87"/>
      <c r="K76" s="87"/>
      <c r="L76" s="114"/>
      <c r="M76" s="115"/>
      <c r="N76" s="35">
        <v>200000</v>
      </c>
      <c r="O76" s="24"/>
      <c r="P76" s="10"/>
    </row>
    <row r="77" spans="1:16" ht="9.75">
      <c r="A77" s="190"/>
      <c r="B77" s="190"/>
      <c r="C77" s="186"/>
      <c r="D77" s="190"/>
      <c r="E77" s="12"/>
      <c r="F77" s="9"/>
      <c r="G77" s="81"/>
      <c r="H77" s="116"/>
      <c r="I77" s="86"/>
      <c r="J77" s="86"/>
      <c r="K77" s="86"/>
      <c r="L77" s="117"/>
      <c r="M77" s="118"/>
      <c r="N77" s="34"/>
      <c r="O77" s="7"/>
      <c r="P77" s="9"/>
    </row>
    <row r="78" spans="1:16" ht="9.75" customHeight="1">
      <c r="A78" s="191">
        <v>25</v>
      </c>
      <c r="B78" s="189" t="s">
        <v>2</v>
      </c>
      <c r="C78" s="198" t="s">
        <v>72</v>
      </c>
      <c r="D78" s="191" t="s">
        <v>19</v>
      </c>
      <c r="E78" s="13">
        <v>260000</v>
      </c>
      <c r="F78" s="8">
        <f>H78+((-1)*(G78+G79))</f>
        <v>197000</v>
      </c>
      <c r="G78" s="83"/>
      <c r="H78" s="119">
        <f>SUM(I78:L78)</f>
        <v>197000</v>
      </c>
      <c r="I78" s="87">
        <v>197000</v>
      </c>
      <c r="J78" s="87"/>
      <c r="K78" s="87"/>
      <c r="L78" s="114"/>
      <c r="M78" s="115"/>
      <c r="N78" s="23"/>
      <c r="O78" s="14"/>
      <c r="P78" s="10"/>
    </row>
    <row r="79" spans="1:16" ht="9.75">
      <c r="A79" s="190"/>
      <c r="B79" s="190"/>
      <c r="C79" s="186"/>
      <c r="D79" s="190"/>
      <c r="E79" s="12"/>
      <c r="F79" s="9"/>
      <c r="G79" s="81"/>
      <c r="H79" s="116"/>
      <c r="I79" s="86"/>
      <c r="J79" s="86"/>
      <c r="K79" s="86"/>
      <c r="L79" s="117"/>
      <c r="M79" s="118"/>
      <c r="N79" s="34"/>
      <c r="O79" s="7"/>
      <c r="P79" s="9"/>
    </row>
    <row r="80" spans="1:16" ht="9.75">
      <c r="A80" s="191">
        <v>26</v>
      </c>
      <c r="B80" s="189" t="s">
        <v>7</v>
      </c>
      <c r="C80" s="185" t="s">
        <v>50</v>
      </c>
      <c r="D80" s="189" t="s">
        <v>54</v>
      </c>
      <c r="E80" s="13">
        <v>300000</v>
      </c>
      <c r="F80" s="8">
        <f>H80+((-1)*(G80+G81))</f>
        <v>100000</v>
      </c>
      <c r="G80" s="83"/>
      <c r="H80" s="119">
        <f>SUM(I80:L80)</f>
        <v>100000</v>
      </c>
      <c r="I80" s="87">
        <v>100000</v>
      </c>
      <c r="J80" s="87"/>
      <c r="K80" s="87"/>
      <c r="L80" s="114"/>
      <c r="M80" s="115"/>
      <c r="N80" s="35">
        <v>200000</v>
      </c>
      <c r="O80" s="24"/>
      <c r="P80" s="10"/>
    </row>
    <row r="81" spans="1:16" ht="9.75">
      <c r="A81" s="190"/>
      <c r="B81" s="190"/>
      <c r="C81" s="186"/>
      <c r="D81" s="190"/>
      <c r="E81" s="12"/>
      <c r="F81" s="9"/>
      <c r="G81" s="81"/>
      <c r="H81" s="116"/>
      <c r="I81" s="86"/>
      <c r="J81" s="86"/>
      <c r="K81" s="86"/>
      <c r="L81" s="117"/>
      <c r="M81" s="118"/>
      <c r="N81" s="34"/>
      <c r="O81" s="7"/>
      <c r="P81" s="9"/>
    </row>
    <row r="82" spans="1:16" ht="9.75">
      <c r="A82" s="191">
        <v>27</v>
      </c>
      <c r="B82" s="189" t="s">
        <v>7</v>
      </c>
      <c r="C82" s="185" t="s">
        <v>51</v>
      </c>
      <c r="D82" s="189" t="s">
        <v>54</v>
      </c>
      <c r="E82" s="13">
        <v>250000</v>
      </c>
      <c r="F82" s="8">
        <f>H82+((-1)*(G82+G83))</f>
        <v>100000</v>
      </c>
      <c r="G82" s="83"/>
      <c r="H82" s="119">
        <f>SUM(I82:L82)</f>
        <v>100000</v>
      </c>
      <c r="I82" s="87">
        <v>100000</v>
      </c>
      <c r="J82" s="87"/>
      <c r="K82" s="87"/>
      <c r="L82" s="114"/>
      <c r="M82" s="115"/>
      <c r="N82" s="35">
        <v>150000</v>
      </c>
      <c r="O82" s="24"/>
      <c r="P82" s="10"/>
    </row>
    <row r="83" spans="1:16" ht="9.75">
      <c r="A83" s="190"/>
      <c r="B83" s="190"/>
      <c r="C83" s="186"/>
      <c r="D83" s="190"/>
      <c r="E83" s="12"/>
      <c r="F83" s="9"/>
      <c r="G83" s="81"/>
      <c r="H83" s="116"/>
      <c r="I83" s="86"/>
      <c r="J83" s="86"/>
      <c r="K83" s="86"/>
      <c r="L83" s="117"/>
      <c r="M83" s="118"/>
      <c r="N83" s="34"/>
      <c r="O83" s="7"/>
      <c r="P83" s="9"/>
    </row>
    <row r="84" spans="1:16" ht="9.75">
      <c r="A84" s="191">
        <v>28</v>
      </c>
      <c r="B84" s="189" t="s">
        <v>7</v>
      </c>
      <c r="C84" s="185" t="s">
        <v>52</v>
      </c>
      <c r="D84" s="189" t="s">
        <v>54</v>
      </c>
      <c r="E84" s="13">
        <v>360000</v>
      </c>
      <c r="F84" s="8">
        <f>H84+((-1)*(G84+G85))</f>
        <v>160000</v>
      </c>
      <c r="G84" s="83"/>
      <c r="H84" s="119">
        <f>SUM(I84:L84)</f>
        <v>160000</v>
      </c>
      <c r="I84" s="87">
        <v>160000</v>
      </c>
      <c r="J84" s="87"/>
      <c r="K84" s="87"/>
      <c r="L84" s="114"/>
      <c r="M84" s="115"/>
      <c r="N84" s="35">
        <v>200000</v>
      </c>
      <c r="O84" s="24"/>
      <c r="P84" s="10"/>
    </row>
    <row r="85" spans="1:16" ht="9.75">
      <c r="A85" s="190"/>
      <c r="B85" s="190"/>
      <c r="C85" s="186"/>
      <c r="D85" s="190"/>
      <c r="E85" s="12"/>
      <c r="F85" s="9"/>
      <c r="G85" s="81"/>
      <c r="H85" s="116"/>
      <c r="I85" s="86"/>
      <c r="J85" s="86"/>
      <c r="K85" s="86"/>
      <c r="L85" s="117"/>
      <c r="M85" s="118"/>
      <c r="N85" s="34"/>
      <c r="O85" s="7"/>
      <c r="P85" s="9"/>
    </row>
    <row r="86" spans="1:16" ht="9.75">
      <c r="A86" s="191">
        <v>29</v>
      </c>
      <c r="B86" s="191" t="s">
        <v>7</v>
      </c>
      <c r="C86" s="198" t="s">
        <v>53</v>
      </c>
      <c r="D86" s="191" t="s">
        <v>54</v>
      </c>
      <c r="E86" s="13">
        <v>350000</v>
      </c>
      <c r="F86" s="8">
        <f>H86+((-1)*(G86+G87))</f>
        <v>150000</v>
      </c>
      <c r="G86" s="83"/>
      <c r="H86" s="119">
        <f>SUM(I86:L86)</f>
        <v>150000</v>
      </c>
      <c r="I86" s="87">
        <v>150000</v>
      </c>
      <c r="J86" s="87"/>
      <c r="K86" s="87"/>
      <c r="L86" s="114"/>
      <c r="M86" s="115"/>
      <c r="N86" s="35">
        <v>200000</v>
      </c>
      <c r="O86" s="24"/>
      <c r="P86" s="10"/>
    </row>
    <row r="87" spans="1:16" ht="9.75">
      <c r="A87" s="190"/>
      <c r="B87" s="190"/>
      <c r="C87" s="186"/>
      <c r="D87" s="190"/>
      <c r="E87" s="12"/>
      <c r="F87" s="9"/>
      <c r="G87" s="81"/>
      <c r="H87" s="116"/>
      <c r="I87" s="86"/>
      <c r="J87" s="86"/>
      <c r="K87" s="86"/>
      <c r="L87" s="117"/>
      <c r="M87" s="118"/>
      <c r="N87" s="34"/>
      <c r="O87" s="7"/>
      <c r="P87" s="9"/>
    </row>
    <row r="88" spans="1:16" ht="9.75">
      <c r="A88" s="191">
        <v>30</v>
      </c>
      <c r="B88" s="191" t="s">
        <v>7</v>
      </c>
      <c r="C88" s="198" t="s">
        <v>55</v>
      </c>
      <c r="D88" s="191" t="s">
        <v>54</v>
      </c>
      <c r="E88" s="11">
        <v>400000</v>
      </c>
      <c r="F88" s="8">
        <f>H88+((-1)*(G88+G89))</f>
        <v>20000</v>
      </c>
      <c r="G88" s="82"/>
      <c r="H88" s="119">
        <f>SUM(I88:L88)</f>
        <v>20000</v>
      </c>
      <c r="I88" s="120">
        <v>20000</v>
      </c>
      <c r="J88" s="120"/>
      <c r="K88" s="120"/>
      <c r="L88" s="121"/>
      <c r="M88" s="122"/>
      <c r="N88" s="35">
        <v>380000</v>
      </c>
      <c r="O88" s="24"/>
      <c r="P88" s="8"/>
    </row>
    <row r="89" spans="1:16" ht="9.75">
      <c r="A89" s="190"/>
      <c r="B89" s="190"/>
      <c r="C89" s="186"/>
      <c r="D89" s="190"/>
      <c r="E89" s="12"/>
      <c r="F89" s="9"/>
      <c r="G89" s="81"/>
      <c r="H89" s="116"/>
      <c r="I89" s="86"/>
      <c r="J89" s="86"/>
      <c r="K89" s="123"/>
      <c r="L89" s="117"/>
      <c r="M89" s="118"/>
      <c r="N89" s="34"/>
      <c r="O89" s="7"/>
      <c r="P89" s="9"/>
    </row>
    <row r="90" spans="1:16" ht="9.75">
      <c r="A90" s="191">
        <v>31</v>
      </c>
      <c r="B90" s="191" t="s">
        <v>7</v>
      </c>
      <c r="C90" s="198" t="s">
        <v>73</v>
      </c>
      <c r="D90" s="191" t="s">
        <v>54</v>
      </c>
      <c r="E90" s="11">
        <v>210000</v>
      </c>
      <c r="F90" s="8">
        <f>H90+((-1)*(G90+G91))</f>
        <v>10000</v>
      </c>
      <c r="G90" s="82"/>
      <c r="H90" s="119">
        <f>SUM(I90:L90)</f>
        <v>10000</v>
      </c>
      <c r="I90" s="120">
        <v>10000</v>
      </c>
      <c r="J90" s="120"/>
      <c r="K90" s="120"/>
      <c r="L90" s="121"/>
      <c r="M90" s="122"/>
      <c r="N90" s="35">
        <v>200000</v>
      </c>
      <c r="O90" s="24"/>
      <c r="P90" s="8"/>
    </row>
    <row r="91" spans="1:16" ht="9.75">
      <c r="A91" s="190"/>
      <c r="B91" s="190"/>
      <c r="C91" s="186"/>
      <c r="D91" s="190"/>
      <c r="E91" s="12"/>
      <c r="F91" s="9"/>
      <c r="G91" s="81"/>
      <c r="H91" s="116"/>
      <c r="I91" s="86"/>
      <c r="J91" s="86"/>
      <c r="K91" s="86"/>
      <c r="L91" s="117"/>
      <c r="M91" s="118"/>
      <c r="N91" s="34"/>
      <c r="O91" s="7"/>
      <c r="P91" s="9"/>
    </row>
    <row r="92" spans="1:16" ht="9.75">
      <c r="A92" s="191">
        <v>32</v>
      </c>
      <c r="B92" s="191" t="s">
        <v>7</v>
      </c>
      <c r="C92" s="198" t="s">
        <v>74</v>
      </c>
      <c r="D92" s="191" t="s">
        <v>54</v>
      </c>
      <c r="E92" s="13">
        <v>215000</v>
      </c>
      <c r="F92" s="8">
        <f>H92+((-1)*(G92+G93))</f>
        <v>15000</v>
      </c>
      <c r="G92" s="83"/>
      <c r="H92" s="119">
        <f>SUM(I92:L92)</f>
        <v>15000</v>
      </c>
      <c r="I92" s="87">
        <v>15000</v>
      </c>
      <c r="J92" s="87"/>
      <c r="K92" s="87"/>
      <c r="L92" s="114"/>
      <c r="M92" s="115"/>
      <c r="N92" s="35">
        <v>200000</v>
      </c>
      <c r="O92" s="24"/>
      <c r="P92" s="10"/>
    </row>
    <row r="93" spans="1:16" ht="9.75">
      <c r="A93" s="190"/>
      <c r="B93" s="190"/>
      <c r="C93" s="186"/>
      <c r="D93" s="190"/>
      <c r="E93" s="12"/>
      <c r="F93" s="9"/>
      <c r="G93" s="81"/>
      <c r="H93" s="116"/>
      <c r="I93" s="86"/>
      <c r="J93" s="86"/>
      <c r="K93" s="86"/>
      <c r="L93" s="117"/>
      <c r="M93" s="118"/>
      <c r="N93" s="34"/>
      <c r="O93" s="7"/>
      <c r="P93" s="10"/>
    </row>
    <row r="94" spans="1:16" ht="9.75">
      <c r="A94" s="191">
        <v>33</v>
      </c>
      <c r="B94" s="189" t="s">
        <v>7</v>
      </c>
      <c r="C94" s="198" t="s">
        <v>58</v>
      </c>
      <c r="D94" s="191" t="s">
        <v>54</v>
      </c>
      <c r="E94" s="13">
        <v>130000</v>
      </c>
      <c r="F94" s="8">
        <f>H94+((-1)*(G94+G95))</f>
        <v>10000</v>
      </c>
      <c r="G94" s="83"/>
      <c r="H94" s="113">
        <f>SUM(I94:L94)</f>
        <v>10000</v>
      </c>
      <c r="I94" s="87">
        <v>10000</v>
      </c>
      <c r="J94" s="87"/>
      <c r="K94" s="87"/>
      <c r="L94" s="114"/>
      <c r="M94" s="115"/>
      <c r="N94" s="36">
        <v>120000</v>
      </c>
      <c r="O94" s="25"/>
      <c r="P94" s="10"/>
    </row>
    <row r="95" spans="1:16" ht="9.75">
      <c r="A95" s="190"/>
      <c r="B95" s="190"/>
      <c r="C95" s="199"/>
      <c r="D95" s="199"/>
      <c r="E95" s="12"/>
      <c r="F95" s="9"/>
      <c r="G95" s="81"/>
      <c r="H95" s="116"/>
      <c r="I95" s="86"/>
      <c r="J95" s="86"/>
      <c r="K95" s="86"/>
      <c r="L95" s="117"/>
      <c r="M95" s="118"/>
      <c r="N95" s="34"/>
      <c r="O95" s="7"/>
      <c r="P95" s="9"/>
    </row>
    <row r="96" spans="1:16" ht="9.75">
      <c r="A96" s="191">
        <v>34</v>
      </c>
      <c r="B96" s="189" t="s">
        <v>7</v>
      </c>
      <c r="C96" s="198" t="s">
        <v>60</v>
      </c>
      <c r="D96" s="191" t="s">
        <v>54</v>
      </c>
      <c r="E96" s="13">
        <v>420000</v>
      </c>
      <c r="F96" s="8">
        <f>H96+((-1)*(G96+G97))</f>
        <v>20000</v>
      </c>
      <c r="G96" s="83"/>
      <c r="H96" s="119">
        <f>SUM(I96:L96)</f>
        <v>20000</v>
      </c>
      <c r="I96" s="87">
        <v>20000</v>
      </c>
      <c r="J96" s="87"/>
      <c r="K96" s="87"/>
      <c r="L96" s="114"/>
      <c r="M96" s="115"/>
      <c r="N96" s="35">
        <v>400000</v>
      </c>
      <c r="O96" s="24"/>
      <c r="P96" s="10"/>
    </row>
    <row r="97" spans="1:16" ht="9.75">
      <c r="A97" s="190"/>
      <c r="B97" s="190"/>
      <c r="C97" s="199"/>
      <c r="D97" s="199"/>
      <c r="E97" s="12"/>
      <c r="F97" s="9"/>
      <c r="G97" s="81"/>
      <c r="H97" s="116"/>
      <c r="I97" s="86"/>
      <c r="J97" s="86"/>
      <c r="K97" s="86"/>
      <c r="L97" s="117"/>
      <c r="M97" s="118"/>
      <c r="N97" s="34"/>
      <c r="O97" s="7"/>
      <c r="P97" s="9"/>
    </row>
    <row r="98" spans="1:16" ht="9.75" customHeight="1">
      <c r="A98" s="191">
        <v>35</v>
      </c>
      <c r="B98" s="191" t="s">
        <v>7</v>
      </c>
      <c r="C98" s="198" t="s">
        <v>75</v>
      </c>
      <c r="D98" s="191" t="s">
        <v>54</v>
      </c>
      <c r="E98" s="11">
        <v>550000</v>
      </c>
      <c r="F98" s="8">
        <f>H98+((-1)*(G98+G99))</f>
        <v>350000</v>
      </c>
      <c r="G98" s="82"/>
      <c r="H98" s="119">
        <f>SUM(I98:L98)</f>
        <v>350000</v>
      </c>
      <c r="I98" s="120">
        <v>350000</v>
      </c>
      <c r="J98" s="120"/>
      <c r="K98" s="120"/>
      <c r="L98" s="121"/>
      <c r="M98" s="122"/>
      <c r="N98" s="35">
        <v>200000</v>
      </c>
      <c r="O98" s="24"/>
      <c r="P98" s="8"/>
    </row>
    <row r="99" spans="1:16" ht="9.75">
      <c r="A99" s="190"/>
      <c r="B99" s="190"/>
      <c r="C99" s="186"/>
      <c r="D99" s="190"/>
      <c r="E99" s="12"/>
      <c r="F99" s="9"/>
      <c r="G99" s="81"/>
      <c r="H99" s="116"/>
      <c r="I99" s="86"/>
      <c r="J99" s="86"/>
      <c r="K99" s="86"/>
      <c r="L99" s="117"/>
      <c r="M99" s="118"/>
      <c r="N99" s="34"/>
      <c r="O99" s="7"/>
      <c r="P99" s="9"/>
    </row>
    <row r="100" spans="1:16" ht="9.75" customHeight="1">
      <c r="A100" s="191">
        <v>36</v>
      </c>
      <c r="B100" s="189" t="s">
        <v>7</v>
      </c>
      <c r="C100" s="198" t="s">
        <v>56</v>
      </c>
      <c r="D100" s="191">
        <v>2003</v>
      </c>
      <c r="E100" s="13">
        <v>60000</v>
      </c>
      <c r="F100" s="8">
        <f>H100+((-1)*(G100+G101))</f>
        <v>60000</v>
      </c>
      <c r="G100" s="83"/>
      <c r="H100" s="119">
        <f>SUM(I100:L100)</f>
        <v>60000</v>
      </c>
      <c r="I100" s="87">
        <v>60000</v>
      </c>
      <c r="J100" s="87"/>
      <c r="K100" s="87"/>
      <c r="L100" s="114"/>
      <c r="M100" s="115"/>
      <c r="N100" s="23"/>
      <c r="O100" s="14"/>
      <c r="P100" s="10"/>
    </row>
    <row r="101" spans="1:16" ht="9.75">
      <c r="A101" s="190"/>
      <c r="B101" s="190"/>
      <c r="C101" s="186"/>
      <c r="D101" s="190"/>
      <c r="E101" s="12"/>
      <c r="F101" s="9"/>
      <c r="G101" s="81"/>
      <c r="H101" s="116"/>
      <c r="I101" s="86"/>
      <c r="J101" s="86"/>
      <c r="K101" s="86"/>
      <c r="L101" s="117"/>
      <c r="M101" s="118"/>
      <c r="N101" s="34"/>
      <c r="O101" s="7"/>
      <c r="P101" s="9"/>
    </row>
    <row r="102" spans="1:16" ht="9.75">
      <c r="A102" s="191">
        <v>37</v>
      </c>
      <c r="B102" s="191" t="s">
        <v>7</v>
      </c>
      <c r="C102" s="198" t="s">
        <v>57</v>
      </c>
      <c r="D102" s="191" t="s">
        <v>54</v>
      </c>
      <c r="E102" s="11">
        <v>180000</v>
      </c>
      <c r="F102" s="8">
        <f>H102+((-1)*(G102+G103))</f>
        <v>20000</v>
      </c>
      <c r="G102" s="82"/>
      <c r="H102" s="119">
        <f>SUM(I102:L102)</f>
        <v>20000</v>
      </c>
      <c r="I102" s="120">
        <v>20000</v>
      </c>
      <c r="J102" s="120"/>
      <c r="K102" s="120"/>
      <c r="L102" s="121"/>
      <c r="M102" s="122"/>
      <c r="N102" s="35">
        <v>160000</v>
      </c>
      <c r="O102" s="24"/>
      <c r="P102" s="8"/>
    </row>
    <row r="103" spans="1:16" ht="9.75">
      <c r="A103" s="190"/>
      <c r="B103" s="190"/>
      <c r="C103" s="186"/>
      <c r="D103" s="190"/>
      <c r="E103" s="12"/>
      <c r="F103" s="9"/>
      <c r="G103" s="81"/>
      <c r="H103" s="116"/>
      <c r="I103" s="86"/>
      <c r="J103" s="86"/>
      <c r="K103" s="86"/>
      <c r="L103" s="117"/>
      <c r="M103" s="118"/>
      <c r="N103" s="34"/>
      <c r="O103" s="7"/>
      <c r="P103" s="9"/>
    </row>
    <row r="104" spans="1:16" ht="9.75">
      <c r="A104" s="191">
        <v>38</v>
      </c>
      <c r="B104" s="189" t="s">
        <v>7</v>
      </c>
      <c r="C104" s="198" t="s">
        <v>59</v>
      </c>
      <c r="D104" s="191" t="s">
        <v>54</v>
      </c>
      <c r="E104" s="13">
        <v>180000</v>
      </c>
      <c r="F104" s="8">
        <f>H104+((-1)*(G104+G105))</f>
        <v>20000</v>
      </c>
      <c r="G104" s="83"/>
      <c r="H104" s="119">
        <f>SUM(I104:L104)</f>
        <v>20000</v>
      </c>
      <c r="I104" s="87">
        <v>20000</v>
      </c>
      <c r="J104" s="87"/>
      <c r="K104" s="87"/>
      <c r="L104" s="114"/>
      <c r="M104" s="115"/>
      <c r="N104" s="35">
        <v>160000</v>
      </c>
      <c r="O104" s="24"/>
      <c r="P104" s="10"/>
    </row>
    <row r="105" spans="1:16" ht="9.75">
      <c r="A105" s="190"/>
      <c r="B105" s="190"/>
      <c r="C105" s="199"/>
      <c r="D105" s="199"/>
      <c r="E105" s="12"/>
      <c r="F105" s="9"/>
      <c r="G105" s="81"/>
      <c r="H105" s="116"/>
      <c r="I105" s="86"/>
      <c r="J105" s="86"/>
      <c r="K105" s="86"/>
      <c r="L105" s="117"/>
      <c r="M105" s="118"/>
      <c r="N105" s="34"/>
      <c r="O105" s="7"/>
      <c r="P105" s="9"/>
    </row>
    <row r="106" spans="1:16" ht="9.75">
      <c r="A106" s="191">
        <v>39</v>
      </c>
      <c r="B106" s="189" t="s">
        <v>7</v>
      </c>
      <c r="C106" s="185" t="s">
        <v>77</v>
      </c>
      <c r="D106" s="189" t="s">
        <v>54</v>
      </c>
      <c r="E106" s="13">
        <v>220000</v>
      </c>
      <c r="F106" s="8">
        <f>H106+((-1)*(G106+G107))</f>
        <v>20000</v>
      </c>
      <c r="G106" s="83"/>
      <c r="H106" s="119">
        <f>SUM(I106:L106)</f>
        <v>20000</v>
      </c>
      <c r="I106" s="87">
        <v>20000</v>
      </c>
      <c r="J106" s="87"/>
      <c r="K106" s="87"/>
      <c r="L106" s="114"/>
      <c r="M106" s="115"/>
      <c r="N106" s="35">
        <v>200000</v>
      </c>
      <c r="O106" s="24"/>
      <c r="P106" s="10"/>
    </row>
    <row r="107" spans="1:16" ht="9.75">
      <c r="A107" s="190"/>
      <c r="B107" s="190"/>
      <c r="C107" s="186"/>
      <c r="D107" s="190"/>
      <c r="E107" s="12"/>
      <c r="F107" s="9"/>
      <c r="G107" s="81"/>
      <c r="H107" s="116"/>
      <c r="I107" s="86"/>
      <c r="J107" s="86"/>
      <c r="K107" s="86"/>
      <c r="L107" s="117"/>
      <c r="M107" s="118"/>
      <c r="N107" s="34"/>
      <c r="O107" s="7"/>
      <c r="P107" s="9"/>
    </row>
    <row r="108" spans="1:16" ht="9.75">
      <c r="A108" s="191">
        <v>40</v>
      </c>
      <c r="B108" s="191" t="s">
        <v>90</v>
      </c>
      <c r="C108" s="198" t="s">
        <v>91</v>
      </c>
      <c r="D108" s="191">
        <v>2003</v>
      </c>
      <c r="E108" s="11">
        <v>50000</v>
      </c>
      <c r="F108" s="8">
        <f>H108+((-1)*(G108+G109))</f>
        <v>50000</v>
      </c>
      <c r="G108" s="82"/>
      <c r="H108" s="119">
        <f>SUM(I108:L108)</f>
        <v>50000</v>
      </c>
      <c r="I108" s="120">
        <v>50000</v>
      </c>
      <c r="J108" s="120"/>
      <c r="K108" s="120"/>
      <c r="L108" s="121"/>
      <c r="M108" s="122"/>
      <c r="N108" s="32"/>
      <c r="O108" s="6"/>
      <c r="P108" s="8"/>
    </row>
    <row r="109" spans="1:16" ht="9.75">
      <c r="A109" s="190"/>
      <c r="B109" s="190"/>
      <c r="C109" s="186"/>
      <c r="D109" s="190"/>
      <c r="E109" s="12"/>
      <c r="F109" s="9"/>
      <c r="G109" s="81"/>
      <c r="H109" s="116"/>
      <c r="I109" s="86"/>
      <c r="J109" s="86"/>
      <c r="K109" s="86"/>
      <c r="L109" s="117"/>
      <c r="M109" s="118"/>
      <c r="N109" s="34"/>
      <c r="O109" s="7"/>
      <c r="P109" s="9"/>
    </row>
    <row r="110" spans="1:16" ht="9.75">
      <c r="A110" s="191">
        <v>41</v>
      </c>
      <c r="B110" s="189" t="s">
        <v>7</v>
      </c>
      <c r="C110" s="185" t="s">
        <v>76</v>
      </c>
      <c r="D110" s="189" t="s">
        <v>54</v>
      </c>
      <c r="E110" s="13">
        <v>300000</v>
      </c>
      <c r="F110" s="8">
        <f>H110+((-1)*(G110+G111))</f>
        <v>150000</v>
      </c>
      <c r="G110" s="83"/>
      <c r="H110" s="113">
        <f>SUM(I110:L110)</f>
        <v>150000</v>
      </c>
      <c r="I110" s="87">
        <v>150000</v>
      </c>
      <c r="J110" s="87"/>
      <c r="K110" s="87"/>
      <c r="L110" s="114"/>
      <c r="M110" s="115"/>
      <c r="N110" s="57">
        <v>150000</v>
      </c>
      <c r="O110" s="6"/>
      <c r="P110" s="10"/>
    </row>
    <row r="111" spans="1:16" ht="10.5" thickBot="1">
      <c r="A111" s="190"/>
      <c r="B111" s="190"/>
      <c r="C111" s="186"/>
      <c r="D111" s="190"/>
      <c r="E111" s="12"/>
      <c r="F111" s="9"/>
      <c r="G111" s="81"/>
      <c r="H111" s="113"/>
      <c r="I111" s="87"/>
      <c r="J111" s="87"/>
      <c r="K111" s="87"/>
      <c r="L111" s="114"/>
      <c r="M111" s="115"/>
      <c r="N111" s="34"/>
      <c r="O111" s="7"/>
      <c r="P111" s="9"/>
    </row>
    <row r="112" spans="1:16" ht="9.75">
      <c r="A112" s="192" t="s">
        <v>21</v>
      </c>
      <c r="B112" s="193"/>
      <c r="C112" s="194"/>
      <c r="D112" s="88"/>
      <c r="E112" s="89">
        <f aca="true" t="shared" si="1" ref="E112:K112">SUM(E68:E111)</f>
        <v>6148000</v>
      </c>
      <c r="F112" s="89">
        <f t="shared" si="1"/>
        <v>2332000</v>
      </c>
      <c r="G112" s="104">
        <f t="shared" si="1"/>
        <v>0</v>
      </c>
      <c r="H112" s="92">
        <f t="shared" si="1"/>
        <v>2332000</v>
      </c>
      <c r="I112" s="93">
        <f t="shared" si="1"/>
        <v>2240500</v>
      </c>
      <c r="J112" s="93">
        <f t="shared" si="1"/>
        <v>0</v>
      </c>
      <c r="K112" s="93">
        <f t="shared" si="1"/>
        <v>91500</v>
      </c>
      <c r="L112" s="214">
        <v>0</v>
      </c>
      <c r="M112" s="215"/>
      <c r="N112" s="211">
        <f>SUM(N68,N70,N72,N74,N76,N78,N80,N82,N84,N86,N88,N90,N92,N94,N96,N98,N100,N102,N104,N106,N108,N110)</f>
        <v>3520000</v>
      </c>
      <c r="O112" s="237"/>
      <c r="P112" s="94">
        <f>SUM(P68,P70,P72,P74,P76,P78,P80,P82,P84,P86,P88,P90,P92,P94,P96,P98,P100,P102,P104,P106,P108,P110)</f>
        <v>0</v>
      </c>
    </row>
    <row r="113" spans="1:16" ht="9.75" customHeight="1" thickBot="1">
      <c r="A113" s="245"/>
      <c r="B113" s="246"/>
      <c r="C113" s="247"/>
      <c r="D113" s="105"/>
      <c r="E113" s="106"/>
      <c r="F113" s="97"/>
      <c r="G113" s="98"/>
      <c r="H113" s="99"/>
      <c r="I113" s="100"/>
      <c r="J113" s="100"/>
      <c r="K113" s="100"/>
      <c r="L113" s="101"/>
      <c r="M113" s="102"/>
      <c r="N113" s="250">
        <f>SUM(N69,N71,N73,N75,N77,N79,N81,N83,N85,N87,N89,N91,N93,N95,N97,N99,N101,N103,N105,N107,N109,N111)</f>
        <v>0</v>
      </c>
      <c r="O113" s="247"/>
      <c r="P113" s="107">
        <f>SUM(P69,P71,P73,P75,P77,P79,P81,P83,P85,P87,P89,P91,P93,P95,P97,P99,P101,P103,P105,P107,P109,P111)</f>
        <v>0</v>
      </c>
    </row>
    <row r="114" spans="1:16" ht="9.75" customHeight="1">
      <c r="A114" s="49"/>
      <c r="B114" s="49"/>
      <c r="C114" s="49"/>
      <c r="D114" s="50"/>
      <c r="E114" s="51"/>
      <c r="F114" s="20"/>
      <c r="G114" s="20"/>
      <c r="H114" s="20"/>
      <c r="I114" s="20"/>
      <c r="J114" s="20"/>
      <c r="K114" s="20"/>
      <c r="L114" s="20"/>
      <c r="M114" s="20"/>
      <c r="N114" s="52"/>
      <c r="O114" s="49"/>
      <c r="P114" s="52"/>
    </row>
    <row r="115" spans="1:16" ht="9.75" customHeight="1">
      <c r="A115" s="18"/>
      <c r="B115" s="18"/>
      <c r="C115" s="18"/>
      <c r="D115" s="19"/>
      <c r="E115" s="20"/>
      <c r="F115" s="20"/>
      <c r="G115" s="20"/>
      <c r="H115" s="20"/>
      <c r="I115" s="20"/>
      <c r="J115" s="20"/>
      <c r="K115" s="20"/>
      <c r="L115" s="20"/>
      <c r="M115" s="20"/>
      <c r="N115" s="21"/>
      <c r="O115" s="18"/>
      <c r="P115" s="21"/>
    </row>
    <row r="116" spans="1:16" ht="9.75" customHeight="1">
      <c r="A116" s="18"/>
      <c r="B116" s="18"/>
      <c r="C116" s="18"/>
      <c r="D116" s="19"/>
      <c r="E116" s="20"/>
      <c r="F116" s="20"/>
      <c r="G116" s="20"/>
      <c r="H116" s="20"/>
      <c r="I116" s="20"/>
      <c r="J116" s="20"/>
      <c r="K116" s="20"/>
      <c r="L116" s="20"/>
      <c r="M116" s="20"/>
      <c r="N116" s="21"/>
      <c r="O116" s="18"/>
      <c r="P116" s="21"/>
    </row>
    <row r="117" spans="1:16" ht="9.75" customHeight="1">
      <c r="A117" s="18"/>
      <c r="B117" s="18"/>
      <c r="C117" s="18"/>
      <c r="D117" s="19"/>
      <c r="E117" s="20"/>
      <c r="F117" s="20"/>
      <c r="G117" s="20"/>
      <c r="H117" s="20"/>
      <c r="I117" s="20"/>
      <c r="J117" s="20"/>
      <c r="K117" s="20"/>
      <c r="L117" s="20"/>
      <c r="M117" s="20"/>
      <c r="N117" s="21"/>
      <c r="O117" s="18"/>
      <c r="P117" s="21"/>
    </row>
    <row r="118" spans="1:16" s="2" customFormat="1" ht="12.75" customHeight="1" thickBot="1">
      <c r="A118" s="191" t="s">
        <v>1</v>
      </c>
      <c r="B118" s="179" t="s">
        <v>0</v>
      </c>
      <c r="C118" s="179" t="s">
        <v>8</v>
      </c>
      <c r="D118" s="179" t="s">
        <v>9</v>
      </c>
      <c r="E118" s="174" t="s">
        <v>10</v>
      </c>
      <c r="F118" s="179" t="s">
        <v>108</v>
      </c>
      <c r="G118" s="177" t="s">
        <v>110</v>
      </c>
      <c r="H118" s="174" t="s">
        <v>96</v>
      </c>
      <c r="I118" s="177"/>
      <c r="J118" s="177"/>
      <c r="K118" s="177"/>
      <c r="L118" s="177"/>
      <c r="M118" s="177"/>
      <c r="N118" s="177"/>
      <c r="O118" s="177"/>
      <c r="P118" s="178"/>
    </row>
    <row r="119" spans="1:16" s="2" customFormat="1" ht="12.75" customHeight="1" thickBot="1">
      <c r="A119" s="189"/>
      <c r="B119" s="172"/>
      <c r="C119" s="172"/>
      <c r="D119" s="172"/>
      <c r="E119" s="175"/>
      <c r="F119" s="172"/>
      <c r="G119" s="187"/>
      <c r="H119" s="200">
        <v>2003</v>
      </c>
      <c r="I119" s="201"/>
      <c r="J119" s="201"/>
      <c r="K119" s="201"/>
      <c r="L119" s="201"/>
      <c r="M119" s="202"/>
      <c r="N119" s="203">
        <v>2004</v>
      </c>
      <c r="O119" s="204"/>
      <c r="P119" s="5">
        <v>2005</v>
      </c>
    </row>
    <row r="120" spans="1:16" s="2" customFormat="1" ht="9.75" customHeight="1" thickTop="1">
      <c r="A120" s="189"/>
      <c r="B120" s="172"/>
      <c r="C120" s="172"/>
      <c r="D120" s="172"/>
      <c r="E120" s="175"/>
      <c r="F120" s="172"/>
      <c r="G120" s="187"/>
      <c r="H120" s="180" t="s">
        <v>107</v>
      </c>
      <c r="I120" s="182" t="s">
        <v>14</v>
      </c>
      <c r="J120" s="183"/>
      <c r="K120" s="183"/>
      <c r="L120" s="183"/>
      <c r="M120" s="184"/>
      <c r="N120" s="205" t="s">
        <v>17</v>
      </c>
      <c r="O120" s="178"/>
      <c r="P120" s="179" t="s">
        <v>17</v>
      </c>
    </row>
    <row r="121" spans="1:16" s="2" customFormat="1" ht="9.75" customHeight="1">
      <c r="A121" s="189"/>
      <c r="B121" s="172"/>
      <c r="C121" s="172"/>
      <c r="D121" s="172"/>
      <c r="E121" s="175"/>
      <c r="F121" s="172"/>
      <c r="G121" s="187"/>
      <c r="H121" s="181"/>
      <c r="I121" s="179" t="s">
        <v>15</v>
      </c>
      <c r="J121" s="216" t="s">
        <v>13</v>
      </c>
      <c r="K121" s="217"/>
      <c r="L121" s="217"/>
      <c r="M121" s="218"/>
      <c r="N121" s="206"/>
      <c r="O121" s="207"/>
      <c r="P121" s="172"/>
    </row>
    <row r="122" spans="1:16" s="2" customFormat="1" ht="29.25">
      <c r="A122" s="190"/>
      <c r="B122" s="173"/>
      <c r="C122" s="173"/>
      <c r="D122" s="173"/>
      <c r="E122" s="176"/>
      <c r="F122" s="173"/>
      <c r="G122" s="188"/>
      <c r="H122" s="181"/>
      <c r="I122" s="173"/>
      <c r="J122" s="37" t="s">
        <v>11</v>
      </c>
      <c r="K122" s="37" t="s">
        <v>12</v>
      </c>
      <c r="L122" s="216" t="s">
        <v>16</v>
      </c>
      <c r="M122" s="218"/>
      <c r="N122" s="208"/>
      <c r="O122" s="209"/>
      <c r="P122" s="173"/>
    </row>
    <row r="123" spans="1:16" s="3" customFormat="1" ht="9" thickBot="1">
      <c r="A123" s="55">
        <v>1</v>
      </c>
      <c r="B123" s="55">
        <v>2</v>
      </c>
      <c r="C123" s="55">
        <v>3</v>
      </c>
      <c r="D123" s="55">
        <v>4</v>
      </c>
      <c r="E123" s="56">
        <v>5</v>
      </c>
      <c r="F123" s="55">
        <v>6</v>
      </c>
      <c r="G123" s="78">
        <v>7</v>
      </c>
      <c r="H123" s="111">
        <v>8</v>
      </c>
      <c r="I123" s="112">
        <v>9</v>
      </c>
      <c r="J123" s="112">
        <v>10</v>
      </c>
      <c r="K123" s="112">
        <v>11</v>
      </c>
      <c r="L123" s="243">
        <v>12</v>
      </c>
      <c r="M123" s="244"/>
      <c r="N123" s="219">
        <v>13</v>
      </c>
      <c r="O123" s="220"/>
      <c r="P123" s="55">
        <v>14</v>
      </c>
    </row>
    <row r="124" spans="1:16" ht="10.5" thickTop="1">
      <c r="A124" s="189">
        <v>42</v>
      </c>
      <c r="B124" s="189" t="s">
        <v>2</v>
      </c>
      <c r="C124" s="185" t="s">
        <v>100</v>
      </c>
      <c r="D124" s="189" t="s">
        <v>61</v>
      </c>
      <c r="E124" s="13">
        <v>6100000</v>
      </c>
      <c r="F124" s="8">
        <f>H124+((-1)*(G124+G125))</f>
        <v>100000</v>
      </c>
      <c r="G124" s="80"/>
      <c r="H124" s="113">
        <f>SUM(I124:L124)</f>
        <v>100000</v>
      </c>
      <c r="I124" s="87">
        <v>100000</v>
      </c>
      <c r="J124" s="87"/>
      <c r="K124" s="87"/>
      <c r="L124" s="114"/>
      <c r="M124" s="115"/>
      <c r="N124" s="36">
        <v>300000</v>
      </c>
      <c r="O124" s="25"/>
      <c r="P124" s="33">
        <v>5700000</v>
      </c>
    </row>
    <row r="125" spans="1:16" ht="9.75">
      <c r="A125" s="190"/>
      <c r="B125" s="190"/>
      <c r="C125" s="186"/>
      <c r="D125" s="190"/>
      <c r="E125" s="12"/>
      <c r="F125" s="9"/>
      <c r="G125" s="81"/>
      <c r="H125" s="116"/>
      <c r="I125" s="86"/>
      <c r="J125" s="86"/>
      <c r="K125" s="86"/>
      <c r="L125" s="117"/>
      <c r="M125" s="118"/>
      <c r="N125" s="34"/>
      <c r="O125" s="7"/>
      <c r="P125" s="9"/>
    </row>
    <row r="126" spans="1:16" ht="9.75">
      <c r="A126" s="189">
        <v>43</v>
      </c>
      <c r="B126" s="189" t="s">
        <v>7</v>
      </c>
      <c r="C126" s="185" t="s">
        <v>84</v>
      </c>
      <c r="D126" s="189">
        <v>2003</v>
      </c>
      <c r="E126" s="13">
        <v>70000</v>
      </c>
      <c r="F126" s="8">
        <f>H126+((-1)*(G126+G127))</f>
        <v>70000</v>
      </c>
      <c r="G126" s="83"/>
      <c r="H126" s="119">
        <f>SUM(I126:L126)</f>
        <v>70000</v>
      </c>
      <c r="I126" s="87">
        <v>70000</v>
      </c>
      <c r="J126" s="87"/>
      <c r="K126" s="87"/>
      <c r="L126" s="114"/>
      <c r="M126" s="115"/>
      <c r="N126" s="32"/>
      <c r="O126" s="6"/>
      <c r="P126" s="8"/>
    </row>
    <row r="127" spans="1:16" ht="10.5" thickBot="1">
      <c r="A127" s="190"/>
      <c r="B127" s="190"/>
      <c r="C127" s="186"/>
      <c r="D127" s="190"/>
      <c r="E127" s="12"/>
      <c r="F127" s="10"/>
      <c r="G127" s="83"/>
      <c r="H127" s="113"/>
      <c r="I127" s="87"/>
      <c r="J127" s="87"/>
      <c r="K127" s="87"/>
      <c r="L127" s="114"/>
      <c r="M127" s="115"/>
      <c r="N127" s="34"/>
      <c r="O127" s="7"/>
      <c r="P127" s="9"/>
    </row>
    <row r="128" spans="1:16" ht="9.75" customHeight="1">
      <c r="A128" s="192" t="s">
        <v>22</v>
      </c>
      <c r="B128" s="193"/>
      <c r="C128" s="194"/>
      <c r="D128" s="88"/>
      <c r="E128" s="89">
        <f aca="true" t="shared" si="2" ref="E128:L128">SUM(E124:E127)</f>
        <v>6170000</v>
      </c>
      <c r="F128" s="90">
        <f>SUM(F124:F127)</f>
        <v>170000</v>
      </c>
      <c r="G128" s="91">
        <f>SUM(G124:G127)</f>
        <v>0</v>
      </c>
      <c r="H128" s="92">
        <f t="shared" si="2"/>
        <v>170000</v>
      </c>
      <c r="I128" s="93">
        <f t="shared" si="2"/>
        <v>170000</v>
      </c>
      <c r="J128" s="93">
        <f t="shared" si="2"/>
        <v>0</v>
      </c>
      <c r="K128" s="93">
        <f t="shared" si="2"/>
        <v>0</v>
      </c>
      <c r="L128" s="251">
        <f t="shared" si="2"/>
        <v>0</v>
      </c>
      <c r="M128" s="252"/>
      <c r="N128" s="211">
        <f>SUM(N124,N126)</f>
        <v>300000</v>
      </c>
      <c r="O128" s="237"/>
      <c r="P128" s="94">
        <f>SUM(P124,P126)</f>
        <v>5700000</v>
      </c>
    </row>
    <row r="129" spans="1:16" ht="9.75" customHeight="1" thickBot="1">
      <c r="A129" s="195"/>
      <c r="B129" s="196"/>
      <c r="C129" s="197"/>
      <c r="D129" s="95"/>
      <c r="E129" s="96"/>
      <c r="F129" s="97"/>
      <c r="G129" s="98"/>
      <c r="H129" s="99"/>
      <c r="I129" s="100"/>
      <c r="J129" s="100"/>
      <c r="K129" s="100"/>
      <c r="L129" s="101"/>
      <c r="M129" s="102"/>
      <c r="N129" s="242">
        <f>SUM(N125,N127)</f>
        <v>0</v>
      </c>
      <c r="O129" s="197"/>
      <c r="P129" s="103">
        <f>SUM(P125,P127)</f>
        <v>0</v>
      </c>
    </row>
    <row r="130" spans="1:16" ht="9.75">
      <c r="A130" s="189">
        <v>44</v>
      </c>
      <c r="B130" s="189" t="s">
        <v>7</v>
      </c>
      <c r="C130" s="185" t="s">
        <v>114</v>
      </c>
      <c r="D130" s="189">
        <v>2003</v>
      </c>
      <c r="E130" s="13">
        <v>126000</v>
      </c>
      <c r="F130" s="8">
        <f>H130+((-1)*(G130+G131))</f>
        <v>92000</v>
      </c>
      <c r="G130" s="83">
        <v>34000</v>
      </c>
      <c r="H130" s="113">
        <f>SUM(I130:L130)</f>
        <v>126000</v>
      </c>
      <c r="I130" s="87">
        <v>126000</v>
      </c>
      <c r="J130" s="87"/>
      <c r="K130" s="87"/>
      <c r="L130" s="114"/>
      <c r="M130" s="115"/>
      <c r="N130" s="23"/>
      <c r="O130" s="14"/>
      <c r="P130" s="10"/>
    </row>
    <row r="131" spans="1:16" ht="9.75">
      <c r="A131" s="190"/>
      <c r="B131" s="190"/>
      <c r="C131" s="186"/>
      <c r="D131" s="190"/>
      <c r="E131" s="12"/>
      <c r="F131" s="9"/>
      <c r="G131" s="81"/>
      <c r="H131" s="116"/>
      <c r="I131" s="86"/>
      <c r="J131" s="86"/>
      <c r="K131" s="86"/>
      <c r="L131" s="117"/>
      <c r="M131" s="118"/>
      <c r="N131" s="34"/>
      <c r="O131" s="7"/>
      <c r="P131" s="9"/>
    </row>
    <row r="132" spans="1:16" ht="9.75">
      <c r="A132" s="189">
        <v>45</v>
      </c>
      <c r="B132" s="189" t="s">
        <v>7</v>
      </c>
      <c r="C132" s="185" t="s">
        <v>86</v>
      </c>
      <c r="D132" s="189">
        <v>2003</v>
      </c>
      <c r="E132" s="13">
        <v>100000</v>
      </c>
      <c r="F132" s="8">
        <f>H132+((-1)*(G132+G133))</f>
        <v>100000</v>
      </c>
      <c r="G132" s="83"/>
      <c r="H132" s="113">
        <f>SUM(I132:L132)</f>
        <v>100000</v>
      </c>
      <c r="I132" s="87">
        <v>100000</v>
      </c>
      <c r="J132" s="87"/>
      <c r="K132" s="87"/>
      <c r="L132" s="114"/>
      <c r="M132" s="115"/>
      <c r="N132" s="23"/>
      <c r="O132" s="14"/>
      <c r="P132" s="10"/>
    </row>
    <row r="133" spans="1:16" ht="10.5" thickBot="1">
      <c r="A133" s="190"/>
      <c r="B133" s="190"/>
      <c r="C133" s="186"/>
      <c r="D133" s="190"/>
      <c r="E133" s="12"/>
      <c r="F133" s="10"/>
      <c r="G133" s="83"/>
      <c r="H133" s="113"/>
      <c r="I133" s="87"/>
      <c r="J133" s="87"/>
      <c r="K133" s="87"/>
      <c r="L133" s="114"/>
      <c r="M133" s="115"/>
      <c r="N133" s="23"/>
      <c r="O133" s="14"/>
      <c r="P133" s="10"/>
    </row>
    <row r="134" spans="1:16" ht="9.75" customHeight="1">
      <c r="A134" s="192" t="s">
        <v>23</v>
      </c>
      <c r="B134" s="193"/>
      <c r="C134" s="194"/>
      <c r="D134" s="88"/>
      <c r="E134" s="89">
        <f aca="true" t="shared" si="3" ref="E134:L134">SUM(E130:E133)</f>
        <v>226000</v>
      </c>
      <c r="F134" s="90">
        <f t="shared" si="3"/>
        <v>192000</v>
      </c>
      <c r="G134" s="91">
        <f t="shared" si="3"/>
        <v>34000</v>
      </c>
      <c r="H134" s="92">
        <f t="shared" si="3"/>
        <v>226000</v>
      </c>
      <c r="I134" s="93">
        <f t="shared" si="3"/>
        <v>226000</v>
      </c>
      <c r="J134" s="93">
        <f t="shared" si="3"/>
        <v>0</v>
      </c>
      <c r="K134" s="93">
        <f t="shared" si="3"/>
        <v>0</v>
      </c>
      <c r="L134" s="214">
        <f t="shared" si="3"/>
        <v>0</v>
      </c>
      <c r="M134" s="215"/>
      <c r="N134" s="211">
        <f>SUM(N130,N132)</f>
        <v>0</v>
      </c>
      <c r="O134" s="237"/>
      <c r="P134" s="94">
        <f>SUM(P130,P132)</f>
        <v>0</v>
      </c>
    </row>
    <row r="135" spans="1:16" ht="9.75" customHeight="1" thickBot="1">
      <c r="A135" s="195"/>
      <c r="B135" s="196"/>
      <c r="C135" s="197"/>
      <c r="D135" s="95"/>
      <c r="E135" s="96"/>
      <c r="F135" s="97"/>
      <c r="G135" s="98"/>
      <c r="H135" s="99"/>
      <c r="I135" s="100"/>
      <c r="J135" s="100"/>
      <c r="K135" s="100"/>
      <c r="L135" s="101"/>
      <c r="M135" s="102"/>
      <c r="N135" s="242">
        <f>SUM(N131,N133)</f>
        <v>0</v>
      </c>
      <c r="O135" s="197"/>
      <c r="P135" s="103">
        <f>SUM(P131,P133)</f>
        <v>0</v>
      </c>
    </row>
    <row r="136" spans="1:16" ht="9.75">
      <c r="A136" s="189">
        <v>46</v>
      </c>
      <c r="B136" s="189" t="s">
        <v>7</v>
      </c>
      <c r="C136" s="185" t="s">
        <v>104</v>
      </c>
      <c r="D136" s="189">
        <v>2003</v>
      </c>
      <c r="E136" s="13">
        <v>64000</v>
      </c>
      <c r="F136" s="8">
        <f>H136+((-1)*(G136+G137))</f>
        <v>64000</v>
      </c>
      <c r="G136" s="83"/>
      <c r="H136" s="113">
        <f>SUM(I136:L136)</f>
        <v>64000</v>
      </c>
      <c r="I136" s="87">
        <v>64000</v>
      </c>
      <c r="J136" s="87"/>
      <c r="K136" s="87"/>
      <c r="L136" s="114"/>
      <c r="M136" s="115"/>
      <c r="N136" s="23"/>
      <c r="O136" s="14"/>
      <c r="P136" s="10"/>
    </row>
    <row r="137" spans="1:16" ht="9.75">
      <c r="A137" s="190"/>
      <c r="B137" s="190"/>
      <c r="C137" s="186"/>
      <c r="D137" s="190"/>
      <c r="E137" s="12"/>
      <c r="F137" s="10"/>
      <c r="G137" s="81"/>
      <c r="H137" s="116"/>
      <c r="I137" s="86"/>
      <c r="J137" s="86"/>
      <c r="K137" s="86"/>
      <c r="L137" s="117"/>
      <c r="M137" s="118"/>
      <c r="N137" s="34"/>
      <c r="O137" s="7"/>
      <c r="P137" s="9"/>
    </row>
    <row r="138" spans="1:16" ht="9.75">
      <c r="A138" s="189">
        <v>47</v>
      </c>
      <c r="B138" s="189" t="s">
        <v>7</v>
      </c>
      <c r="C138" s="185" t="s">
        <v>115</v>
      </c>
      <c r="D138" s="189">
        <v>2003</v>
      </c>
      <c r="E138" s="13">
        <v>32000</v>
      </c>
      <c r="F138" s="8">
        <f>H138+((-1)*(G138+G139))</f>
        <v>0</v>
      </c>
      <c r="G138" s="83">
        <v>32000</v>
      </c>
      <c r="H138" s="113">
        <f>SUM(I138:L138)</f>
        <v>32000</v>
      </c>
      <c r="I138" s="87">
        <v>32000</v>
      </c>
      <c r="J138" s="87"/>
      <c r="K138" s="87"/>
      <c r="L138" s="114"/>
      <c r="M138" s="115"/>
      <c r="N138" s="23"/>
      <c r="O138" s="14"/>
      <c r="P138" s="10"/>
    </row>
    <row r="139" spans="1:16" ht="10.5" thickBot="1">
      <c r="A139" s="190"/>
      <c r="B139" s="190"/>
      <c r="C139" s="186"/>
      <c r="D139" s="190"/>
      <c r="E139" s="12"/>
      <c r="F139" s="10"/>
      <c r="G139" s="83"/>
      <c r="H139" s="113"/>
      <c r="I139" s="87"/>
      <c r="J139" s="87"/>
      <c r="K139" s="87"/>
      <c r="L139" s="114"/>
      <c r="M139" s="115"/>
      <c r="N139" s="23"/>
      <c r="O139" s="14"/>
      <c r="P139" s="10"/>
    </row>
    <row r="140" spans="1:16" ht="9.75" customHeight="1">
      <c r="A140" s="192" t="s">
        <v>101</v>
      </c>
      <c r="B140" s="193"/>
      <c r="C140" s="194"/>
      <c r="D140" s="88"/>
      <c r="E140" s="89">
        <f aca="true" t="shared" si="4" ref="E140:L140">SUM(E136:E139)</f>
        <v>96000</v>
      </c>
      <c r="F140" s="90">
        <f t="shared" si="4"/>
        <v>64000</v>
      </c>
      <c r="G140" s="91">
        <f t="shared" si="4"/>
        <v>32000</v>
      </c>
      <c r="H140" s="92">
        <f t="shared" si="4"/>
        <v>96000</v>
      </c>
      <c r="I140" s="93">
        <f t="shared" si="4"/>
        <v>96000</v>
      </c>
      <c r="J140" s="93">
        <f t="shared" si="4"/>
        <v>0</v>
      </c>
      <c r="K140" s="93">
        <f t="shared" si="4"/>
        <v>0</v>
      </c>
      <c r="L140" s="214">
        <f t="shared" si="4"/>
        <v>0</v>
      </c>
      <c r="M140" s="215"/>
      <c r="N140" s="211">
        <f>SUM(N136,N138)</f>
        <v>0</v>
      </c>
      <c r="O140" s="237"/>
      <c r="P140" s="94">
        <f>SUM(P136,P138)</f>
        <v>0</v>
      </c>
    </row>
    <row r="141" spans="1:16" ht="9.75" customHeight="1" thickBot="1">
      <c r="A141" s="195"/>
      <c r="B141" s="196"/>
      <c r="C141" s="197"/>
      <c r="D141" s="95"/>
      <c r="E141" s="96"/>
      <c r="F141" s="97"/>
      <c r="G141" s="98"/>
      <c r="H141" s="99"/>
      <c r="I141" s="100"/>
      <c r="J141" s="100"/>
      <c r="K141" s="100"/>
      <c r="L141" s="101"/>
      <c r="M141" s="102"/>
      <c r="N141" s="242">
        <f>SUM(N137,N139)</f>
        <v>0</v>
      </c>
      <c r="O141" s="197"/>
      <c r="P141" s="103">
        <f>SUM(P137,P139)</f>
        <v>0</v>
      </c>
    </row>
    <row r="142" spans="1:16" ht="9.75">
      <c r="A142" s="191">
        <v>48</v>
      </c>
      <c r="B142" s="191" t="s">
        <v>7</v>
      </c>
      <c r="C142" s="198" t="s">
        <v>78</v>
      </c>
      <c r="D142" s="191" t="s">
        <v>54</v>
      </c>
      <c r="E142" s="11">
        <v>530000</v>
      </c>
      <c r="F142" s="8">
        <f>H142+((-1)*(G142+G143))</f>
        <v>30000</v>
      </c>
      <c r="G142" s="83"/>
      <c r="H142" s="113">
        <f>SUM(I142:L142)</f>
        <v>30000</v>
      </c>
      <c r="I142" s="87">
        <v>30000</v>
      </c>
      <c r="J142" s="87"/>
      <c r="K142" s="87"/>
      <c r="L142" s="114"/>
      <c r="M142" s="115"/>
      <c r="N142" s="35">
        <v>500000</v>
      </c>
      <c r="O142" s="24"/>
      <c r="P142" s="8"/>
    </row>
    <row r="143" spans="1:16" ht="9.75">
      <c r="A143" s="190"/>
      <c r="B143" s="190"/>
      <c r="C143" s="186"/>
      <c r="D143" s="190"/>
      <c r="E143" s="12"/>
      <c r="F143" s="9"/>
      <c r="G143" s="81"/>
      <c r="H143" s="116"/>
      <c r="I143" s="86"/>
      <c r="J143" s="86"/>
      <c r="K143" s="86"/>
      <c r="L143" s="117"/>
      <c r="M143" s="118"/>
      <c r="N143" s="34"/>
      <c r="O143" s="7"/>
      <c r="P143" s="9"/>
    </row>
    <row r="144" spans="1:16" ht="9.75">
      <c r="A144" s="191">
        <v>49</v>
      </c>
      <c r="B144" s="191" t="s">
        <v>2</v>
      </c>
      <c r="C144" s="198" t="s">
        <v>24</v>
      </c>
      <c r="D144" s="191" t="s">
        <v>29</v>
      </c>
      <c r="E144" s="11">
        <v>12818000</v>
      </c>
      <c r="F144" s="8">
        <f>H144+((-1)*(G144+G145))</f>
        <v>3980000</v>
      </c>
      <c r="G144" s="82"/>
      <c r="H144" s="119">
        <f>SUM(I144:L144)</f>
        <v>3980000</v>
      </c>
      <c r="I144" s="120">
        <v>3980000</v>
      </c>
      <c r="J144" s="120"/>
      <c r="K144" s="120"/>
      <c r="L144" s="121"/>
      <c r="M144" s="122"/>
      <c r="N144" s="32"/>
      <c r="O144" s="6"/>
      <c r="P144" s="8"/>
    </row>
    <row r="145" spans="1:16" ht="9.75">
      <c r="A145" s="190"/>
      <c r="B145" s="190"/>
      <c r="C145" s="186"/>
      <c r="D145" s="190"/>
      <c r="E145" s="12"/>
      <c r="F145" s="9"/>
      <c r="G145" s="81"/>
      <c r="H145" s="116"/>
      <c r="I145" s="86"/>
      <c r="J145" s="86"/>
      <c r="K145" s="86"/>
      <c r="L145" s="117"/>
      <c r="M145" s="118"/>
      <c r="N145" s="34"/>
      <c r="O145" s="7"/>
      <c r="P145" s="9"/>
    </row>
    <row r="146" spans="1:16" ht="9.75">
      <c r="A146" s="191">
        <v>50</v>
      </c>
      <c r="B146" s="189" t="s">
        <v>2</v>
      </c>
      <c r="C146" s="185" t="s">
        <v>62</v>
      </c>
      <c r="D146" s="189" t="s">
        <v>18</v>
      </c>
      <c r="E146" s="13">
        <v>4485000</v>
      </c>
      <c r="F146" s="8">
        <f>H146+((-1)*(G146+G147))</f>
        <v>3100000</v>
      </c>
      <c r="G146" s="83"/>
      <c r="H146" s="119">
        <f>SUM(I146:L146)</f>
        <v>3100000</v>
      </c>
      <c r="I146" s="87">
        <v>2900000</v>
      </c>
      <c r="J146" s="87"/>
      <c r="K146" s="87"/>
      <c r="L146" s="114">
        <v>200000</v>
      </c>
      <c r="M146" s="115"/>
      <c r="N146" s="23"/>
      <c r="O146" s="14"/>
      <c r="P146" s="10"/>
    </row>
    <row r="147" spans="1:16" ht="9.75">
      <c r="A147" s="190"/>
      <c r="B147" s="190"/>
      <c r="C147" s="186"/>
      <c r="D147" s="190"/>
      <c r="E147" s="12"/>
      <c r="F147" s="9"/>
      <c r="G147" s="81"/>
      <c r="H147" s="116"/>
      <c r="I147" s="86"/>
      <c r="J147" s="86"/>
      <c r="K147" s="86"/>
      <c r="L147" s="124" t="s">
        <v>87</v>
      </c>
      <c r="M147" s="118"/>
      <c r="N147" s="34"/>
      <c r="O147" s="7"/>
      <c r="P147" s="9"/>
    </row>
    <row r="148" spans="1:16" ht="9.75">
      <c r="A148" s="191">
        <v>51</v>
      </c>
      <c r="B148" s="189" t="s">
        <v>2</v>
      </c>
      <c r="C148" s="185" t="s">
        <v>25</v>
      </c>
      <c r="D148" s="189" t="s">
        <v>63</v>
      </c>
      <c r="E148" s="13">
        <v>1822000</v>
      </c>
      <c r="F148" s="8">
        <f>H148+((-1)*(G148+G149))</f>
        <v>400000</v>
      </c>
      <c r="G148" s="83"/>
      <c r="H148" s="119">
        <f>SUM(I148:L148)</f>
        <v>400000</v>
      </c>
      <c r="I148" s="87">
        <v>400000</v>
      </c>
      <c r="J148" s="87"/>
      <c r="K148" s="87"/>
      <c r="L148" s="114"/>
      <c r="M148" s="115"/>
      <c r="N148" s="35">
        <v>200000</v>
      </c>
      <c r="O148" s="24"/>
      <c r="P148" s="31">
        <v>1200000</v>
      </c>
    </row>
    <row r="149" spans="1:16" ht="9.75">
      <c r="A149" s="190"/>
      <c r="B149" s="190"/>
      <c r="C149" s="186"/>
      <c r="D149" s="190"/>
      <c r="E149" s="12"/>
      <c r="F149" s="9"/>
      <c r="G149" s="81"/>
      <c r="H149" s="116"/>
      <c r="I149" s="86"/>
      <c r="J149" s="86"/>
      <c r="K149" s="86"/>
      <c r="L149" s="117"/>
      <c r="M149" s="118"/>
      <c r="N149" s="34"/>
      <c r="O149" s="7"/>
      <c r="P149" s="9"/>
    </row>
    <row r="150" spans="1:16" ht="9.75">
      <c r="A150" s="191">
        <v>52</v>
      </c>
      <c r="B150" s="189" t="s">
        <v>2</v>
      </c>
      <c r="C150" s="185" t="s">
        <v>79</v>
      </c>
      <c r="D150" s="189">
        <v>2003</v>
      </c>
      <c r="E150" s="13">
        <v>500000</v>
      </c>
      <c r="F150" s="8">
        <f>H150+((-1)*(G150+G151))</f>
        <v>500000</v>
      </c>
      <c r="G150" s="83"/>
      <c r="H150" s="119">
        <f>SUM(I150:L150)</f>
        <v>500000</v>
      </c>
      <c r="I150" s="87">
        <v>500000</v>
      </c>
      <c r="J150" s="87"/>
      <c r="K150" s="87"/>
      <c r="L150" s="114"/>
      <c r="M150" s="115"/>
      <c r="N150" s="23"/>
      <c r="O150" s="14"/>
      <c r="P150" s="10"/>
    </row>
    <row r="151" spans="1:16" ht="9.75">
      <c r="A151" s="190"/>
      <c r="B151" s="190"/>
      <c r="C151" s="186"/>
      <c r="D151" s="190"/>
      <c r="E151" s="12"/>
      <c r="F151" s="9"/>
      <c r="G151" s="81"/>
      <c r="H151" s="116"/>
      <c r="I151" s="86"/>
      <c r="J151" s="86"/>
      <c r="K151" s="86"/>
      <c r="L151" s="117"/>
      <c r="M151" s="118"/>
      <c r="N151" s="34"/>
      <c r="O151" s="7"/>
      <c r="P151" s="9"/>
    </row>
    <row r="152" spans="1:16" ht="9.75">
      <c r="A152" s="191">
        <v>53</v>
      </c>
      <c r="B152" s="189" t="s">
        <v>2</v>
      </c>
      <c r="C152" s="185" t="s">
        <v>92</v>
      </c>
      <c r="D152" s="189">
        <v>2003</v>
      </c>
      <c r="E152" s="13">
        <v>100000</v>
      </c>
      <c r="F152" s="8">
        <f>H152+((-1)*(G152+G153))</f>
        <v>100000</v>
      </c>
      <c r="G152" s="83"/>
      <c r="H152" s="119">
        <f>SUM(I152:L152)</f>
        <v>100000</v>
      </c>
      <c r="I152" s="87">
        <v>100000</v>
      </c>
      <c r="J152" s="87"/>
      <c r="K152" s="87"/>
      <c r="L152" s="114"/>
      <c r="M152" s="115"/>
      <c r="N152" s="23"/>
      <c r="O152" s="14"/>
      <c r="P152" s="10"/>
    </row>
    <row r="153" spans="1:16" ht="10.5" thickBot="1">
      <c r="A153" s="190"/>
      <c r="B153" s="190"/>
      <c r="C153" s="186"/>
      <c r="D153" s="190"/>
      <c r="E153" s="13"/>
      <c r="F153" s="10"/>
      <c r="G153" s="83"/>
      <c r="H153" s="113"/>
      <c r="I153" s="87"/>
      <c r="J153" s="87"/>
      <c r="K153" s="87"/>
      <c r="L153" s="114"/>
      <c r="M153" s="115"/>
      <c r="N153" s="23"/>
      <c r="O153" s="14"/>
      <c r="P153" s="10"/>
    </row>
    <row r="154" spans="1:16" ht="9.75">
      <c r="A154" s="192" t="s">
        <v>26</v>
      </c>
      <c r="B154" s="193"/>
      <c r="C154" s="194"/>
      <c r="D154" s="88"/>
      <c r="E154" s="89">
        <f aca="true" t="shared" si="5" ref="E154:L154">SUM(E142:E153)</f>
        <v>20255000</v>
      </c>
      <c r="F154" s="90">
        <f>SUM(F142:F153)</f>
        <v>8110000</v>
      </c>
      <c r="G154" s="91">
        <f>SUM(G142:G153)</f>
        <v>0</v>
      </c>
      <c r="H154" s="92">
        <f t="shared" si="5"/>
        <v>8110000</v>
      </c>
      <c r="I154" s="93">
        <f t="shared" si="5"/>
        <v>7910000</v>
      </c>
      <c r="J154" s="93">
        <f t="shared" si="5"/>
        <v>0</v>
      </c>
      <c r="K154" s="93">
        <f t="shared" si="5"/>
        <v>0</v>
      </c>
      <c r="L154" s="214">
        <f t="shared" si="5"/>
        <v>200000</v>
      </c>
      <c r="M154" s="215"/>
      <c r="N154" s="211">
        <f>SUM(N142,N144,N146,N148,N150,N152)</f>
        <v>700000</v>
      </c>
      <c r="O154" s="237"/>
      <c r="P154" s="94">
        <f>SUM(P142,P144,P146,P148,P150,P152)</f>
        <v>1200000</v>
      </c>
    </row>
    <row r="155" spans="1:16" ht="9.75" customHeight="1" thickBot="1">
      <c r="A155" s="195"/>
      <c r="B155" s="196"/>
      <c r="C155" s="197"/>
      <c r="D155" s="95"/>
      <c r="E155" s="96"/>
      <c r="F155" s="97"/>
      <c r="G155" s="98"/>
      <c r="H155" s="99"/>
      <c r="I155" s="100"/>
      <c r="J155" s="100"/>
      <c r="K155" s="100"/>
      <c r="L155" s="101"/>
      <c r="M155" s="102"/>
      <c r="N155" s="242">
        <f>SUM(N143,N145,N147,N149,N151,N153)</f>
        <v>0</v>
      </c>
      <c r="O155" s="197"/>
      <c r="P155" s="103">
        <f>SUM(P143,P145,P147,P149,P151,P153)</f>
        <v>0</v>
      </c>
    </row>
    <row r="156" spans="1:16" ht="9.75">
      <c r="A156" s="191">
        <v>54</v>
      </c>
      <c r="B156" s="189" t="s">
        <v>7</v>
      </c>
      <c r="C156" s="185" t="s">
        <v>117</v>
      </c>
      <c r="D156" s="189">
        <v>2003</v>
      </c>
      <c r="E156" s="13">
        <v>33000</v>
      </c>
      <c r="F156" s="8">
        <f>H156+((-1)*(G156+G157))</f>
        <v>0</v>
      </c>
      <c r="G156" s="83">
        <v>33000</v>
      </c>
      <c r="H156" s="119">
        <f>SUM(I156:L156)</f>
        <v>33000</v>
      </c>
      <c r="I156" s="87">
        <v>33000</v>
      </c>
      <c r="J156" s="87"/>
      <c r="K156" s="87"/>
      <c r="L156" s="114"/>
      <c r="M156" s="115"/>
      <c r="N156" s="23"/>
      <c r="O156" s="14"/>
      <c r="P156" s="10"/>
    </row>
    <row r="157" spans="1:16" ht="10.5" thickBot="1">
      <c r="A157" s="190"/>
      <c r="B157" s="190"/>
      <c r="C157" s="186"/>
      <c r="D157" s="190"/>
      <c r="E157" s="12"/>
      <c r="F157" s="9"/>
      <c r="G157" s="81"/>
      <c r="H157" s="116"/>
      <c r="I157" s="86"/>
      <c r="J157" s="86"/>
      <c r="K157" s="86"/>
      <c r="L157" s="117"/>
      <c r="M157" s="118"/>
      <c r="N157" s="34"/>
      <c r="O157" s="7"/>
      <c r="P157" s="9"/>
    </row>
    <row r="158" spans="1:16" ht="9.75">
      <c r="A158" s="192" t="s">
        <v>118</v>
      </c>
      <c r="B158" s="193"/>
      <c r="C158" s="194"/>
      <c r="D158" s="88"/>
      <c r="E158" s="89">
        <f aca="true" t="shared" si="6" ref="E158:L158">SUM(E156:E157)</f>
        <v>33000</v>
      </c>
      <c r="F158" s="89">
        <f t="shared" si="6"/>
        <v>0</v>
      </c>
      <c r="G158" s="89">
        <f t="shared" si="6"/>
        <v>33000</v>
      </c>
      <c r="H158" s="92">
        <f t="shared" si="6"/>
        <v>33000</v>
      </c>
      <c r="I158" s="93">
        <f t="shared" si="6"/>
        <v>33000</v>
      </c>
      <c r="J158" s="93">
        <f t="shared" si="6"/>
        <v>0</v>
      </c>
      <c r="K158" s="93">
        <f t="shared" si="6"/>
        <v>0</v>
      </c>
      <c r="L158" s="214">
        <f t="shared" si="6"/>
        <v>0</v>
      </c>
      <c r="M158" s="215"/>
      <c r="N158" s="211">
        <f>SUM(N156)</f>
        <v>0</v>
      </c>
      <c r="O158" s="237"/>
      <c r="P158" s="94">
        <f>SUM(P156)</f>
        <v>0</v>
      </c>
    </row>
    <row r="159" spans="1:16" ht="9.75" customHeight="1" thickBot="1">
      <c r="A159" s="195"/>
      <c r="B159" s="196"/>
      <c r="C159" s="197"/>
      <c r="D159" s="95"/>
      <c r="E159" s="96"/>
      <c r="F159" s="97"/>
      <c r="G159" s="98"/>
      <c r="H159" s="99"/>
      <c r="I159" s="100"/>
      <c r="J159" s="100"/>
      <c r="K159" s="100"/>
      <c r="L159" s="101"/>
      <c r="M159" s="102"/>
      <c r="N159" s="242">
        <f>SUM(N157)</f>
        <v>0</v>
      </c>
      <c r="O159" s="197"/>
      <c r="P159" s="103">
        <f>SUM(P157)</f>
        <v>0</v>
      </c>
    </row>
    <row r="160" spans="1:16" ht="9.75">
      <c r="A160" s="189">
        <v>55</v>
      </c>
      <c r="B160" s="189" t="s">
        <v>2</v>
      </c>
      <c r="C160" s="185" t="s">
        <v>116</v>
      </c>
      <c r="D160" s="189">
        <v>2003</v>
      </c>
      <c r="E160" s="13">
        <v>21113</v>
      </c>
      <c r="F160" s="10">
        <f>H160+((-1)*(G160+G161))</f>
        <v>8313</v>
      </c>
      <c r="G160" s="83">
        <v>12800</v>
      </c>
      <c r="H160" s="113">
        <f>SUM(I160:L160)</f>
        <v>21113</v>
      </c>
      <c r="I160" s="87">
        <v>21113</v>
      </c>
      <c r="J160" s="87"/>
      <c r="K160" s="87"/>
      <c r="L160" s="114"/>
      <c r="M160" s="115"/>
      <c r="N160" s="23"/>
      <c r="O160" s="14"/>
      <c r="P160" s="10"/>
    </row>
    <row r="161" spans="1:16" ht="10.5" thickBot="1">
      <c r="A161" s="190"/>
      <c r="B161" s="190"/>
      <c r="C161" s="186"/>
      <c r="D161" s="190"/>
      <c r="E161" s="13"/>
      <c r="F161" s="10"/>
      <c r="G161" s="83"/>
      <c r="H161" s="113"/>
      <c r="I161" s="87"/>
      <c r="J161" s="87"/>
      <c r="K161" s="87"/>
      <c r="L161" s="114"/>
      <c r="M161" s="115"/>
      <c r="N161" s="23"/>
      <c r="O161" s="14"/>
      <c r="P161" s="10"/>
    </row>
    <row r="162" spans="1:16" ht="9.75">
      <c r="A162" s="192" t="s">
        <v>109</v>
      </c>
      <c r="B162" s="193"/>
      <c r="C162" s="194"/>
      <c r="D162" s="88"/>
      <c r="E162" s="89">
        <f aca="true" t="shared" si="7" ref="E162:L162">SUM(E160:E161)</f>
        <v>21113</v>
      </c>
      <c r="F162" s="90">
        <f t="shared" si="7"/>
        <v>8313</v>
      </c>
      <c r="G162" s="91">
        <f t="shared" si="7"/>
        <v>12800</v>
      </c>
      <c r="H162" s="92">
        <f t="shared" si="7"/>
        <v>21113</v>
      </c>
      <c r="I162" s="93">
        <f t="shared" si="7"/>
        <v>21113</v>
      </c>
      <c r="J162" s="93">
        <f t="shared" si="7"/>
        <v>0</v>
      </c>
      <c r="K162" s="93">
        <f t="shared" si="7"/>
        <v>0</v>
      </c>
      <c r="L162" s="214">
        <f t="shared" si="7"/>
        <v>0</v>
      </c>
      <c r="M162" s="215"/>
      <c r="N162" s="211">
        <f>SUM(N160)</f>
        <v>0</v>
      </c>
      <c r="O162" s="237"/>
      <c r="P162" s="94">
        <f>SUM(P160)</f>
        <v>0</v>
      </c>
    </row>
    <row r="163" spans="1:16" ht="9.75" customHeight="1" thickBot="1">
      <c r="A163" s="195"/>
      <c r="B163" s="196"/>
      <c r="C163" s="197"/>
      <c r="D163" s="95"/>
      <c r="E163" s="96"/>
      <c r="F163" s="97"/>
      <c r="G163" s="98"/>
      <c r="H163" s="99"/>
      <c r="I163" s="100"/>
      <c r="J163" s="100"/>
      <c r="K163" s="100"/>
      <c r="L163" s="101"/>
      <c r="M163" s="102"/>
      <c r="N163" s="242">
        <f>SUM(N161)</f>
        <v>0</v>
      </c>
      <c r="O163" s="197"/>
      <c r="P163" s="103">
        <f>SUM(P161)</f>
        <v>0</v>
      </c>
    </row>
    <row r="164" spans="1:16" ht="9.75">
      <c r="A164" s="189">
        <v>56</v>
      </c>
      <c r="B164" s="189" t="s">
        <v>2</v>
      </c>
      <c r="C164" s="185" t="s">
        <v>102</v>
      </c>
      <c r="D164" s="189" t="s">
        <v>30</v>
      </c>
      <c r="E164" s="13">
        <v>3164000</v>
      </c>
      <c r="F164" s="8">
        <f>H164+((-1)*(G164+G165))</f>
        <v>100000</v>
      </c>
      <c r="G164" s="83"/>
      <c r="H164" s="113">
        <f>SUM(I164:L164)</f>
        <v>100000</v>
      </c>
      <c r="I164" s="87">
        <v>100000</v>
      </c>
      <c r="J164" s="87"/>
      <c r="K164" s="87"/>
      <c r="L164" s="114"/>
      <c r="M164" s="115"/>
      <c r="N164" s="23">
        <v>3000000</v>
      </c>
      <c r="O164" s="14"/>
      <c r="P164" s="10"/>
    </row>
    <row r="165" spans="1:16" ht="10.5" thickBot="1">
      <c r="A165" s="190"/>
      <c r="B165" s="190"/>
      <c r="C165" s="186"/>
      <c r="D165" s="190"/>
      <c r="E165" s="12"/>
      <c r="F165" s="10"/>
      <c r="G165" s="83"/>
      <c r="H165" s="113"/>
      <c r="I165" s="87"/>
      <c r="J165" s="87"/>
      <c r="K165" s="87"/>
      <c r="L165" s="114"/>
      <c r="M165" s="115"/>
      <c r="N165" s="34"/>
      <c r="O165" s="7"/>
      <c r="P165" s="9"/>
    </row>
    <row r="166" spans="1:16" ht="9.75" customHeight="1">
      <c r="A166" s="192" t="s">
        <v>27</v>
      </c>
      <c r="B166" s="193"/>
      <c r="C166" s="194"/>
      <c r="D166" s="88"/>
      <c r="E166" s="89">
        <f aca="true" t="shared" si="8" ref="E166:K166">SUM(E164:E165)</f>
        <v>3164000</v>
      </c>
      <c r="F166" s="90">
        <f t="shared" si="8"/>
        <v>100000</v>
      </c>
      <c r="G166" s="91">
        <f t="shared" si="8"/>
        <v>0</v>
      </c>
      <c r="H166" s="92">
        <f t="shared" si="8"/>
        <v>100000</v>
      </c>
      <c r="I166" s="93">
        <f t="shared" si="8"/>
        <v>100000</v>
      </c>
      <c r="J166" s="93">
        <f t="shared" si="8"/>
        <v>0</v>
      </c>
      <c r="K166" s="93">
        <f t="shared" si="8"/>
        <v>0</v>
      </c>
      <c r="L166" s="214">
        <v>0</v>
      </c>
      <c r="M166" s="215"/>
      <c r="N166" s="211">
        <f>N164</f>
        <v>3000000</v>
      </c>
      <c r="O166" s="237"/>
      <c r="P166" s="94">
        <f>SUM(P164)</f>
        <v>0</v>
      </c>
    </row>
    <row r="167" spans="1:16" ht="9.75" customHeight="1" thickBot="1">
      <c r="A167" s="195"/>
      <c r="B167" s="196"/>
      <c r="C167" s="197"/>
      <c r="D167" s="95"/>
      <c r="E167" s="96"/>
      <c r="F167" s="97"/>
      <c r="G167" s="98"/>
      <c r="H167" s="99"/>
      <c r="I167" s="100"/>
      <c r="J167" s="100"/>
      <c r="K167" s="100"/>
      <c r="L167" s="101"/>
      <c r="M167" s="102"/>
      <c r="N167" s="242">
        <f>N165</f>
        <v>0</v>
      </c>
      <c r="O167" s="197"/>
      <c r="P167" s="103">
        <f>SUM(P165)</f>
        <v>0</v>
      </c>
    </row>
    <row r="168" spans="1:16" ht="9.75">
      <c r="A168" s="191">
        <v>57</v>
      </c>
      <c r="B168" s="189" t="s">
        <v>7</v>
      </c>
      <c r="C168" s="185" t="s">
        <v>80</v>
      </c>
      <c r="D168" s="189">
        <v>2003</v>
      </c>
      <c r="E168" s="13">
        <v>80000</v>
      </c>
      <c r="F168" s="8">
        <f>H168+((-1)*(G168+G169))</f>
        <v>80000</v>
      </c>
      <c r="G168" s="83"/>
      <c r="H168" s="113">
        <f>SUM(I168:L168)</f>
        <v>80000</v>
      </c>
      <c r="I168" s="87">
        <v>40000</v>
      </c>
      <c r="J168" s="87"/>
      <c r="K168" s="87"/>
      <c r="L168" s="114">
        <v>40000</v>
      </c>
      <c r="M168" s="115"/>
      <c r="N168" s="23"/>
      <c r="O168" s="14"/>
      <c r="P168" s="10"/>
    </row>
    <row r="169" spans="1:16" ht="9.75">
      <c r="A169" s="190"/>
      <c r="B169" s="190"/>
      <c r="C169" s="186"/>
      <c r="D169" s="190"/>
      <c r="E169" s="12"/>
      <c r="F169" s="9"/>
      <c r="G169" s="81"/>
      <c r="H169" s="116"/>
      <c r="I169" s="86"/>
      <c r="J169" s="86"/>
      <c r="K169" s="86"/>
      <c r="L169" s="124" t="s">
        <v>88</v>
      </c>
      <c r="M169" s="118"/>
      <c r="N169" s="34"/>
      <c r="O169" s="7"/>
      <c r="P169" s="9"/>
    </row>
    <row r="170" spans="1:16" ht="9.75">
      <c r="A170" s="191">
        <v>58</v>
      </c>
      <c r="B170" s="189" t="s">
        <v>7</v>
      </c>
      <c r="C170" s="185" t="s">
        <v>66</v>
      </c>
      <c r="D170" s="189" t="s">
        <v>54</v>
      </c>
      <c r="E170" s="13">
        <v>100000</v>
      </c>
      <c r="F170" s="8">
        <f>H170+((-1)*(G170+G171))</f>
        <v>50000</v>
      </c>
      <c r="G170" s="83"/>
      <c r="H170" s="119">
        <f>SUM(I170:L170)</f>
        <v>50000</v>
      </c>
      <c r="I170" s="87">
        <v>50000</v>
      </c>
      <c r="J170" s="87"/>
      <c r="K170" s="87"/>
      <c r="L170" s="114"/>
      <c r="M170" s="115"/>
      <c r="N170" s="35">
        <v>50000</v>
      </c>
      <c r="O170" s="24"/>
      <c r="P170" s="10"/>
    </row>
    <row r="171" spans="1:16" ht="9.75">
      <c r="A171" s="190"/>
      <c r="B171" s="190"/>
      <c r="C171" s="186"/>
      <c r="D171" s="190"/>
      <c r="E171" s="12"/>
      <c r="F171" s="9"/>
      <c r="G171" s="81"/>
      <c r="H171" s="116"/>
      <c r="I171" s="86"/>
      <c r="J171" s="86"/>
      <c r="K171" s="86"/>
      <c r="L171" s="117"/>
      <c r="M171" s="118"/>
      <c r="N171" s="34"/>
      <c r="O171" s="7"/>
      <c r="P171" s="9"/>
    </row>
    <row r="172" spans="1:16" ht="9.75">
      <c r="A172" s="191">
        <v>59</v>
      </c>
      <c r="B172" s="189" t="s">
        <v>7</v>
      </c>
      <c r="C172" s="185" t="s">
        <v>81</v>
      </c>
      <c r="D172" s="189">
        <v>2003</v>
      </c>
      <c r="E172" s="13">
        <v>35000</v>
      </c>
      <c r="F172" s="8">
        <f>H172+((-1)*(G172+G173))</f>
        <v>35000</v>
      </c>
      <c r="G172" s="83"/>
      <c r="H172" s="119">
        <f>SUM(I172:L172)</f>
        <v>35000</v>
      </c>
      <c r="I172" s="87">
        <v>35000</v>
      </c>
      <c r="J172" s="87"/>
      <c r="K172" s="87"/>
      <c r="L172" s="114"/>
      <c r="M172" s="115"/>
      <c r="N172" s="23"/>
      <c r="O172" s="14"/>
      <c r="P172" s="10"/>
    </row>
    <row r="173" spans="1:16" ht="9.75">
      <c r="A173" s="190"/>
      <c r="B173" s="190"/>
      <c r="C173" s="186"/>
      <c r="D173" s="190"/>
      <c r="E173" s="12"/>
      <c r="F173" s="9"/>
      <c r="G173" s="81"/>
      <c r="H173" s="116"/>
      <c r="I173" s="86"/>
      <c r="J173" s="86"/>
      <c r="K173" s="86"/>
      <c r="L173" s="117"/>
      <c r="M173" s="118"/>
      <c r="N173" s="34"/>
      <c r="O173" s="7"/>
      <c r="P173" s="9"/>
    </row>
    <row r="174" spans="1:16" ht="9.75">
      <c r="A174" s="191">
        <v>60</v>
      </c>
      <c r="B174" s="189" t="s">
        <v>7</v>
      </c>
      <c r="C174" s="185" t="s">
        <v>67</v>
      </c>
      <c r="D174" s="189">
        <v>2003</v>
      </c>
      <c r="E174" s="13">
        <v>70000</v>
      </c>
      <c r="F174" s="8">
        <f>H174+((-1)*(G174+G175))</f>
        <v>70000</v>
      </c>
      <c r="G174" s="83"/>
      <c r="H174" s="119">
        <f>SUM(I174:L174)</f>
        <v>70000</v>
      </c>
      <c r="I174" s="87">
        <v>70000</v>
      </c>
      <c r="J174" s="87"/>
      <c r="K174" s="87"/>
      <c r="L174" s="114"/>
      <c r="M174" s="115"/>
      <c r="N174" s="23"/>
      <c r="O174" s="14"/>
      <c r="P174" s="10"/>
    </row>
    <row r="175" spans="1:16" ht="9.75">
      <c r="A175" s="190"/>
      <c r="B175" s="190"/>
      <c r="C175" s="186"/>
      <c r="D175" s="190"/>
      <c r="E175" s="12"/>
      <c r="F175" s="9"/>
      <c r="G175" s="81"/>
      <c r="H175" s="116"/>
      <c r="I175" s="86"/>
      <c r="J175" s="86"/>
      <c r="K175" s="86"/>
      <c r="L175" s="117"/>
      <c r="M175" s="118"/>
      <c r="N175" s="34"/>
      <c r="O175" s="7"/>
      <c r="P175" s="9"/>
    </row>
    <row r="176" spans="1:16" ht="9.75">
      <c r="A176" s="191">
        <v>61</v>
      </c>
      <c r="B176" s="189" t="s">
        <v>7</v>
      </c>
      <c r="C176" s="185" t="s">
        <v>68</v>
      </c>
      <c r="D176" s="189">
        <v>2003</v>
      </c>
      <c r="E176" s="13">
        <v>70000</v>
      </c>
      <c r="F176" s="8">
        <f>H176+((-1)*(G176+G177))</f>
        <v>70000</v>
      </c>
      <c r="G176" s="83"/>
      <c r="H176" s="119">
        <f>SUM(I176:L176)</f>
        <v>70000</v>
      </c>
      <c r="I176" s="87">
        <v>70000</v>
      </c>
      <c r="J176" s="87"/>
      <c r="K176" s="87"/>
      <c r="L176" s="114"/>
      <c r="M176" s="115"/>
      <c r="N176" s="23"/>
      <c r="O176" s="14"/>
      <c r="P176" s="10"/>
    </row>
    <row r="177" spans="1:16" ht="9.75">
      <c r="A177" s="190"/>
      <c r="B177" s="190"/>
      <c r="C177" s="186"/>
      <c r="D177" s="190"/>
      <c r="E177" s="12"/>
      <c r="F177" s="9"/>
      <c r="G177" s="81"/>
      <c r="H177" s="116"/>
      <c r="I177" s="86"/>
      <c r="J177" s="86"/>
      <c r="K177" s="86"/>
      <c r="L177" s="117"/>
      <c r="M177" s="118"/>
      <c r="N177" s="34"/>
      <c r="O177" s="7"/>
      <c r="P177" s="9"/>
    </row>
    <row r="178" spans="1:16" ht="9.75">
      <c r="A178" s="191">
        <v>62</v>
      </c>
      <c r="B178" s="189" t="s">
        <v>7</v>
      </c>
      <c r="C178" s="185" t="s">
        <v>98</v>
      </c>
      <c r="D178" s="189">
        <v>2003</v>
      </c>
      <c r="E178" s="13">
        <v>70000</v>
      </c>
      <c r="F178" s="8">
        <f>H178+((-1)*(G178+G179))</f>
        <v>70000</v>
      </c>
      <c r="G178" s="83"/>
      <c r="H178" s="119">
        <f>SUM(I178:L178)</f>
        <v>70000</v>
      </c>
      <c r="I178" s="120">
        <v>70000</v>
      </c>
      <c r="J178" s="120"/>
      <c r="K178" s="120"/>
      <c r="L178" s="121"/>
      <c r="M178" s="122"/>
      <c r="N178" s="23"/>
      <c r="O178" s="14"/>
      <c r="P178" s="10"/>
    </row>
    <row r="179" spans="1:16" ht="10.5" thickBot="1">
      <c r="A179" s="189"/>
      <c r="B179" s="189"/>
      <c r="C179" s="185"/>
      <c r="D179" s="189"/>
      <c r="E179" s="13"/>
      <c r="F179" s="10"/>
      <c r="G179" s="83"/>
      <c r="H179" s="125"/>
      <c r="I179" s="126"/>
      <c r="J179" s="126"/>
      <c r="K179" s="126"/>
      <c r="L179" s="127"/>
      <c r="M179" s="128"/>
      <c r="N179" s="23"/>
      <c r="O179" s="14"/>
      <c r="P179" s="10"/>
    </row>
    <row r="180" spans="1:16" ht="9.75">
      <c r="A180" s="53"/>
      <c r="B180" s="53"/>
      <c r="C180" s="54"/>
      <c r="D180" s="53"/>
      <c r="E180" s="32"/>
      <c r="F180" s="32"/>
      <c r="G180" s="32"/>
      <c r="H180" s="23"/>
      <c r="I180" s="23"/>
      <c r="J180" s="23"/>
      <c r="K180" s="23"/>
      <c r="L180" s="23"/>
      <c r="M180" s="23"/>
      <c r="N180" s="32"/>
      <c r="O180" s="32"/>
      <c r="P180" s="32"/>
    </row>
    <row r="181" spans="1:16" ht="9.75">
      <c r="A181" s="15"/>
      <c r="B181" s="15"/>
      <c r="C181" s="22"/>
      <c r="D181" s="15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1:16" ht="9.75">
      <c r="A182" s="15"/>
      <c r="B182" s="15"/>
      <c r="C182" s="22"/>
      <c r="D182" s="15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</row>
    <row r="183" spans="1:16" ht="9.75">
      <c r="A183" s="15"/>
      <c r="B183" s="15"/>
      <c r="C183" s="22"/>
      <c r="D183" s="15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1:16" ht="9.75">
      <c r="A184" s="15"/>
      <c r="B184" s="15"/>
      <c r="C184" s="22"/>
      <c r="D184" s="15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</row>
    <row r="185" spans="1:16" s="2" customFormat="1" ht="12.75" customHeight="1" thickBot="1">
      <c r="A185" s="191" t="s">
        <v>1</v>
      </c>
      <c r="B185" s="179" t="s">
        <v>0</v>
      </c>
      <c r="C185" s="179" t="s">
        <v>8</v>
      </c>
      <c r="D185" s="179" t="s">
        <v>9</v>
      </c>
      <c r="E185" s="174" t="s">
        <v>10</v>
      </c>
      <c r="F185" s="179" t="s">
        <v>108</v>
      </c>
      <c r="G185" s="177" t="s">
        <v>110</v>
      </c>
      <c r="H185" s="174" t="s">
        <v>96</v>
      </c>
      <c r="I185" s="177"/>
      <c r="J185" s="177"/>
      <c r="K185" s="177"/>
      <c r="L185" s="177"/>
      <c r="M185" s="177"/>
      <c r="N185" s="177"/>
      <c r="O185" s="177"/>
      <c r="P185" s="178"/>
    </row>
    <row r="186" spans="1:16" s="2" customFormat="1" ht="12.75" customHeight="1" thickBot="1">
      <c r="A186" s="189"/>
      <c r="B186" s="172"/>
      <c r="C186" s="172"/>
      <c r="D186" s="172"/>
      <c r="E186" s="175"/>
      <c r="F186" s="172"/>
      <c r="G186" s="187"/>
      <c r="H186" s="200">
        <v>2003</v>
      </c>
      <c r="I186" s="201"/>
      <c r="J186" s="201"/>
      <c r="K186" s="201"/>
      <c r="L186" s="201"/>
      <c r="M186" s="202"/>
      <c r="N186" s="203">
        <v>2004</v>
      </c>
      <c r="O186" s="204"/>
      <c r="P186" s="5">
        <v>2005</v>
      </c>
    </row>
    <row r="187" spans="1:16" s="2" customFormat="1" ht="9.75" customHeight="1" thickTop="1">
      <c r="A187" s="189"/>
      <c r="B187" s="172"/>
      <c r="C187" s="172"/>
      <c r="D187" s="172"/>
      <c r="E187" s="175"/>
      <c r="F187" s="172"/>
      <c r="G187" s="187"/>
      <c r="H187" s="180" t="s">
        <v>107</v>
      </c>
      <c r="I187" s="182" t="s">
        <v>14</v>
      </c>
      <c r="J187" s="183"/>
      <c r="K187" s="183"/>
      <c r="L187" s="183"/>
      <c r="M187" s="184"/>
      <c r="N187" s="205" t="s">
        <v>17</v>
      </c>
      <c r="O187" s="178"/>
      <c r="P187" s="179" t="s">
        <v>17</v>
      </c>
    </row>
    <row r="188" spans="1:16" s="2" customFormat="1" ht="9.75" customHeight="1">
      <c r="A188" s="189"/>
      <c r="B188" s="172"/>
      <c r="C188" s="172"/>
      <c r="D188" s="172"/>
      <c r="E188" s="175"/>
      <c r="F188" s="172"/>
      <c r="G188" s="187"/>
      <c r="H188" s="181"/>
      <c r="I188" s="179" t="s">
        <v>15</v>
      </c>
      <c r="J188" s="216" t="s">
        <v>13</v>
      </c>
      <c r="K188" s="217"/>
      <c r="L188" s="217"/>
      <c r="M188" s="218"/>
      <c r="N188" s="206"/>
      <c r="O188" s="207"/>
      <c r="P188" s="172"/>
    </row>
    <row r="189" spans="1:16" s="2" customFormat="1" ht="29.25">
      <c r="A189" s="190"/>
      <c r="B189" s="173"/>
      <c r="C189" s="173"/>
      <c r="D189" s="173"/>
      <c r="E189" s="176"/>
      <c r="F189" s="173"/>
      <c r="G189" s="188"/>
      <c r="H189" s="181"/>
      <c r="I189" s="173"/>
      <c r="J189" s="37" t="s">
        <v>11</v>
      </c>
      <c r="K189" s="37" t="s">
        <v>12</v>
      </c>
      <c r="L189" s="216" t="s">
        <v>16</v>
      </c>
      <c r="M189" s="218"/>
      <c r="N189" s="208"/>
      <c r="O189" s="209"/>
      <c r="P189" s="173"/>
    </row>
    <row r="190" spans="1:16" s="3" customFormat="1" ht="9" thickBot="1">
      <c r="A190" s="55">
        <v>1</v>
      </c>
      <c r="B190" s="55">
        <v>2</v>
      </c>
      <c r="C190" s="55">
        <v>3</v>
      </c>
      <c r="D190" s="55">
        <v>4</v>
      </c>
      <c r="E190" s="56">
        <v>5</v>
      </c>
      <c r="F190" s="55">
        <v>6</v>
      </c>
      <c r="G190" s="78">
        <v>7</v>
      </c>
      <c r="H190" s="111">
        <v>8</v>
      </c>
      <c r="I190" s="112">
        <v>9</v>
      </c>
      <c r="J190" s="112">
        <v>10</v>
      </c>
      <c r="K190" s="112">
        <v>11</v>
      </c>
      <c r="L190" s="243">
        <v>12</v>
      </c>
      <c r="M190" s="244"/>
      <c r="N190" s="219">
        <v>13</v>
      </c>
      <c r="O190" s="220"/>
      <c r="P190" s="55">
        <v>14</v>
      </c>
    </row>
    <row r="191" spans="1:16" ht="10.5" thickTop="1">
      <c r="A191" s="189">
        <v>63</v>
      </c>
      <c r="B191" s="189" t="s">
        <v>7</v>
      </c>
      <c r="C191" s="185" t="s">
        <v>82</v>
      </c>
      <c r="D191" s="189" t="s">
        <v>54</v>
      </c>
      <c r="E191" s="13">
        <v>160000</v>
      </c>
      <c r="F191" s="10">
        <f>H191+((-1)*(G191+G192))</f>
        <v>60000</v>
      </c>
      <c r="G191" s="83"/>
      <c r="H191" s="113">
        <f>SUM(I191:L191)</f>
        <v>60000</v>
      </c>
      <c r="I191" s="87">
        <v>60000</v>
      </c>
      <c r="J191" s="87"/>
      <c r="K191" s="87"/>
      <c r="L191" s="114"/>
      <c r="M191" s="115"/>
      <c r="N191" s="36">
        <v>100000</v>
      </c>
      <c r="O191" s="25"/>
      <c r="P191" s="10"/>
    </row>
    <row r="192" spans="1:16" ht="9.75">
      <c r="A192" s="190"/>
      <c r="B192" s="190"/>
      <c r="C192" s="186"/>
      <c r="D192" s="190"/>
      <c r="E192" s="12"/>
      <c r="F192" s="9"/>
      <c r="G192" s="81"/>
      <c r="H192" s="116"/>
      <c r="I192" s="86"/>
      <c r="J192" s="86"/>
      <c r="K192" s="86"/>
      <c r="L192" s="117"/>
      <c r="M192" s="118"/>
      <c r="N192" s="34"/>
      <c r="O192" s="7"/>
      <c r="P192" s="9"/>
    </row>
    <row r="193" spans="1:16" ht="9.75">
      <c r="A193" s="191">
        <v>64</v>
      </c>
      <c r="B193" s="189" t="s">
        <v>7</v>
      </c>
      <c r="C193" s="185" t="s">
        <v>83</v>
      </c>
      <c r="D193" s="189" t="s">
        <v>54</v>
      </c>
      <c r="E193" s="13">
        <v>75000</v>
      </c>
      <c r="F193" s="8">
        <f>H193+((-1)*(G193+G194))</f>
        <v>15000</v>
      </c>
      <c r="G193" s="82"/>
      <c r="H193" s="119">
        <f>SUM(I193:L193)</f>
        <v>15000</v>
      </c>
      <c r="I193" s="120">
        <v>15000</v>
      </c>
      <c r="J193" s="120"/>
      <c r="K193" s="120"/>
      <c r="L193" s="121"/>
      <c r="M193" s="122"/>
      <c r="N193" s="35">
        <v>60000</v>
      </c>
      <c r="O193" s="24"/>
      <c r="P193" s="10"/>
    </row>
    <row r="194" spans="1:16" ht="9.75">
      <c r="A194" s="190"/>
      <c r="B194" s="190"/>
      <c r="C194" s="186"/>
      <c r="D194" s="190"/>
      <c r="E194" s="12"/>
      <c r="F194" s="9"/>
      <c r="G194" s="81"/>
      <c r="H194" s="116"/>
      <c r="I194" s="86"/>
      <c r="J194" s="86"/>
      <c r="K194" s="86"/>
      <c r="L194" s="117"/>
      <c r="M194" s="118"/>
      <c r="N194" s="34"/>
      <c r="O194" s="7"/>
      <c r="P194" s="9"/>
    </row>
    <row r="195" spans="1:16" ht="9.75">
      <c r="A195" s="189">
        <v>65</v>
      </c>
      <c r="B195" s="189" t="s">
        <v>7</v>
      </c>
      <c r="C195" s="185" t="s">
        <v>69</v>
      </c>
      <c r="D195" s="189" t="s">
        <v>54</v>
      </c>
      <c r="E195" s="13">
        <v>100000</v>
      </c>
      <c r="F195" s="8">
        <f>H195+((-1)*(G195+G196))</f>
        <v>50000</v>
      </c>
      <c r="G195" s="13"/>
      <c r="H195" s="113">
        <f>SUM(I195:L195)</f>
        <v>50000</v>
      </c>
      <c r="I195" s="87">
        <v>50000</v>
      </c>
      <c r="J195" s="87"/>
      <c r="K195" s="87"/>
      <c r="L195" s="114"/>
      <c r="M195" s="115"/>
      <c r="N195" s="36">
        <v>50000</v>
      </c>
      <c r="O195" s="25"/>
      <c r="P195" s="10"/>
    </row>
    <row r="196" spans="1:16" ht="9.75">
      <c r="A196" s="190"/>
      <c r="B196" s="190"/>
      <c r="C196" s="186"/>
      <c r="D196" s="190"/>
      <c r="E196" s="12"/>
      <c r="F196" s="9"/>
      <c r="G196" s="12"/>
      <c r="H196" s="116"/>
      <c r="I196" s="86"/>
      <c r="J196" s="86"/>
      <c r="K196" s="86"/>
      <c r="L196" s="117"/>
      <c r="M196" s="118"/>
      <c r="N196" s="34"/>
      <c r="O196" s="7"/>
      <c r="P196" s="9"/>
    </row>
    <row r="197" spans="1:16" ht="9.75">
      <c r="A197" s="189">
        <v>66</v>
      </c>
      <c r="B197" s="189" t="s">
        <v>7</v>
      </c>
      <c r="C197" s="185" t="s">
        <v>70</v>
      </c>
      <c r="D197" s="189">
        <v>2003</v>
      </c>
      <c r="E197" s="13">
        <v>50000</v>
      </c>
      <c r="F197" s="8">
        <f>H197+((-1)*(G197+G198))</f>
        <v>50000</v>
      </c>
      <c r="G197" s="13"/>
      <c r="H197" s="113">
        <f>SUM(I197:L197)</f>
        <v>50000</v>
      </c>
      <c r="I197" s="87">
        <v>50000</v>
      </c>
      <c r="J197" s="87"/>
      <c r="K197" s="87"/>
      <c r="L197" s="114"/>
      <c r="M197" s="115"/>
      <c r="N197" s="23"/>
      <c r="O197" s="14"/>
      <c r="P197" s="10"/>
    </row>
    <row r="198" spans="1:16" ht="9.75">
      <c r="A198" s="190"/>
      <c r="B198" s="190"/>
      <c r="C198" s="186"/>
      <c r="D198" s="190"/>
      <c r="E198" s="12"/>
      <c r="F198" s="9"/>
      <c r="G198" s="12"/>
      <c r="H198" s="116"/>
      <c r="I198" s="86"/>
      <c r="J198" s="86"/>
      <c r="K198" s="86"/>
      <c r="L198" s="117"/>
      <c r="M198" s="118"/>
      <c r="N198" s="34"/>
      <c r="O198" s="7"/>
      <c r="P198" s="9"/>
    </row>
    <row r="199" spans="1:16" ht="9.75">
      <c r="A199" s="189">
        <v>67</v>
      </c>
      <c r="B199" s="189" t="s">
        <v>7</v>
      </c>
      <c r="C199" s="185" t="s">
        <v>95</v>
      </c>
      <c r="D199" s="189">
        <v>2003</v>
      </c>
      <c r="E199" s="13">
        <v>60000</v>
      </c>
      <c r="F199" s="8">
        <f>H199+((-1)*(G199+G200))</f>
        <v>60000</v>
      </c>
      <c r="G199" s="13"/>
      <c r="H199" s="113">
        <f>SUM(I199:L199)</f>
        <v>60000</v>
      </c>
      <c r="I199" s="87">
        <v>60000</v>
      </c>
      <c r="J199" s="87"/>
      <c r="K199" s="87"/>
      <c r="L199" s="114"/>
      <c r="M199" s="115"/>
      <c r="N199" s="23"/>
      <c r="O199" s="14"/>
      <c r="P199" s="10"/>
    </row>
    <row r="200" spans="1:16" ht="9.75">
      <c r="A200" s="190"/>
      <c r="B200" s="190"/>
      <c r="C200" s="186"/>
      <c r="D200" s="190"/>
      <c r="E200" s="12"/>
      <c r="F200" s="9"/>
      <c r="G200" s="12"/>
      <c r="H200" s="116"/>
      <c r="I200" s="86"/>
      <c r="J200" s="86"/>
      <c r="K200" s="86"/>
      <c r="L200" s="117"/>
      <c r="M200" s="118"/>
      <c r="N200" s="34"/>
      <c r="O200" s="7"/>
      <c r="P200" s="9"/>
    </row>
    <row r="201" spans="1:16" ht="9.75">
      <c r="A201" s="189">
        <v>68</v>
      </c>
      <c r="B201" s="189" t="s">
        <v>7</v>
      </c>
      <c r="C201" s="185" t="s">
        <v>64</v>
      </c>
      <c r="D201" s="189">
        <v>2003</v>
      </c>
      <c r="E201" s="13">
        <v>15000</v>
      </c>
      <c r="F201" s="8">
        <f>H201+((-1)*(G201+G202))</f>
        <v>15000</v>
      </c>
      <c r="G201" s="13"/>
      <c r="H201" s="113">
        <f>SUM(I201:L201)</f>
        <v>15000</v>
      </c>
      <c r="I201" s="87">
        <v>15000</v>
      </c>
      <c r="J201" s="87"/>
      <c r="K201" s="87"/>
      <c r="L201" s="114"/>
      <c r="M201" s="115"/>
      <c r="N201" s="23"/>
      <c r="O201" s="14"/>
      <c r="P201" s="10"/>
    </row>
    <row r="202" spans="1:16" ht="9.75">
      <c r="A202" s="190"/>
      <c r="B202" s="190"/>
      <c r="C202" s="186"/>
      <c r="D202" s="190"/>
      <c r="E202" s="12"/>
      <c r="F202" s="9"/>
      <c r="G202" s="12"/>
      <c r="H202" s="116"/>
      <c r="I202" s="86"/>
      <c r="J202" s="86"/>
      <c r="K202" s="86"/>
      <c r="L202" s="117"/>
      <c r="M202" s="118"/>
      <c r="N202" s="34"/>
      <c r="O202" s="7"/>
      <c r="P202" s="9"/>
    </row>
    <row r="203" spans="1:16" ht="9.75">
      <c r="A203" s="189">
        <v>69</v>
      </c>
      <c r="B203" s="189" t="s">
        <v>7</v>
      </c>
      <c r="C203" s="185" t="s">
        <v>65</v>
      </c>
      <c r="D203" s="189">
        <v>2003</v>
      </c>
      <c r="E203" s="13">
        <v>15000</v>
      </c>
      <c r="F203" s="8">
        <f>H203+((-1)*(G203+G204))</f>
        <v>15000</v>
      </c>
      <c r="G203" s="13"/>
      <c r="H203" s="119">
        <f>SUM(I203:L203)</f>
        <v>15000</v>
      </c>
      <c r="I203" s="87">
        <v>15000</v>
      </c>
      <c r="J203" s="87"/>
      <c r="K203" s="87"/>
      <c r="L203" s="114"/>
      <c r="M203" s="115"/>
      <c r="N203" s="23"/>
      <c r="O203" s="14"/>
      <c r="P203" s="10"/>
    </row>
    <row r="204" spans="1:16" ht="9.75">
      <c r="A204" s="190"/>
      <c r="B204" s="190"/>
      <c r="C204" s="186"/>
      <c r="D204" s="190"/>
      <c r="E204" s="12"/>
      <c r="F204" s="9"/>
      <c r="G204" s="12"/>
      <c r="H204" s="116"/>
      <c r="I204" s="86"/>
      <c r="J204" s="86"/>
      <c r="K204" s="86"/>
      <c r="L204" s="117"/>
      <c r="M204" s="118"/>
      <c r="N204" s="34"/>
      <c r="O204" s="7"/>
      <c r="P204" s="9"/>
    </row>
    <row r="205" spans="1:16" ht="9.75">
      <c r="A205" s="189">
        <v>70</v>
      </c>
      <c r="B205" s="189" t="s">
        <v>7</v>
      </c>
      <c r="C205" s="185" t="s">
        <v>119</v>
      </c>
      <c r="D205" s="189" t="s">
        <v>54</v>
      </c>
      <c r="E205" s="13">
        <v>60000</v>
      </c>
      <c r="F205" s="8">
        <f>H205+((-1)*(G205+G206))</f>
        <v>10000</v>
      </c>
      <c r="G205" s="13"/>
      <c r="H205" s="113">
        <f>SUM(I205:L205)</f>
        <v>10000</v>
      </c>
      <c r="I205" s="87">
        <v>10000</v>
      </c>
      <c r="J205" s="87"/>
      <c r="K205" s="87"/>
      <c r="L205" s="114"/>
      <c r="M205" s="115"/>
      <c r="N205" s="60">
        <v>50000</v>
      </c>
      <c r="O205" s="24"/>
      <c r="P205" s="10"/>
    </row>
    <row r="206" spans="1:16" ht="10.5" thickBot="1">
      <c r="A206" s="190"/>
      <c r="B206" s="190"/>
      <c r="C206" s="186"/>
      <c r="D206" s="190"/>
      <c r="E206" s="12"/>
      <c r="F206" s="10"/>
      <c r="G206" s="13"/>
      <c r="H206" s="113"/>
      <c r="I206" s="87"/>
      <c r="J206" s="87"/>
      <c r="K206" s="87"/>
      <c r="L206" s="114"/>
      <c r="M206" s="115"/>
      <c r="N206" s="34"/>
      <c r="O206" s="7"/>
      <c r="P206" s="9"/>
    </row>
    <row r="207" spans="1:16" ht="9.75">
      <c r="A207" s="192" t="s">
        <v>28</v>
      </c>
      <c r="B207" s="193"/>
      <c r="C207" s="194"/>
      <c r="D207" s="88"/>
      <c r="E207" s="89">
        <f aca="true" t="shared" si="9" ref="E207:L207">SUM(E168:E179,E191:E206)</f>
        <v>960000</v>
      </c>
      <c r="F207" s="89">
        <f t="shared" si="9"/>
        <v>650000</v>
      </c>
      <c r="G207" s="91">
        <f t="shared" si="9"/>
        <v>0</v>
      </c>
      <c r="H207" s="92">
        <f t="shared" si="9"/>
        <v>650000</v>
      </c>
      <c r="I207" s="93">
        <f t="shared" si="9"/>
        <v>610000</v>
      </c>
      <c r="J207" s="93">
        <f t="shared" si="9"/>
        <v>0</v>
      </c>
      <c r="K207" s="93">
        <f t="shared" si="9"/>
        <v>0</v>
      </c>
      <c r="L207" s="214">
        <f t="shared" si="9"/>
        <v>40000</v>
      </c>
      <c r="M207" s="215"/>
      <c r="N207" s="211">
        <f>SUM(N168,N170,N172,N174,N176,N178,N191,N193,N195,N197,N199,N201,N203,N205)</f>
        <v>310000</v>
      </c>
      <c r="O207" s="237"/>
      <c r="P207" s="94">
        <f>SUM(P168,P170,P172,P174,P176,P178,P191,P193,P195,P197,P199,P201,P203,P205)</f>
        <v>0</v>
      </c>
    </row>
    <row r="208" spans="1:16" ht="9.75" customHeight="1" thickBot="1">
      <c r="A208" s="195"/>
      <c r="B208" s="196"/>
      <c r="C208" s="197"/>
      <c r="D208" s="95"/>
      <c r="E208" s="96"/>
      <c r="F208" s="97"/>
      <c r="G208" s="98"/>
      <c r="H208" s="99"/>
      <c r="I208" s="100"/>
      <c r="J208" s="100"/>
      <c r="K208" s="100"/>
      <c r="L208" s="101"/>
      <c r="M208" s="102"/>
      <c r="N208" s="242">
        <f>SUM(N169,N171,N173,N175,N177,N179,N192,N194,N196,N198,N200,N202,N204,N206)</f>
        <v>0</v>
      </c>
      <c r="O208" s="197"/>
      <c r="P208" s="103">
        <f>SUM(P169,P171,P173,P175,P177,P179,P192,P194,P196,P198,P200,P202,P204,P206)</f>
        <v>0</v>
      </c>
    </row>
    <row r="209" spans="1:16" ht="9.75">
      <c r="A209" s="191">
        <v>71</v>
      </c>
      <c r="B209" s="189" t="s">
        <v>7</v>
      </c>
      <c r="C209" s="185" t="s">
        <v>93</v>
      </c>
      <c r="D209" s="189">
        <v>2003</v>
      </c>
      <c r="E209" s="13">
        <v>40000</v>
      </c>
      <c r="F209" s="8">
        <f>H209+((-1)*(G209+G210))</f>
        <v>40000</v>
      </c>
      <c r="G209" s="13"/>
      <c r="H209" s="119">
        <f>SUM(I209:L209)</f>
        <v>40000</v>
      </c>
      <c r="I209" s="87">
        <v>40000</v>
      </c>
      <c r="J209" s="87"/>
      <c r="K209" s="87"/>
      <c r="L209" s="114"/>
      <c r="M209" s="115"/>
      <c r="N209" s="23"/>
      <c r="O209" s="14"/>
      <c r="P209" s="10"/>
    </row>
    <row r="210" spans="1:16" ht="10.5" thickBot="1">
      <c r="A210" s="190"/>
      <c r="B210" s="190"/>
      <c r="C210" s="186"/>
      <c r="D210" s="190"/>
      <c r="E210" s="12"/>
      <c r="F210" s="10"/>
      <c r="G210" s="13"/>
      <c r="H210" s="113"/>
      <c r="I210" s="87"/>
      <c r="J210" s="87"/>
      <c r="K210" s="87"/>
      <c r="L210" s="114"/>
      <c r="M210" s="115"/>
      <c r="N210" s="34"/>
      <c r="O210" s="7"/>
      <c r="P210" s="9"/>
    </row>
    <row r="211" spans="1:16" ht="9.75">
      <c r="A211" s="192" t="s">
        <v>94</v>
      </c>
      <c r="B211" s="193"/>
      <c r="C211" s="194"/>
      <c r="D211" s="88"/>
      <c r="E211" s="89">
        <f aca="true" t="shared" si="10" ref="E211:L211">SUM(E209:E210)</f>
        <v>40000</v>
      </c>
      <c r="F211" s="90">
        <f>SUM(F209:F210)</f>
        <v>40000</v>
      </c>
      <c r="G211" s="91">
        <f>SUM(G209:G210)</f>
        <v>0</v>
      </c>
      <c r="H211" s="92">
        <f t="shared" si="10"/>
        <v>40000</v>
      </c>
      <c r="I211" s="93">
        <f t="shared" si="10"/>
        <v>40000</v>
      </c>
      <c r="J211" s="93">
        <f t="shared" si="10"/>
        <v>0</v>
      </c>
      <c r="K211" s="93">
        <f t="shared" si="10"/>
        <v>0</v>
      </c>
      <c r="L211" s="214">
        <f t="shared" si="10"/>
        <v>0</v>
      </c>
      <c r="M211" s="215"/>
      <c r="N211" s="211">
        <f>SUM(N209)</f>
        <v>0</v>
      </c>
      <c r="O211" s="237"/>
      <c r="P211" s="94">
        <f>SUM(P209)</f>
        <v>0</v>
      </c>
    </row>
    <row r="212" spans="1:16" ht="9.75" customHeight="1" thickBot="1">
      <c r="A212" s="245"/>
      <c r="B212" s="246"/>
      <c r="C212" s="247"/>
      <c r="D212" s="105"/>
      <c r="E212" s="106"/>
      <c r="F212" s="97"/>
      <c r="G212" s="98"/>
      <c r="H212" s="99"/>
      <c r="I212" s="100"/>
      <c r="J212" s="100"/>
      <c r="K212" s="100"/>
      <c r="L212" s="101"/>
      <c r="M212" s="102"/>
      <c r="N212" s="250">
        <f>SUM(N210)</f>
        <v>0</v>
      </c>
      <c r="O212" s="247"/>
      <c r="P212" s="107">
        <f>SUM(P210)</f>
        <v>0</v>
      </c>
    </row>
    <row r="213" spans="1:16" ht="9.75" customHeight="1" thickBot="1">
      <c r="A213" s="61"/>
      <c r="B213" s="61"/>
      <c r="C213" s="61"/>
      <c r="D213" s="62"/>
      <c r="E213" s="63"/>
      <c r="F213" s="63"/>
      <c r="G213" s="63"/>
      <c r="H213" s="65"/>
      <c r="I213" s="65"/>
      <c r="J213" s="65"/>
      <c r="K213" s="65"/>
      <c r="L213" s="65"/>
      <c r="M213" s="65"/>
      <c r="N213" s="64"/>
      <c r="O213" s="61"/>
      <c r="P213" s="64"/>
    </row>
    <row r="214" spans="1:16" ht="13.5" customHeight="1" thickTop="1">
      <c r="A214" s="231" t="s">
        <v>31</v>
      </c>
      <c r="B214" s="232"/>
      <c r="C214" s="233"/>
      <c r="D214" s="66"/>
      <c r="E214" s="67">
        <f aca="true" t="shared" si="11" ref="E214:L214">SUM(E53,E112,E128,E134,E140,E154,E162,E166,E207,E211)</f>
        <v>58274263</v>
      </c>
      <c r="F214" s="79">
        <f t="shared" si="11"/>
        <v>22771182</v>
      </c>
      <c r="G214" s="67">
        <f t="shared" si="11"/>
        <v>98800</v>
      </c>
      <c r="H214" s="68">
        <f t="shared" si="11"/>
        <v>22869982</v>
      </c>
      <c r="I214" s="69">
        <f t="shared" si="11"/>
        <v>13143482</v>
      </c>
      <c r="J214" s="69">
        <f t="shared" si="11"/>
        <v>5700000</v>
      </c>
      <c r="K214" s="69">
        <f t="shared" si="11"/>
        <v>2086500</v>
      </c>
      <c r="L214" s="238">
        <f t="shared" si="11"/>
        <v>1940000</v>
      </c>
      <c r="M214" s="239"/>
      <c r="N214" s="240">
        <f>SUM(N53,N112,N128,N134,N140,N154,N162,N166,N207,N211)</f>
        <v>10380000</v>
      </c>
      <c r="O214" s="241"/>
      <c r="P214" s="70">
        <f>SUM(P53,P112,P128,P134,P140,P154,P162,P166,P207,P211)</f>
        <v>7200000</v>
      </c>
    </row>
    <row r="215" spans="1:16" ht="13.5" customHeight="1" thickBot="1">
      <c r="A215" s="234"/>
      <c r="B215" s="235"/>
      <c r="C215" s="236"/>
      <c r="D215" s="71"/>
      <c r="E215" s="72"/>
      <c r="F215" s="84"/>
      <c r="G215" s="85"/>
      <c r="H215" s="73"/>
      <c r="I215" s="74"/>
      <c r="J215" s="74"/>
      <c r="K215" s="74"/>
      <c r="L215" s="75"/>
      <c r="M215" s="76"/>
      <c r="N215" s="229">
        <f>SUM(N54,N113,N129,N135,N141,N155,N163,N167,N208,N212)</f>
        <v>4550000</v>
      </c>
      <c r="O215" s="230"/>
      <c r="P215" s="77">
        <f>SUM(P54,P113,P129,P135,P141,P155,P163,P167,P208,P212)</f>
        <v>1400000</v>
      </c>
    </row>
    <row r="216" spans="1:16" ht="9.75" customHeight="1">
      <c r="A216" s="38"/>
      <c r="B216" s="38"/>
      <c r="C216" s="38"/>
      <c r="D216" s="15"/>
      <c r="E216" s="39"/>
      <c r="F216" s="39"/>
      <c r="G216" s="39"/>
      <c r="H216" s="39"/>
      <c r="I216" s="39"/>
      <c r="J216" s="39"/>
      <c r="K216" s="39"/>
      <c r="L216" s="39"/>
      <c r="M216" s="39"/>
      <c r="N216" s="40"/>
      <c r="O216" s="41"/>
      <c r="P216" s="40"/>
    </row>
    <row r="217" spans="1:16" s="46" customFormat="1" ht="9.75" customHeight="1">
      <c r="A217" s="47" t="s">
        <v>89</v>
      </c>
      <c r="B217" s="42"/>
      <c r="C217" s="42"/>
      <c r="D217" s="42"/>
      <c r="E217" s="43"/>
      <c r="F217" s="43"/>
      <c r="G217" s="43"/>
      <c r="H217" s="43"/>
      <c r="I217" s="43"/>
      <c r="J217" s="43"/>
      <c r="K217" s="43"/>
      <c r="L217" s="43"/>
      <c r="M217" s="43"/>
      <c r="N217" s="44"/>
      <c r="O217" s="45"/>
      <c r="P217" s="44"/>
    </row>
    <row r="219" s="16" customFormat="1" ht="12.75">
      <c r="D219" s="17"/>
    </row>
    <row r="220" s="16" customFormat="1" ht="12.75">
      <c r="D220" s="17"/>
    </row>
  </sheetData>
  <mergeCells count="409">
    <mergeCell ref="A128:C129"/>
    <mergeCell ref="B136:B137"/>
    <mergeCell ref="C144:C145"/>
    <mergeCell ref="C142:C143"/>
    <mergeCell ref="C138:C139"/>
    <mergeCell ref="A134:C135"/>
    <mergeCell ref="B138:B139"/>
    <mergeCell ref="C130:C131"/>
    <mergeCell ref="B130:B131"/>
    <mergeCell ref="B142:B143"/>
    <mergeCell ref="D130:D131"/>
    <mergeCell ref="D144:D145"/>
    <mergeCell ref="D152:D153"/>
    <mergeCell ref="N128:O128"/>
    <mergeCell ref="N129:O129"/>
    <mergeCell ref="L128:M128"/>
    <mergeCell ref="L134:M134"/>
    <mergeCell ref="N134:O134"/>
    <mergeCell ref="N135:O135"/>
    <mergeCell ref="D185:D189"/>
    <mergeCell ref="C178:C179"/>
    <mergeCell ref="D178:D179"/>
    <mergeCell ref="D124:D125"/>
    <mergeCell ref="D126:D127"/>
    <mergeCell ref="D138:D139"/>
    <mergeCell ref="D164:D165"/>
    <mergeCell ref="D160:D161"/>
    <mergeCell ref="D132:D133"/>
    <mergeCell ref="D142:D143"/>
    <mergeCell ref="I120:M120"/>
    <mergeCell ref="L112:M112"/>
    <mergeCell ref="J121:M121"/>
    <mergeCell ref="I121:I122"/>
    <mergeCell ref="L123:M123"/>
    <mergeCell ref="P187:P189"/>
    <mergeCell ref="I188:I189"/>
    <mergeCell ref="J188:M188"/>
    <mergeCell ref="L189:M189"/>
    <mergeCell ref="N187:O189"/>
    <mergeCell ref="N140:O140"/>
    <mergeCell ref="N141:O141"/>
    <mergeCell ref="N123:O123"/>
    <mergeCell ref="N155:O155"/>
    <mergeCell ref="N112:O112"/>
    <mergeCell ref="N113:O113"/>
    <mergeCell ref="N67:O67"/>
    <mergeCell ref="H186:M186"/>
    <mergeCell ref="N186:O186"/>
    <mergeCell ref="N158:O158"/>
    <mergeCell ref="N159:O159"/>
    <mergeCell ref="L67:M67"/>
    <mergeCell ref="L158:M158"/>
    <mergeCell ref="L140:M140"/>
    <mergeCell ref="D209:D210"/>
    <mergeCell ref="D104:D105"/>
    <mergeCell ref="D82:D83"/>
    <mergeCell ref="D148:D149"/>
    <mergeCell ref="D96:D97"/>
    <mergeCell ref="D84:D85"/>
    <mergeCell ref="D90:D91"/>
    <mergeCell ref="D106:D107"/>
    <mergeCell ref="D170:D171"/>
    <mergeCell ref="D136:D137"/>
    <mergeCell ref="A211:C212"/>
    <mergeCell ref="L211:M211"/>
    <mergeCell ref="N211:O211"/>
    <mergeCell ref="N212:O212"/>
    <mergeCell ref="C209:C210"/>
    <mergeCell ref="A118:A122"/>
    <mergeCell ref="B118:B122"/>
    <mergeCell ref="C118:C122"/>
    <mergeCell ref="A205:A206"/>
    <mergeCell ref="A136:A137"/>
    <mergeCell ref="A207:C208"/>
    <mergeCell ref="A154:C155"/>
    <mergeCell ref="C197:C198"/>
    <mergeCell ref="B201:B202"/>
    <mergeCell ref="A209:A210"/>
    <mergeCell ref="B209:B210"/>
    <mergeCell ref="B88:B89"/>
    <mergeCell ref="B197:B198"/>
    <mergeCell ref="B178:B179"/>
    <mergeCell ref="A203:A204"/>
    <mergeCell ref="B203:B204"/>
    <mergeCell ref="A201:A202"/>
    <mergeCell ref="B92:B93"/>
    <mergeCell ref="A185:A189"/>
    <mergeCell ref="B84:B85"/>
    <mergeCell ref="B78:B79"/>
    <mergeCell ref="C78:C79"/>
    <mergeCell ref="B86:B87"/>
    <mergeCell ref="B82:B83"/>
    <mergeCell ref="C84:C85"/>
    <mergeCell ref="B80:B81"/>
    <mergeCell ref="A37:A38"/>
    <mergeCell ref="B51:B52"/>
    <mergeCell ref="C37:C38"/>
    <mergeCell ref="B45:B46"/>
    <mergeCell ref="B41:B42"/>
    <mergeCell ref="A45:A46"/>
    <mergeCell ref="A43:A44"/>
    <mergeCell ref="B43:B44"/>
    <mergeCell ref="C45:C46"/>
    <mergeCell ref="B29:B30"/>
    <mergeCell ref="C29:C30"/>
    <mergeCell ref="B31:B32"/>
    <mergeCell ref="B35:B36"/>
    <mergeCell ref="B33:B34"/>
    <mergeCell ref="C31:C32"/>
    <mergeCell ref="C33:C34"/>
    <mergeCell ref="D80:D81"/>
    <mergeCell ref="D76:D77"/>
    <mergeCell ref="D88:D89"/>
    <mergeCell ref="C68:C69"/>
    <mergeCell ref="D70:D71"/>
    <mergeCell ref="C86:C87"/>
    <mergeCell ref="C80:C81"/>
    <mergeCell ref="C74:C75"/>
    <mergeCell ref="C72:C73"/>
    <mergeCell ref="C70:C71"/>
    <mergeCell ref="E118:E122"/>
    <mergeCell ref="P120:P122"/>
    <mergeCell ref="L122:M122"/>
    <mergeCell ref="H120:H122"/>
    <mergeCell ref="H118:P118"/>
    <mergeCell ref="H119:M119"/>
    <mergeCell ref="N119:O119"/>
    <mergeCell ref="N120:O122"/>
    <mergeCell ref="G118:G122"/>
    <mergeCell ref="F118:F122"/>
    <mergeCell ref="A29:A30"/>
    <mergeCell ref="A31:A32"/>
    <mergeCell ref="A7:P7"/>
    <mergeCell ref="C23:C24"/>
    <mergeCell ref="A27:A28"/>
    <mergeCell ref="B27:B28"/>
    <mergeCell ref="C27:C28"/>
    <mergeCell ref="D27:D28"/>
    <mergeCell ref="A19:A20"/>
    <mergeCell ref="D21:D22"/>
    <mergeCell ref="L14:M14"/>
    <mergeCell ref="A23:A24"/>
    <mergeCell ref="A25:A26"/>
    <mergeCell ref="D15:D16"/>
    <mergeCell ref="D17:D18"/>
    <mergeCell ref="B21:B22"/>
    <mergeCell ref="C21:C22"/>
    <mergeCell ref="A21:A22"/>
    <mergeCell ref="D19:D20"/>
    <mergeCell ref="B23:B24"/>
    <mergeCell ref="A33:A34"/>
    <mergeCell ref="A35:A36"/>
    <mergeCell ref="D86:D87"/>
    <mergeCell ref="D43:D44"/>
    <mergeCell ref="D47:D48"/>
    <mergeCell ref="D78:D79"/>
    <mergeCell ref="D74:D75"/>
    <mergeCell ref="A86:A87"/>
    <mergeCell ref="B37:B38"/>
    <mergeCell ref="D37:D38"/>
    <mergeCell ref="A126:A127"/>
    <mergeCell ref="B124:B125"/>
    <mergeCell ref="D68:D69"/>
    <mergeCell ref="D39:D40"/>
    <mergeCell ref="D49:D50"/>
    <mergeCell ref="D62:D66"/>
    <mergeCell ref="D45:D46"/>
    <mergeCell ref="D51:D52"/>
    <mergeCell ref="D41:D42"/>
    <mergeCell ref="A39:A40"/>
    <mergeCell ref="D174:D175"/>
    <mergeCell ref="C170:C171"/>
    <mergeCell ref="C106:C107"/>
    <mergeCell ref="C132:C133"/>
    <mergeCell ref="C110:C111"/>
    <mergeCell ref="D110:D111"/>
    <mergeCell ref="D118:D122"/>
    <mergeCell ref="D108:D109"/>
    <mergeCell ref="A112:C113"/>
    <mergeCell ref="B132:B133"/>
    <mergeCell ref="C152:C153"/>
    <mergeCell ref="A158:C159"/>
    <mergeCell ref="N167:O167"/>
    <mergeCell ref="C156:C157"/>
    <mergeCell ref="N162:O162"/>
    <mergeCell ref="D156:D157"/>
    <mergeCell ref="C160:C161"/>
    <mergeCell ref="L162:M162"/>
    <mergeCell ref="N163:O163"/>
    <mergeCell ref="L154:M154"/>
    <mergeCell ref="B146:B147"/>
    <mergeCell ref="C146:C147"/>
    <mergeCell ref="D146:D147"/>
    <mergeCell ref="C148:C149"/>
    <mergeCell ref="N190:O190"/>
    <mergeCell ref="D201:D202"/>
    <mergeCell ref="D195:D196"/>
    <mergeCell ref="D191:D192"/>
    <mergeCell ref="D197:D198"/>
    <mergeCell ref="D193:D194"/>
    <mergeCell ref="L190:M190"/>
    <mergeCell ref="N154:O154"/>
    <mergeCell ref="A164:A165"/>
    <mergeCell ref="B164:B165"/>
    <mergeCell ref="L214:M214"/>
    <mergeCell ref="N214:O214"/>
    <mergeCell ref="N208:O208"/>
    <mergeCell ref="L166:M166"/>
    <mergeCell ref="N166:O166"/>
    <mergeCell ref="L207:M207"/>
    <mergeCell ref="N207:O207"/>
    <mergeCell ref="A148:A149"/>
    <mergeCell ref="A152:A153"/>
    <mergeCell ref="B152:B153"/>
    <mergeCell ref="N215:O215"/>
    <mergeCell ref="A214:C215"/>
    <mergeCell ref="B150:B151"/>
    <mergeCell ref="C150:C151"/>
    <mergeCell ref="D150:D151"/>
    <mergeCell ref="A197:A198"/>
    <mergeCell ref="A178:A179"/>
    <mergeCell ref="A172:A173"/>
    <mergeCell ref="B170:B171"/>
    <mergeCell ref="C168:C169"/>
    <mergeCell ref="B110:B111"/>
    <mergeCell ref="B144:B145"/>
    <mergeCell ref="A168:A169"/>
    <mergeCell ref="B168:B169"/>
    <mergeCell ref="A160:A161"/>
    <mergeCell ref="B160:B161"/>
    <mergeCell ref="B148:B149"/>
    <mergeCell ref="A70:A71"/>
    <mergeCell ref="B68:B69"/>
    <mergeCell ref="A74:A75"/>
    <mergeCell ref="A76:A77"/>
    <mergeCell ref="A68:A69"/>
    <mergeCell ref="A72:A73"/>
    <mergeCell ref="B70:B71"/>
    <mergeCell ref="B72:B73"/>
    <mergeCell ref="B74:B75"/>
    <mergeCell ref="B76:B77"/>
    <mergeCell ref="A78:A79"/>
    <mergeCell ref="A80:A81"/>
    <mergeCell ref="A82:A83"/>
    <mergeCell ref="A84:A85"/>
    <mergeCell ref="B104:B105"/>
    <mergeCell ref="A176:A177"/>
    <mergeCell ref="B90:B91"/>
    <mergeCell ref="A156:A157"/>
    <mergeCell ref="B156:B157"/>
    <mergeCell ref="A104:A105"/>
    <mergeCell ref="A102:A103"/>
    <mergeCell ref="A94:A95"/>
    <mergeCell ref="A92:A93"/>
    <mergeCell ref="A150:A151"/>
    <mergeCell ref="A62:A66"/>
    <mergeCell ref="B47:B48"/>
    <mergeCell ref="C47:C48"/>
    <mergeCell ref="A49:A50"/>
    <mergeCell ref="A51:A52"/>
    <mergeCell ref="C49:C50"/>
    <mergeCell ref="B62:B66"/>
    <mergeCell ref="A53:C54"/>
    <mergeCell ref="C62:C66"/>
    <mergeCell ref="D23:D24"/>
    <mergeCell ref="B25:B26"/>
    <mergeCell ref="C25:C26"/>
    <mergeCell ref="D25:D26"/>
    <mergeCell ref="D33:D34"/>
    <mergeCell ref="D35:D36"/>
    <mergeCell ref="B49:B50"/>
    <mergeCell ref="A47:A48"/>
    <mergeCell ref="C35:C36"/>
    <mergeCell ref="C41:C42"/>
    <mergeCell ref="C43:C44"/>
    <mergeCell ref="B39:B40"/>
    <mergeCell ref="C39:C40"/>
    <mergeCell ref="A41:A42"/>
    <mergeCell ref="B19:B20"/>
    <mergeCell ref="C19:C20"/>
    <mergeCell ref="A17:A18"/>
    <mergeCell ref="A15:A16"/>
    <mergeCell ref="B15:B16"/>
    <mergeCell ref="C15:C16"/>
    <mergeCell ref="B17:B18"/>
    <mergeCell ref="C17:C18"/>
    <mergeCell ref="B9:B13"/>
    <mergeCell ref="A9:A13"/>
    <mergeCell ref="D9:D13"/>
    <mergeCell ref="G9:G13"/>
    <mergeCell ref="E9:E13"/>
    <mergeCell ref="C9:C13"/>
    <mergeCell ref="N11:O13"/>
    <mergeCell ref="I11:M11"/>
    <mergeCell ref="N10:O10"/>
    <mergeCell ref="H10:M10"/>
    <mergeCell ref="N14:O14"/>
    <mergeCell ref="D29:D30"/>
    <mergeCell ref="D31:D32"/>
    <mergeCell ref="H9:P9"/>
    <mergeCell ref="F9:F13"/>
    <mergeCell ref="I12:I13"/>
    <mergeCell ref="J12:M12"/>
    <mergeCell ref="L13:M13"/>
    <mergeCell ref="H11:H13"/>
    <mergeCell ref="P11:P13"/>
    <mergeCell ref="A124:A125"/>
    <mergeCell ref="A90:A91"/>
    <mergeCell ref="A88:A89"/>
    <mergeCell ref="A106:A107"/>
    <mergeCell ref="A98:A99"/>
    <mergeCell ref="A96:A97"/>
    <mergeCell ref="B106:B107"/>
    <mergeCell ref="A108:A109"/>
    <mergeCell ref="A100:A101"/>
    <mergeCell ref="C126:C127"/>
    <mergeCell ref="C124:C125"/>
    <mergeCell ref="B108:B109"/>
    <mergeCell ref="C108:C109"/>
    <mergeCell ref="B126:B127"/>
    <mergeCell ref="B102:B103"/>
    <mergeCell ref="A110:A111"/>
    <mergeCell ref="C104:C105"/>
    <mergeCell ref="C94:C95"/>
    <mergeCell ref="C51:C52"/>
    <mergeCell ref="C88:C89"/>
    <mergeCell ref="C92:C93"/>
    <mergeCell ref="C82:C83"/>
    <mergeCell ref="C90:C91"/>
    <mergeCell ref="C76:C77"/>
    <mergeCell ref="C98:C99"/>
    <mergeCell ref="C96:C97"/>
    <mergeCell ref="N53:O53"/>
    <mergeCell ref="N54:O54"/>
    <mergeCell ref="L53:M53"/>
    <mergeCell ref="D72:D73"/>
    <mergeCell ref="F62:F66"/>
    <mergeCell ref="E62:E66"/>
    <mergeCell ref="I65:I66"/>
    <mergeCell ref="J65:M65"/>
    <mergeCell ref="L66:M66"/>
    <mergeCell ref="I64:M64"/>
    <mergeCell ref="G62:G66"/>
    <mergeCell ref="H62:P62"/>
    <mergeCell ref="H63:M63"/>
    <mergeCell ref="N63:O63"/>
    <mergeCell ref="H64:H66"/>
    <mergeCell ref="P64:P66"/>
    <mergeCell ref="N64:O66"/>
    <mergeCell ref="D102:D103"/>
    <mergeCell ref="D98:D99"/>
    <mergeCell ref="D92:D93"/>
    <mergeCell ref="C102:C103"/>
    <mergeCell ref="B100:B101"/>
    <mergeCell ref="C100:C101"/>
    <mergeCell ref="D100:D101"/>
    <mergeCell ref="D94:D95"/>
    <mergeCell ref="B98:B99"/>
    <mergeCell ref="B96:B97"/>
    <mergeCell ref="B94:B95"/>
    <mergeCell ref="A140:C141"/>
    <mergeCell ref="A132:A133"/>
    <mergeCell ref="A130:A131"/>
    <mergeCell ref="A138:A139"/>
    <mergeCell ref="C136:C137"/>
    <mergeCell ref="A142:A143"/>
    <mergeCell ref="A191:A192"/>
    <mergeCell ref="B191:B192"/>
    <mergeCell ref="B193:B194"/>
    <mergeCell ref="A146:A147"/>
    <mergeCell ref="A144:A145"/>
    <mergeCell ref="A174:A175"/>
    <mergeCell ref="A162:C163"/>
    <mergeCell ref="A170:A171"/>
    <mergeCell ref="A166:C167"/>
    <mergeCell ref="C191:C192"/>
    <mergeCell ref="B185:B189"/>
    <mergeCell ref="B174:B175"/>
    <mergeCell ref="B172:B173"/>
    <mergeCell ref="C172:C173"/>
    <mergeCell ref="B176:B177"/>
    <mergeCell ref="C176:C177"/>
    <mergeCell ref="C174:C175"/>
    <mergeCell ref="C185:C189"/>
    <mergeCell ref="C193:C194"/>
    <mergeCell ref="A195:A196"/>
    <mergeCell ref="B195:B196"/>
    <mergeCell ref="C195:C196"/>
    <mergeCell ref="A193:A194"/>
    <mergeCell ref="A199:A200"/>
    <mergeCell ref="B199:B200"/>
    <mergeCell ref="C199:C200"/>
    <mergeCell ref="D199:D200"/>
    <mergeCell ref="C203:C204"/>
    <mergeCell ref="D203:D204"/>
    <mergeCell ref="C201:C202"/>
    <mergeCell ref="B205:B206"/>
    <mergeCell ref="C205:C206"/>
    <mergeCell ref="D205:D206"/>
    <mergeCell ref="H187:H189"/>
    <mergeCell ref="I187:M187"/>
    <mergeCell ref="C164:C165"/>
    <mergeCell ref="E185:E189"/>
    <mergeCell ref="H185:P185"/>
    <mergeCell ref="F185:F189"/>
    <mergeCell ref="G185:G189"/>
    <mergeCell ref="D176:D177"/>
    <mergeCell ref="D168:D169"/>
    <mergeCell ref="D172:D173"/>
  </mergeCells>
  <printOptions horizontalCentered="1"/>
  <pageMargins left="0.64" right="0.38" top="0.27" bottom="0.24" header="0.23" footer="0.26"/>
  <pageSetup horizontalDpi="300" verticalDpi="300" orientation="landscape" paperSize="9" r:id="rId1"/>
  <headerFooter alignWithMargins="0">
    <oddFooter>&amp;C&amp;8Strona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227"/>
  <sheetViews>
    <sheetView showZeros="0" tabSelected="1" workbookViewId="0" topLeftCell="A1">
      <selection activeCell="L19" sqref="L19"/>
    </sheetView>
  </sheetViews>
  <sheetFormatPr defaultColWidth="9.00390625" defaultRowHeight="12.75"/>
  <cols>
    <col min="1" max="1" width="3.125" style="1" customWidth="1"/>
    <col min="2" max="2" width="5.87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7.8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9" t="s">
        <v>123</v>
      </c>
      <c r="L2" s="59"/>
    </row>
    <row r="3" spans="11:12" ht="12.75">
      <c r="K3" s="58" t="s">
        <v>130</v>
      </c>
      <c r="L3" s="58"/>
    </row>
    <row r="4" spans="11:12" ht="12.75">
      <c r="K4" s="58" t="s">
        <v>124</v>
      </c>
      <c r="L4" s="58"/>
    </row>
    <row r="5" spans="10:16" ht="12.75">
      <c r="J5" s="26"/>
      <c r="P5" s="30"/>
    </row>
    <row r="6" spans="1:16" ht="15" customHeight="1">
      <c r="A6" s="248" t="s">
        <v>105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</row>
    <row r="7" spans="1:16" ht="15" customHeight="1">
      <c r="A7" s="155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</row>
    <row r="8" ht="7.5" customHeight="1"/>
    <row r="9" spans="1:16" s="2" customFormat="1" ht="12.75" customHeight="1" thickBot="1">
      <c r="A9" s="227" t="s">
        <v>1</v>
      </c>
      <c r="B9" s="221" t="s">
        <v>0</v>
      </c>
      <c r="C9" s="221" t="s">
        <v>8</v>
      </c>
      <c r="D9" s="221" t="s">
        <v>9</v>
      </c>
      <c r="E9" s="216" t="s">
        <v>10</v>
      </c>
      <c r="F9" s="179" t="s">
        <v>108</v>
      </c>
      <c r="G9" s="177" t="s">
        <v>110</v>
      </c>
      <c r="H9" s="174" t="s">
        <v>96</v>
      </c>
      <c r="I9" s="177"/>
      <c r="J9" s="177"/>
      <c r="K9" s="177"/>
      <c r="L9" s="177"/>
      <c r="M9" s="177"/>
      <c r="N9" s="177"/>
      <c r="O9" s="177"/>
      <c r="P9" s="178"/>
    </row>
    <row r="10" spans="1:16" s="2" customFormat="1" ht="12.75" customHeight="1" thickBot="1">
      <c r="A10" s="227"/>
      <c r="B10" s="221"/>
      <c r="C10" s="221"/>
      <c r="D10" s="221"/>
      <c r="E10" s="216"/>
      <c r="F10" s="172"/>
      <c r="G10" s="187"/>
      <c r="H10" s="200">
        <v>2003</v>
      </c>
      <c r="I10" s="201"/>
      <c r="J10" s="201"/>
      <c r="K10" s="201"/>
      <c r="L10" s="201"/>
      <c r="M10" s="202"/>
      <c r="N10" s="226">
        <v>2004</v>
      </c>
      <c r="O10" s="204"/>
      <c r="P10" s="5">
        <v>2005</v>
      </c>
    </row>
    <row r="11" spans="1:16" s="2" customFormat="1" ht="9.75" customHeight="1" thickTop="1">
      <c r="A11" s="227"/>
      <c r="B11" s="221"/>
      <c r="C11" s="221"/>
      <c r="D11" s="221"/>
      <c r="E11" s="216"/>
      <c r="F11" s="172"/>
      <c r="G11" s="187"/>
      <c r="H11" s="180" t="s">
        <v>107</v>
      </c>
      <c r="I11" s="176" t="s">
        <v>14</v>
      </c>
      <c r="J11" s="188"/>
      <c r="K11" s="188"/>
      <c r="L11" s="188"/>
      <c r="M11" s="225"/>
      <c r="N11" s="177" t="s">
        <v>17</v>
      </c>
      <c r="O11" s="222"/>
      <c r="P11" s="221" t="s">
        <v>17</v>
      </c>
    </row>
    <row r="12" spans="1:16" s="2" customFormat="1" ht="9.75" customHeight="1">
      <c r="A12" s="227"/>
      <c r="B12" s="221"/>
      <c r="C12" s="221"/>
      <c r="D12" s="221"/>
      <c r="E12" s="216"/>
      <c r="F12" s="172"/>
      <c r="G12" s="187"/>
      <c r="H12" s="181"/>
      <c r="I12" s="255" t="s">
        <v>15</v>
      </c>
      <c r="J12" s="216" t="s">
        <v>13</v>
      </c>
      <c r="K12" s="217"/>
      <c r="L12" s="217"/>
      <c r="M12" s="218"/>
      <c r="N12" s="187"/>
      <c r="O12" s="223"/>
      <c r="P12" s="221"/>
    </row>
    <row r="13" spans="1:16" s="2" customFormat="1" ht="29.25">
      <c r="A13" s="227"/>
      <c r="B13" s="221"/>
      <c r="C13" s="221"/>
      <c r="D13" s="221"/>
      <c r="E13" s="216"/>
      <c r="F13" s="173"/>
      <c r="G13" s="188"/>
      <c r="H13" s="181"/>
      <c r="I13" s="256"/>
      <c r="J13" s="37" t="s">
        <v>11</v>
      </c>
      <c r="K13" s="37" t="s">
        <v>12</v>
      </c>
      <c r="L13" s="216" t="s">
        <v>16</v>
      </c>
      <c r="M13" s="218"/>
      <c r="N13" s="188"/>
      <c r="O13" s="224"/>
      <c r="P13" s="221"/>
    </row>
    <row r="14" spans="1:16" s="3" customFormat="1" ht="9" thickBot="1">
      <c r="A14" s="55">
        <v>1</v>
      </c>
      <c r="B14" s="55">
        <v>2</v>
      </c>
      <c r="C14" s="55">
        <v>3</v>
      </c>
      <c r="D14" s="55">
        <v>4</v>
      </c>
      <c r="E14" s="56">
        <v>5</v>
      </c>
      <c r="F14" s="55">
        <v>6</v>
      </c>
      <c r="G14" s="78">
        <v>7</v>
      </c>
      <c r="H14" s="131">
        <v>8</v>
      </c>
      <c r="I14" s="112">
        <v>9</v>
      </c>
      <c r="J14" s="135">
        <v>10</v>
      </c>
      <c r="K14" s="135">
        <v>11</v>
      </c>
      <c r="L14" s="253">
        <v>12</v>
      </c>
      <c r="M14" s="254"/>
      <c r="N14" s="219">
        <v>13</v>
      </c>
      <c r="O14" s="220"/>
      <c r="P14" s="55">
        <v>14</v>
      </c>
    </row>
    <row r="15" spans="1:16" ht="10.5" thickTop="1">
      <c r="A15" s="189">
        <v>1</v>
      </c>
      <c r="B15" s="189" t="s">
        <v>32</v>
      </c>
      <c r="C15" s="185" t="s">
        <v>33</v>
      </c>
      <c r="D15" s="189" t="s">
        <v>18</v>
      </c>
      <c r="E15" s="13">
        <v>1353000</v>
      </c>
      <c r="F15" s="8">
        <f>H15+((-1)*(G15+G16))</f>
        <v>377000</v>
      </c>
      <c r="G15" s="23"/>
      <c r="H15" s="132">
        <f>SUM(I15:L15)</f>
        <v>377000</v>
      </c>
      <c r="I15" s="87">
        <v>377000</v>
      </c>
      <c r="J15" s="136"/>
      <c r="K15" s="136"/>
      <c r="L15" s="137"/>
      <c r="M15" s="138"/>
      <c r="N15" s="23"/>
      <c r="O15" s="14"/>
      <c r="P15" s="10"/>
    </row>
    <row r="16" spans="1:16" ht="9.75">
      <c r="A16" s="190"/>
      <c r="B16" s="190"/>
      <c r="C16" s="186"/>
      <c r="D16" s="190"/>
      <c r="E16" s="12"/>
      <c r="F16" s="9"/>
      <c r="G16" s="34"/>
      <c r="H16" s="133"/>
      <c r="I16" s="86"/>
      <c r="J16" s="139"/>
      <c r="K16" s="139"/>
      <c r="L16" s="140"/>
      <c r="M16" s="141"/>
      <c r="N16" s="34"/>
      <c r="O16" s="7"/>
      <c r="P16" s="9"/>
    </row>
    <row r="17" spans="1:16" ht="9.75">
      <c r="A17" s="191">
        <v>2</v>
      </c>
      <c r="B17" s="191" t="s">
        <v>7</v>
      </c>
      <c r="C17" s="198" t="s">
        <v>121</v>
      </c>
      <c r="D17" s="191">
        <v>2003</v>
      </c>
      <c r="E17" s="11">
        <v>600000</v>
      </c>
      <c r="F17" s="8">
        <f>H17+((-1)*(G17+G18))</f>
        <v>600000</v>
      </c>
      <c r="G17" s="32"/>
      <c r="H17" s="134">
        <f>SUM(I17:L17)</f>
        <v>600000</v>
      </c>
      <c r="I17" s="120">
        <v>50000</v>
      </c>
      <c r="J17" s="142">
        <v>400000</v>
      </c>
      <c r="K17" s="142">
        <v>150000</v>
      </c>
      <c r="L17" s="143"/>
      <c r="M17" s="144"/>
      <c r="N17" s="32"/>
      <c r="O17" s="6"/>
      <c r="P17" s="8"/>
    </row>
    <row r="18" spans="1:16" ht="9.75">
      <c r="A18" s="190"/>
      <c r="B18" s="190"/>
      <c r="C18" s="186"/>
      <c r="D18" s="190"/>
      <c r="E18" s="12"/>
      <c r="F18" s="9"/>
      <c r="G18" s="34"/>
      <c r="H18" s="133"/>
      <c r="I18" s="86"/>
      <c r="J18" s="139"/>
      <c r="K18" s="145"/>
      <c r="L18" s="140"/>
      <c r="M18" s="141"/>
      <c r="N18" s="34"/>
      <c r="O18" s="7"/>
      <c r="P18" s="9"/>
    </row>
    <row r="19" spans="1:16" ht="9.75">
      <c r="A19" s="191">
        <v>3</v>
      </c>
      <c r="B19" s="191" t="s">
        <v>90</v>
      </c>
      <c r="C19" s="198" t="s">
        <v>125</v>
      </c>
      <c r="D19" s="191">
        <v>2004</v>
      </c>
      <c r="E19" s="11">
        <v>500000</v>
      </c>
      <c r="F19" s="8">
        <f>H19+((-1)*(G19+G20))</f>
        <v>0</v>
      </c>
      <c r="G19" s="32"/>
      <c r="H19" s="134">
        <f>SUM(I19:L19)</f>
        <v>0</v>
      </c>
      <c r="I19" s="120"/>
      <c r="J19" s="142"/>
      <c r="K19" s="142"/>
      <c r="L19" s="143"/>
      <c r="M19" s="144"/>
      <c r="N19" s="60">
        <v>150000</v>
      </c>
      <c r="O19" s="24"/>
      <c r="P19" s="8"/>
    </row>
    <row r="20" spans="1:16" ht="9.75">
      <c r="A20" s="190"/>
      <c r="B20" s="190"/>
      <c r="C20" s="186"/>
      <c r="D20" s="190"/>
      <c r="E20" s="12"/>
      <c r="F20" s="9"/>
      <c r="G20" s="34"/>
      <c r="H20" s="133"/>
      <c r="I20" s="86"/>
      <c r="J20" s="139"/>
      <c r="K20" s="139"/>
      <c r="L20" s="146"/>
      <c r="M20" s="141"/>
      <c r="N20" s="34">
        <v>350000</v>
      </c>
      <c r="O20" s="7"/>
      <c r="P20" s="9"/>
    </row>
    <row r="21" spans="1:16" ht="9.75">
      <c r="A21" s="191">
        <v>4</v>
      </c>
      <c r="B21" s="191" t="s">
        <v>32</v>
      </c>
      <c r="C21" s="198" t="s">
        <v>34</v>
      </c>
      <c r="D21" s="191" t="s">
        <v>18</v>
      </c>
      <c r="E21" s="11">
        <v>3846168</v>
      </c>
      <c r="F21" s="8">
        <f>H21+((-1)*(G21+G22))</f>
        <v>3748037</v>
      </c>
      <c r="G21" s="32"/>
      <c r="H21" s="134">
        <f>SUM(I21:L21)</f>
        <v>3748037</v>
      </c>
      <c r="I21" s="120">
        <v>8759</v>
      </c>
      <c r="J21" s="142">
        <v>1800000</v>
      </c>
      <c r="K21" s="142">
        <v>240000</v>
      </c>
      <c r="L21" s="143">
        <v>1699278</v>
      </c>
      <c r="M21" s="144"/>
      <c r="N21" s="32"/>
      <c r="O21" s="6"/>
      <c r="P21" s="8"/>
    </row>
    <row r="22" spans="1:16" ht="9.75">
      <c r="A22" s="190"/>
      <c r="B22" s="190"/>
      <c r="C22" s="186"/>
      <c r="D22" s="190"/>
      <c r="E22" s="12"/>
      <c r="F22" s="9"/>
      <c r="G22" s="34"/>
      <c r="H22" s="133"/>
      <c r="I22" s="86"/>
      <c r="J22" s="139"/>
      <c r="K22" s="139"/>
      <c r="L22" s="146" t="s">
        <v>85</v>
      </c>
      <c r="M22" s="141"/>
      <c r="N22" s="34"/>
      <c r="O22" s="7"/>
      <c r="P22" s="9"/>
    </row>
    <row r="23" spans="1:16" ht="9.75">
      <c r="A23" s="191">
        <v>5</v>
      </c>
      <c r="B23" s="189" t="s">
        <v>32</v>
      </c>
      <c r="C23" s="185" t="s">
        <v>120</v>
      </c>
      <c r="D23" s="189" t="s">
        <v>19</v>
      </c>
      <c r="E23" s="13">
        <v>21891</v>
      </c>
      <c r="F23" s="8">
        <f>H23+((-1)*(G23+G24))</f>
        <v>21110</v>
      </c>
      <c r="G23" s="23"/>
      <c r="H23" s="134">
        <f>SUM(I23:L23)</f>
        <v>21110</v>
      </c>
      <c r="I23" s="87">
        <v>12110</v>
      </c>
      <c r="J23" s="136"/>
      <c r="K23" s="136">
        <v>9000</v>
      </c>
      <c r="L23" s="137"/>
      <c r="M23" s="138"/>
      <c r="N23" s="23"/>
      <c r="O23" s="14"/>
      <c r="P23" s="10"/>
    </row>
    <row r="24" spans="1:16" ht="9.75">
      <c r="A24" s="190"/>
      <c r="B24" s="190"/>
      <c r="C24" s="186"/>
      <c r="D24" s="190"/>
      <c r="E24" s="12"/>
      <c r="F24" s="9"/>
      <c r="G24" s="34"/>
      <c r="H24" s="133"/>
      <c r="I24" s="86"/>
      <c r="J24" s="139"/>
      <c r="K24" s="139"/>
      <c r="L24" s="140"/>
      <c r="M24" s="141"/>
      <c r="N24" s="34"/>
      <c r="O24" s="7"/>
      <c r="P24" s="9"/>
    </row>
    <row r="25" spans="1:16" ht="9.75">
      <c r="A25" s="191">
        <v>6</v>
      </c>
      <c r="B25" s="189" t="s">
        <v>32</v>
      </c>
      <c r="C25" s="185" t="s">
        <v>35</v>
      </c>
      <c r="D25" s="189" t="s">
        <v>19</v>
      </c>
      <c r="E25" s="13">
        <v>2782000</v>
      </c>
      <c r="F25" s="8">
        <f>H25+((-1)*(G25+G26))</f>
        <v>2700000</v>
      </c>
      <c r="G25" s="23"/>
      <c r="H25" s="134">
        <f>SUM(I25:L25)</f>
        <v>2700000</v>
      </c>
      <c r="I25" s="87"/>
      <c r="J25" s="136">
        <v>1800000</v>
      </c>
      <c r="K25" s="136">
        <v>900000</v>
      </c>
      <c r="L25" s="137"/>
      <c r="M25" s="138"/>
      <c r="N25" s="23"/>
      <c r="O25" s="14"/>
      <c r="P25" s="10"/>
    </row>
    <row r="26" spans="1:16" ht="9.75">
      <c r="A26" s="190"/>
      <c r="B26" s="190"/>
      <c r="C26" s="186"/>
      <c r="D26" s="190"/>
      <c r="E26" s="12"/>
      <c r="F26" s="9"/>
      <c r="G26" s="34"/>
      <c r="H26" s="133"/>
      <c r="I26" s="86"/>
      <c r="J26" s="139"/>
      <c r="K26" s="139"/>
      <c r="L26" s="140"/>
      <c r="M26" s="141"/>
      <c r="N26" s="34"/>
      <c r="O26" s="7"/>
      <c r="P26" s="9"/>
    </row>
    <row r="27" spans="1:16" ht="9.75">
      <c r="A27" s="191">
        <v>7</v>
      </c>
      <c r="B27" s="189" t="s">
        <v>7</v>
      </c>
      <c r="C27" s="185" t="s">
        <v>36</v>
      </c>
      <c r="D27" s="189">
        <v>2004</v>
      </c>
      <c r="E27" s="13">
        <v>3000000</v>
      </c>
      <c r="F27" s="8">
        <f>H27+((-1)*(G27+G28))</f>
        <v>0</v>
      </c>
      <c r="G27" s="23"/>
      <c r="H27" s="134">
        <f>SUM(I27:L27)</f>
        <v>0</v>
      </c>
      <c r="I27" s="87"/>
      <c r="J27" s="136"/>
      <c r="K27" s="136"/>
      <c r="L27" s="137"/>
      <c r="M27" s="138"/>
      <c r="N27" s="35">
        <v>1200000</v>
      </c>
      <c r="O27" s="24"/>
      <c r="P27" s="10"/>
    </row>
    <row r="28" spans="1:16" ht="9.75">
      <c r="A28" s="190"/>
      <c r="B28" s="190"/>
      <c r="C28" s="186"/>
      <c r="D28" s="190"/>
      <c r="E28" s="12"/>
      <c r="F28" s="9"/>
      <c r="G28" s="34"/>
      <c r="H28" s="133"/>
      <c r="I28" s="86"/>
      <c r="J28" s="139"/>
      <c r="K28" s="139"/>
      <c r="L28" s="140"/>
      <c r="M28" s="141"/>
      <c r="N28" s="34">
        <v>1800000</v>
      </c>
      <c r="O28" s="7"/>
      <c r="P28" s="9"/>
    </row>
    <row r="29" spans="1:16" ht="9.75">
      <c r="A29" s="191">
        <v>8</v>
      </c>
      <c r="B29" s="189" t="s">
        <v>32</v>
      </c>
      <c r="C29" s="185" t="s">
        <v>38</v>
      </c>
      <c r="D29" s="189" t="s">
        <v>19</v>
      </c>
      <c r="E29" s="13">
        <v>2562000</v>
      </c>
      <c r="F29" s="8">
        <f>H29+((-1)*(G29+G30))</f>
        <v>2500000</v>
      </c>
      <c r="G29" s="23"/>
      <c r="H29" s="134">
        <f>SUM(I29:L29)</f>
        <v>2500000</v>
      </c>
      <c r="I29" s="87">
        <v>200000</v>
      </c>
      <c r="J29" s="136">
        <v>1700000</v>
      </c>
      <c r="K29" s="136">
        <v>600000</v>
      </c>
      <c r="L29" s="137"/>
      <c r="M29" s="138"/>
      <c r="N29" s="23"/>
      <c r="O29" s="14"/>
      <c r="P29" s="10"/>
    </row>
    <row r="30" spans="1:16" ht="9.75">
      <c r="A30" s="190"/>
      <c r="B30" s="190"/>
      <c r="C30" s="186"/>
      <c r="D30" s="190"/>
      <c r="E30" s="12"/>
      <c r="F30" s="9"/>
      <c r="G30" s="34"/>
      <c r="H30" s="133"/>
      <c r="I30" s="86"/>
      <c r="J30" s="139"/>
      <c r="K30" s="139"/>
      <c r="L30" s="140"/>
      <c r="M30" s="141"/>
      <c r="N30" s="34"/>
      <c r="O30" s="7"/>
      <c r="P30" s="9"/>
    </row>
    <row r="31" spans="1:16" ht="9.75" customHeight="1">
      <c r="A31" s="191">
        <v>9</v>
      </c>
      <c r="B31" s="191" t="s">
        <v>7</v>
      </c>
      <c r="C31" s="198" t="s">
        <v>37</v>
      </c>
      <c r="D31" s="191">
        <v>2004</v>
      </c>
      <c r="E31" s="13">
        <v>2500000</v>
      </c>
      <c r="F31" s="8">
        <f>H31+((-1)*(G31+G32))</f>
        <v>0</v>
      </c>
      <c r="G31" s="23"/>
      <c r="H31" s="132">
        <f>SUM(I31:L31)</f>
        <v>0</v>
      </c>
      <c r="I31" s="87"/>
      <c r="J31" s="136"/>
      <c r="K31" s="136"/>
      <c r="L31" s="137"/>
      <c r="M31" s="138"/>
      <c r="N31" s="36">
        <v>800000</v>
      </c>
      <c r="O31" s="28"/>
      <c r="P31" s="29"/>
    </row>
    <row r="32" spans="1:16" ht="9.75" customHeight="1">
      <c r="A32" s="190"/>
      <c r="B32" s="199"/>
      <c r="C32" s="199"/>
      <c r="D32" s="199"/>
      <c r="E32" s="12"/>
      <c r="F32" s="9"/>
      <c r="G32" s="34"/>
      <c r="H32" s="133"/>
      <c r="I32" s="86"/>
      <c r="J32" s="139"/>
      <c r="K32" s="139"/>
      <c r="L32" s="140"/>
      <c r="M32" s="141"/>
      <c r="N32" s="34">
        <v>1700000</v>
      </c>
      <c r="O32" s="27"/>
      <c r="P32" s="7"/>
    </row>
    <row r="33" spans="1:16" ht="9.75">
      <c r="A33" s="191">
        <v>10</v>
      </c>
      <c r="B33" s="189" t="s">
        <v>32</v>
      </c>
      <c r="C33" s="185" t="s">
        <v>40</v>
      </c>
      <c r="D33" s="189" t="s">
        <v>61</v>
      </c>
      <c r="E33" s="13">
        <v>2140000</v>
      </c>
      <c r="F33" s="8">
        <f>H33+((-1)*(G33+G34))</f>
        <v>140000</v>
      </c>
      <c r="G33" s="23"/>
      <c r="H33" s="134">
        <f>SUM(I33:L33)</f>
        <v>140000</v>
      </c>
      <c r="I33" s="87">
        <v>100000</v>
      </c>
      <c r="J33" s="136"/>
      <c r="K33" s="136">
        <v>40000</v>
      </c>
      <c r="L33" s="137"/>
      <c r="M33" s="138"/>
      <c r="N33" s="35">
        <v>300000</v>
      </c>
      <c r="O33" s="24"/>
      <c r="P33" s="31">
        <v>300000</v>
      </c>
    </row>
    <row r="34" spans="1:16" ht="9.75">
      <c r="A34" s="190"/>
      <c r="B34" s="190"/>
      <c r="C34" s="186"/>
      <c r="D34" s="190"/>
      <c r="E34" s="12"/>
      <c r="F34" s="9"/>
      <c r="G34" s="34"/>
      <c r="H34" s="133"/>
      <c r="I34" s="86"/>
      <c r="J34" s="139"/>
      <c r="K34" s="139"/>
      <c r="L34" s="140"/>
      <c r="M34" s="141"/>
      <c r="N34" s="34"/>
      <c r="O34" s="7"/>
      <c r="P34" s="9">
        <v>1400000</v>
      </c>
    </row>
    <row r="35" spans="1:16" ht="9.75">
      <c r="A35" s="191">
        <v>11</v>
      </c>
      <c r="B35" s="189" t="s">
        <v>32</v>
      </c>
      <c r="C35" s="185" t="s">
        <v>99</v>
      </c>
      <c r="D35" s="189" t="s">
        <v>39</v>
      </c>
      <c r="E35" s="13">
        <v>1008000</v>
      </c>
      <c r="F35" s="8">
        <f>H35+((-1)*(G35+G36))</f>
        <v>200000</v>
      </c>
      <c r="G35" s="23"/>
      <c r="H35" s="132">
        <f>SUM(I35:L35)</f>
        <v>200000</v>
      </c>
      <c r="I35" s="87">
        <v>200000</v>
      </c>
      <c r="J35" s="136"/>
      <c r="K35" s="136"/>
      <c r="L35" s="137"/>
      <c r="M35" s="138"/>
      <c r="N35" s="36">
        <v>100000</v>
      </c>
      <c r="O35" s="25"/>
      <c r="P35" s="10"/>
    </row>
    <row r="36" spans="1:16" ht="9.75">
      <c r="A36" s="190"/>
      <c r="B36" s="190"/>
      <c r="C36" s="186"/>
      <c r="D36" s="190"/>
      <c r="E36" s="12"/>
      <c r="F36" s="9"/>
      <c r="G36" s="34"/>
      <c r="H36" s="133"/>
      <c r="I36" s="86"/>
      <c r="J36" s="139"/>
      <c r="K36" s="139"/>
      <c r="L36" s="140"/>
      <c r="M36" s="141"/>
      <c r="N36" s="34">
        <v>700000</v>
      </c>
      <c r="O36" s="7"/>
      <c r="P36" s="9"/>
    </row>
    <row r="37" spans="1:16" ht="9.75">
      <c r="A37" s="191">
        <v>12</v>
      </c>
      <c r="B37" s="189" t="s">
        <v>32</v>
      </c>
      <c r="C37" s="185" t="s">
        <v>46</v>
      </c>
      <c r="D37" s="189" t="s">
        <v>19</v>
      </c>
      <c r="E37" s="13">
        <v>150500</v>
      </c>
      <c r="F37" s="8">
        <f>H37+((-1)*(G37+G38))</f>
        <v>150000</v>
      </c>
      <c r="G37" s="23">
        <v>-150000</v>
      </c>
      <c r="H37" s="134">
        <f>SUM(I37:L37)</f>
        <v>0</v>
      </c>
      <c r="I37" s="87"/>
      <c r="J37" s="136"/>
      <c r="K37" s="136"/>
      <c r="L37" s="137"/>
      <c r="M37" s="138"/>
      <c r="N37" s="32"/>
      <c r="O37" s="6"/>
      <c r="P37" s="10"/>
    </row>
    <row r="38" spans="1:16" ht="9.75">
      <c r="A38" s="190"/>
      <c r="B38" s="190"/>
      <c r="C38" s="186"/>
      <c r="D38" s="190"/>
      <c r="E38" s="12"/>
      <c r="F38" s="9"/>
      <c r="G38" s="34"/>
      <c r="H38" s="133"/>
      <c r="I38" s="86"/>
      <c r="J38" s="139"/>
      <c r="K38" s="139"/>
      <c r="L38" s="140"/>
      <c r="M38" s="141"/>
      <c r="N38" s="34"/>
      <c r="O38" s="7"/>
      <c r="P38" s="9"/>
    </row>
    <row r="39" spans="1:16" ht="9.75">
      <c r="A39" s="191">
        <v>13</v>
      </c>
      <c r="B39" s="189" t="s">
        <v>32</v>
      </c>
      <c r="C39" s="185" t="s">
        <v>3</v>
      </c>
      <c r="D39" s="189" t="s">
        <v>19</v>
      </c>
      <c r="E39" s="13">
        <v>21605</v>
      </c>
      <c r="F39" s="8">
        <f>H39+((-1)*(G39+G40))</f>
        <v>20000</v>
      </c>
      <c r="G39" s="23"/>
      <c r="H39" s="134">
        <f>SUM(I39:L39)</f>
        <v>20000</v>
      </c>
      <c r="I39" s="87">
        <v>14000</v>
      </c>
      <c r="J39" s="136"/>
      <c r="K39" s="136">
        <v>6000</v>
      </c>
      <c r="L39" s="137"/>
      <c r="M39" s="138"/>
      <c r="N39" s="23"/>
      <c r="O39" s="14"/>
      <c r="P39" s="10"/>
    </row>
    <row r="40" spans="1:16" ht="9.75">
      <c r="A40" s="190"/>
      <c r="B40" s="190"/>
      <c r="C40" s="186"/>
      <c r="D40" s="190"/>
      <c r="E40" s="12"/>
      <c r="F40" s="9"/>
      <c r="G40" s="34"/>
      <c r="H40" s="133"/>
      <c r="I40" s="86"/>
      <c r="J40" s="139"/>
      <c r="K40" s="139"/>
      <c r="L40" s="140"/>
      <c r="M40" s="141"/>
      <c r="N40" s="34"/>
      <c r="O40" s="7"/>
      <c r="P40" s="9"/>
    </row>
    <row r="41" spans="1:16" ht="9.75">
      <c r="A41" s="191">
        <v>14</v>
      </c>
      <c r="B41" s="189" t="s">
        <v>32</v>
      </c>
      <c r="C41" s="185" t="s">
        <v>41</v>
      </c>
      <c r="D41" s="189">
        <v>2003</v>
      </c>
      <c r="E41" s="13">
        <v>92000</v>
      </c>
      <c r="F41" s="8">
        <f>H41+((-1)*(G41+G42))</f>
        <v>92000</v>
      </c>
      <c r="G41" s="23"/>
      <c r="H41" s="134">
        <f>SUM(I41:L41)</f>
        <v>92000</v>
      </c>
      <c r="I41" s="87">
        <v>80000</v>
      </c>
      <c r="J41" s="136"/>
      <c r="K41" s="136">
        <v>12000</v>
      </c>
      <c r="L41" s="137"/>
      <c r="M41" s="138"/>
      <c r="N41" s="23"/>
      <c r="O41" s="14"/>
      <c r="P41" s="10"/>
    </row>
    <row r="42" spans="1:16" ht="9.75">
      <c r="A42" s="190"/>
      <c r="B42" s="190"/>
      <c r="C42" s="186"/>
      <c r="D42" s="190"/>
      <c r="E42" s="12"/>
      <c r="F42" s="9" t="s">
        <v>106</v>
      </c>
      <c r="G42" s="34"/>
      <c r="H42" s="133"/>
      <c r="I42" s="86"/>
      <c r="J42" s="139"/>
      <c r="K42" s="139"/>
      <c r="L42" s="140"/>
      <c r="M42" s="141"/>
      <c r="N42" s="34"/>
      <c r="O42" s="7"/>
      <c r="P42" s="9"/>
    </row>
    <row r="43" spans="1:16" ht="9.75">
      <c r="A43" s="191">
        <v>15</v>
      </c>
      <c r="B43" s="189" t="s">
        <v>32</v>
      </c>
      <c r="C43" s="185" t="s">
        <v>71</v>
      </c>
      <c r="D43" s="189" t="s">
        <v>19</v>
      </c>
      <c r="E43" s="13">
        <v>50000</v>
      </c>
      <c r="F43" s="8">
        <f>H43+((-1)*(G43+G44))</f>
        <v>45000</v>
      </c>
      <c r="G43" s="23"/>
      <c r="H43" s="134">
        <f>SUM(I43:L43)</f>
        <v>45000</v>
      </c>
      <c r="I43" s="87">
        <v>29000</v>
      </c>
      <c r="J43" s="136"/>
      <c r="K43" s="136">
        <v>16000</v>
      </c>
      <c r="L43" s="137"/>
      <c r="M43" s="138"/>
      <c r="N43" s="23"/>
      <c r="O43" s="14"/>
      <c r="P43" s="10"/>
    </row>
    <row r="44" spans="1:16" ht="9.75">
      <c r="A44" s="190"/>
      <c r="B44" s="190"/>
      <c r="C44" s="186"/>
      <c r="D44" s="190"/>
      <c r="E44" s="12"/>
      <c r="F44" s="9"/>
      <c r="G44" s="34"/>
      <c r="H44" s="133"/>
      <c r="I44" s="86"/>
      <c r="J44" s="139"/>
      <c r="K44" s="139"/>
      <c r="L44" s="140"/>
      <c r="M44" s="141"/>
      <c r="N44" s="34"/>
      <c r="O44" s="7"/>
      <c r="P44" s="9"/>
    </row>
    <row r="45" spans="1:16" ht="9.75">
      <c r="A45" s="191">
        <v>16</v>
      </c>
      <c r="B45" s="189" t="s">
        <v>32</v>
      </c>
      <c r="C45" s="185" t="s">
        <v>42</v>
      </c>
      <c r="D45" s="189" t="s">
        <v>18</v>
      </c>
      <c r="E45" s="13">
        <v>185000</v>
      </c>
      <c r="F45" s="8">
        <f>H45+((-1)*(G45+G46))</f>
        <v>161000</v>
      </c>
      <c r="G45" s="23"/>
      <c r="H45" s="134">
        <f>SUM(I45:L45)</f>
        <v>161000</v>
      </c>
      <c r="I45" s="87">
        <v>139000</v>
      </c>
      <c r="J45" s="136"/>
      <c r="K45" s="136">
        <v>22000</v>
      </c>
      <c r="L45" s="137"/>
      <c r="M45" s="138"/>
      <c r="N45" s="23"/>
      <c r="O45" s="14"/>
      <c r="P45" s="10"/>
    </row>
    <row r="46" spans="1:16" ht="9.75">
      <c r="A46" s="190"/>
      <c r="B46" s="190"/>
      <c r="C46" s="186"/>
      <c r="D46" s="190"/>
      <c r="E46" s="12"/>
      <c r="F46" s="9"/>
      <c r="G46" s="34"/>
      <c r="H46" s="133"/>
      <c r="I46" s="86"/>
      <c r="J46" s="139"/>
      <c r="K46" s="139"/>
      <c r="L46" s="140"/>
      <c r="M46" s="141"/>
      <c r="N46" s="34"/>
      <c r="O46" s="7"/>
      <c r="P46" s="9"/>
    </row>
    <row r="47" spans="1:16" ht="9.75">
      <c r="A47" s="191">
        <v>17</v>
      </c>
      <c r="B47" s="189" t="s">
        <v>32</v>
      </c>
      <c r="C47" s="185" t="s">
        <v>4</v>
      </c>
      <c r="D47" s="189" t="s">
        <v>39</v>
      </c>
      <c r="E47" s="13">
        <v>124000</v>
      </c>
      <c r="F47" s="8">
        <f>H47+((-1)*(G47+G48))</f>
        <v>120000</v>
      </c>
      <c r="G47" s="23">
        <v>-120000</v>
      </c>
      <c r="H47" s="134">
        <f>SUM(I47:L47)</f>
        <v>0</v>
      </c>
      <c r="I47" s="87"/>
      <c r="J47" s="136"/>
      <c r="K47" s="136"/>
      <c r="L47" s="137"/>
      <c r="M47" s="138"/>
      <c r="N47" s="60">
        <v>120000</v>
      </c>
      <c r="O47" s="24"/>
      <c r="P47" s="10"/>
    </row>
    <row r="48" spans="1:16" ht="9.75">
      <c r="A48" s="190"/>
      <c r="B48" s="190"/>
      <c r="C48" s="186"/>
      <c r="D48" s="190"/>
      <c r="E48" s="12"/>
      <c r="F48" s="9"/>
      <c r="G48" s="34"/>
      <c r="H48" s="133"/>
      <c r="I48" s="86"/>
      <c r="J48" s="139"/>
      <c r="K48" s="139"/>
      <c r="L48" s="140"/>
      <c r="M48" s="141"/>
      <c r="N48" s="34"/>
      <c r="O48" s="7"/>
      <c r="P48" s="9"/>
    </row>
    <row r="49" spans="1:16" ht="9.75">
      <c r="A49" s="191">
        <v>18</v>
      </c>
      <c r="B49" s="189" t="s">
        <v>32</v>
      </c>
      <c r="C49" s="185" t="s">
        <v>5</v>
      </c>
      <c r="D49" s="189" t="s">
        <v>19</v>
      </c>
      <c r="E49" s="13">
        <v>80000</v>
      </c>
      <c r="F49" s="8">
        <f>H49+((-1)*(G49+G50))</f>
        <v>80000</v>
      </c>
      <c r="G49" s="23"/>
      <c r="H49" s="134">
        <f>SUM(I49:L49)</f>
        <v>80000</v>
      </c>
      <c r="I49" s="87">
        <v>80000</v>
      </c>
      <c r="J49" s="136"/>
      <c r="K49" s="136"/>
      <c r="L49" s="137"/>
      <c r="M49" s="138"/>
      <c r="N49" s="23"/>
      <c r="O49" s="14"/>
      <c r="P49" s="10"/>
    </row>
    <row r="50" spans="1:16" ht="9.75">
      <c r="A50" s="190"/>
      <c r="B50" s="190"/>
      <c r="C50" s="186"/>
      <c r="D50" s="190"/>
      <c r="E50" s="12"/>
      <c r="F50" s="9"/>
      <c r="G50" s="34"/>
      <c r="H50" s="133"/>
      <c r="I50" s="86"/>
      <c r="J50" s="139"/>
      <c r="K50" s="139"/>
      <c r="L50" s="140"/>
      <c r="M50" s="141"/>
      <c r="N50" s="34"/>
      <c r="O50" s="7"/>
      <c r="P50" s="9"/>
    </row>
    <row r="51" spans="1:16" ht="9.75">
      <c r="A51" s="191">
        <v>19</v>
      </c>
      <c r="B51" s="191" t="s">
        <v>7</v>
      </c>
      <c r="C51" s="198" t="s">
        <v>43</v>
      </c>
      <c r="D51" s="191">
        <v>2004</v>
      </c>
      <c r="E51" s="11">
        <v>500000</v>
      </c>
      <c r="F51" s="8">
        <f>H51+((-1)*(G51+G52))</f>
        <v>30000</v>
      </c>
      <c r="G51" s="32"/>
      <c r="H51" s="134">
        <f>SUM(I51:L51)</f>
        <v>30000</v>
      </c>
      <c r="I51" s="120">
        <v>30000</v>
      </c>
      <c r="J51" s="142"/>
      <c r="K51" s="142"/>
      <c r="L51" s="143"/>
      <c r="M51" s="144"/>
      <c r="N51" s="35">
        <v>120000</v>
      </c>
      <c r="O51" s="24"/>
      <c r="P51" s="8"/>
    </row>
    <row r="52" spans="1:16" ht="10.5" thickBot="1">
      <c r="A52" s="189"/>
      <c r="B52" s="189"/>
      <c r="C52" s="185"/>
      <c r="D52" s="189"/>
      <c r="E52" s="13"/>
      <c r="F52" s="10"/>
      <c r="G52" s="23"/>
      <c r="H52" s="157"/>
      <c r="I52" s="126"/>
      <c r="J52" s="158"/>
      <c r="K52" s="158"/>
      <c r="L52" s="159"/>
      <c r="M52" s="160"/>
      <c r="N52" s="23">
        <v>350000</v>
      </c>
      <c r="O52" s="14"/>
      <c r="P52" s="10"/>
    </row>
    <row r="53" spans="1:16" ht="9.75">
      <c r="A53" s="50"/>
      <c r="B53" s="50"/>
      <c r="C53" s="150"/>
      <c r="D53" s="50"/>
      <c r="E53" s="52"/>
      <c r="F53" s="52"/>
      <c r="G53" s="52"/>
      <c r="H53" s="21"/>
      <c r="I53" s="21"/>
      <c r="J53" s="21"/>
      <c r="K53" s="21"/>
      <c r="L53" s="21"/>
      <c r="M53" s="21"/>
      <c r="N53" s="52"/>
      <c r="O53" s="52"/>
      <c r="P53" s="52"/>
    </row>
    <row r="54" spans="1:16" ht="3" customHeight="1">
      <c r="A54" s="19"/>
      <c r="B54" s="19"/>
      <c r="C54" s="151"/>
      <c r="D54" s="19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6" ht="3" customHeight="1">
      <c r="A55" s="19"/>
      <c r="B55" s="19"/>
      <c r="C55" s="151"/>
      <c r="D55" s="19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 ht="3" customHeight="1">
      <c r="A56" s="19"/>
      <c r="B56" s="19"/>
      <c r="C56" s="151"/>
      <c r="D56" s="19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 ht="3" customHeight="1">
      <c r="A57" s="152"/>
      <c r="B57" s="152"/>
      <c r="C57" s="153"/>
      <c r="D57" s="152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</row>
    <row r="58" spans="1:16" s="2" customFormat="1" ht="12.75" customHeight="1" thickBot="1">
      <c r="A58" s="189" t="s">
        <v>1</v>
      </c>
      <c r="B58" s="172" t="s">
        <v>0</v>
      </c>
      <c r="C58" s="172" t="s">
        <v>8</v>
      </c>
      <c r="D58" s="172" t="s">
        <v>9</v>
      </c>
      <c r="E58" s="175" t="s">
        <v>10</v>
      </c>
      <c r="F58" s="172" t="s">
        <v>108</v>
      </c>
      <c r="G58" s="187" t="s">
        <v>110</v>
      </c>
      <c r="H58" s="175" t="s">
        <v>96</v>
      </c>
      <c r="I58" s="187"/>
      <c r="J58" s="187"/>
      <c r="K58" s="187"/>
      <c r="L58" s="187"/>
      <c r="M58" s="187"/>
      <c r="N58" s="187"/>
      <c r="O58" s="187"/>
      <c r="P58" s="207"/>
    </row>
    <row r="59" spans="1:16" s="2" customFormat="1" ht="12.75" customHeight="1" thickBot="1">
      <c r="A59" s="189"/>
      <c r="B59" s="172"/>
      <c r="C59" s="172"/>
      <c r="D59" s="172"/>
      <c r="E59" s="175"/>
      <c r="F59" s="172"/>
      <c r="G59" s="187"/>
      <c r="H59" s="200">
        <v>2003</v>
      </c>
      <c r="I59" s="201"/>
      <c r="J59" s="201"/>
      <c r="K59" s="201"/>
      <c r="L59" s="201"/>
      <c r="M59" s="202"/>
      <c r="N59" s="203">
        <v>2004</v>
      </c>
      <c r="O59" s="204"/>
      <c r="P59" s="5">
        <v>2005</v>
      </c>
    </row>
    <row r="60" spans="1:16" s="2" customFormat="1" ht="9.75" customHeight="1" thickTop="1">
      <c r="A60" s="189"/>
      <c r="B60" s="172"/>
      <c r="C60" s="172"/>
      <c r="D60" s="172"/>
      <c r="E60" s="175"/>
      <c r="F60" s="172"/>
      <c r="G60" s="187"/>
      <c r="H60" s="180" t="s">
        <v>107</v>
      </c>
      <c r="I60" s="182" t="s">
        <v>14</v>
      </c>
      <c r="J60" s="183"/>
      <c r="K60" s="183"/>
      <c r="L60" s="183"/>
      <c r="M60" s="184"/>
      <c r="N60" s="205" t="s">
        <v>17</v>
      </c>
      <c r="O60" s="178"/>
      <c r="P60" s="179" t="s">
        <v>17</v>
      </c>
    </row>
    <row r="61" spans="1:16" s="2" customFormat="1" ht="9.75" customHeight="1">
      <c r="A61" s="189"/>
      <c r="B61" s="172"/>
      <c r="C61" s="172"/>
      <c r="D61" s="172"/>
      <c r="E61" s="175"/>
      <c r="F61" s="172"/>
      <c r="G61" s="187"/>
      <c r="H61" s="181"/>
      <c r="I61" s="255" t="s">
        <v>15</v>
      </c>
      <c r="J61" s="216" t="s">
        <v>13</v>
      </c>
      <c r="K61" s="217"/>
      <c r="L61" s="217"/>
      <c r="M61" s="218"/>
      <c r="N61" s="206"/>
      <c r="O61" s="207"/>
      <c r="P61" s="172"/>
    </row>
    <row r="62" spans="1:16" s="2" customFormat="1" ht="29.25">
      <c r="A62" s="190"/>
      <c r="B62" s="173"/>
      <c r="C62" s="173"/>
      <c r="D62" s="173"/>
      <c r="E62" s="176"/>
      <c r="F62" s="173"/>
      <c r="G62" s="188"/>
      <c r="H62" s="181"/>
      <c r="I62" s="256"/>
      <c r="J62" s="37" t="s">
        <v>11</v>
      </c>
      <c r="K62" s="37" t="s">
        <v>12</v>
      </c>
      <c r="L62" s="216" t="s">
        <v>16</v>
      </c>
      <c r="M62" s="218"/>
      <c r="N62" s="208"/>
      <c r="O62" s="209"/>
      <c r="P62" s="173"/>
    </row>
    <row r="63" spans="1:16" s="3" customFormat="1" ht="9" thickBot="1">
      <c r="A63" s="55">
        <v>1</v>
      </c>
      <c r="B63" s="55">
        <v>2</v>
      </c>
      <c r="C63" s="55">
        <v>3</v>
      </c>
      <c r="D63" s="55">
        <v>4</v>
      </c>
      <c r="E63" s="56">
        <v>5</v>
      </c>
      <c r="F63" s="55">
        <v>6</v>
      </c>
      <c r="G63" s="78">
        <v>7</v>
      </c>
      <c r="H63" s="131">
        <v>8</v>
      </c>
      <c r="I63" s="112">
        <v>9</v>
      </c>
      <c r="J63" s="135">
        <v>10</v>
      </c>
      <c r="K63" s="135">
        <v>11</v>
      </c>
      <c r="L63" s="253">
        <v>12</v>
      </c>
      <c r="M63" s="254"/>
      <c r="N63" s="219">
        <v>13</v>
      </c>
      <c r="O63" s="220"/>
      <c r="P63" s="55">
        <v>14</v>
      </c>
    </row>
    <row r="64" spans="1:16" ht="10.5" thickTop="1">
      <c r="A64" s="191">
        <v>20</v>
      </c>
      <c r="B64" s="189" t="s">
        <v>7</v>
      </c>
      <c r="C64" s="185" t="s">
        <v>44</v>
      </c>
      <c r="D64" s="189">
        <v>2003</v>
      </c>
      <c r="E64" s="13">
        <v>50000</v>
      </c>
      <c r="F64" s="8">
        <f>H64+((-1)*(G64+G65))</f>
        <v>50000</v>
      </c>
      <c r="G64" s="23">
        <v>-50000</v>
      </c>
      <c r="H64" s="132">
        <f>SUM(I64:L64)</f>
        <v>0</v>
      </c>
      <c r="I64" s="87"/>
      <c r="J64" s="136"/>
      <c r="K64" s="136"/>
      <c r="L64" s="137"/>
      <c r="M64" s="138"/>
      <c r="N64" s="23"/>
      <c r="O64" s="14"/>
      <c r="P64" s="10"/>
    </row>
    <row r="65" spans="1:16" ht="9.75">
      <c r="A65" s="190"/>
      <c r="B65" s="190"/>
      <c r="C65" s="186"/>
      <c r="D65" s="190"/>
      <c r="E65" s="12"/>
      <c r="F65" s="9"/>
      <c r="G65" s="34"/>
      <c r="H65" s="133"/>
      <c r="I65" s="86"/>
      <c r="J65" s="139"/>
      <c r="K65" s="139"/>
      <c r="L65" s="140"/>
      <c r="M65" s="141"/>
      <c r="N65" s="34"/>
      <c r="O65" s="7"/>
      <c r="P65" s="9"/>
    </row>
    <row r="66" spans="1:16" ht="9.75">
      <c r="A66" s="191">
        <v>21</v>
      </c>
      <c r="B66" s="189" t="s">
        <v>7</v>
      </c>
      <c r="C66" s="185" t="s">
        <v>103</v>
      </c>
      <c r="D66" s="189">
        <v>2003</v>
      </c>
      <c r="E66" s="13">
        <v>120000</v>
      </c>
      <c r="F66" s="8">
        <f>H66+((-1)*(G66+G67))</f>
        <v>120000</v>
      </c>
      <c r="G66" s="23"/>
      <c r="H66" s="132">
        <f>SUM(I66:L66)</f>
        <v>120000</v>
      </c>
      <c r="I66" s="87">
        <v>120000</v>
      </c>
      <c r="J66" s="136"/>
      <c r="K66" s="136"/>
      <c r="L66" s="137"/>
      <c r="M66" s="138"/>
      <c r="N66" s="23"/>
      <c r="O66" s="14"/>
      <c r="P66" s="10"/>
    </row>
    <row r="67" spans="1:16" ht="10.5" thickBot="1">
      <c r="A67" s="190"/>
      <c r="B67" s="190"/>
      <c r="C67" s="186"/>
      <c r="D67" s="190"/>
      <c r="E67" s="12"/>
      <c r="F67" s="9"/>
      <c r="G67" s="48"/>
      <c r="H67" s="132"/>
      <c r="I67" s="87"/>
      <c r="J67" s="136"/>
      <c r="K67" s="136"/>
      <c r="L67" s="137"/>
      <c r="M67" s="138"/>
      <c r="N67" s="34"/>
      <c r="O67" s="7"/>
      <c r="P67" s="9"/>
    </row>
    <row r="68" spans="1:16" s="4" customFormat="1" ht="9">
      <c r="A68" s="228" t="s">
        <v>6</v>
      </c>
      <c r="B68" s="193"/>
      <c r="C68" s="194"/>
      <c r="D68" s="108"/>
      <c r="E68" s="89">
        <f>SUM(E15:E50,E64:E67)</f>
        <v>21186164</v>
      </c>
      <c r="F68" s="90">
        <f aca="true" t="shared" si="0" ref="F68:L68">SUM(F15:F52,F64:F67)</f>
        <v>11154147</v>
      </c>
      <c r="G68" s="109">
        <f t="shared" si="0"/>
        <v>-320000</v>
      </c>
      <c r="H68" s="92">
        <f t="shared" si="0"/>
        <v>10834147</v>
      </c>
      <c r="I68" s="93">
        <f t="shared" si="0"/>
        <v>1439869</v>
      </c>
      <c r="J68" s="93">
        <f t="shared" si="0"/>
        <v>5700000</v>
      </c>
      <c r="K68" s="93">
        <f t="shared" si="0"/>
        <v>1995000</v>
      </c>
      <c r="L68" s="214">
        <f t="shared" si="0"/>
        <v>1699278</v>
      </c>
      <c r="M68" s="215"/>
      <c r="N68" s="210">
        <f>SUM(N15,N17,N19,N21,N23,N25,N27,N29,N31,N33,N35,N37,N39,N41,N43,N45,N47,N49,N51,N64,N66)</f>
        <v>2790000</v>
      </c>
      <c r="O68" s="211"/>
      <c r="P68" s="94">
        <f>SUM(P15,P17,P19,P21,P23,P25,P27,P29,P31,P33,P35,P37,P39,P41,P43,P45,P47,P49,P51,P64,P66)</f>
        <v>300000</v>
      </c>
    </row>
    <row r="69" spans="1:16" ht="9.75" customHeight="1" thickBot="1">
      <c r="A69" s="195"/>
      <c r="B69" s="196"/>
      <c r="C69" s="197"/>
      <c r="D69" s="95"/>
      <c r="E69" s="96"/>
      <c r="F69" s="97"/>
      <c r="G69" s="98"/>
      <c r="H69" s="99"/>
      <c r="I69" s="100"/>
      <c r="J69" s="100"/>
      <c r="K69" s="100"/>
      <c r="L69" s="101"/>
      <c r="M69" s="102"/>
      <c r="N69" s="212">
        <f>SUM(N16,N18,N20,N22,N24,N26,N28,N30,N32,N34,N36,N38,N40,N42,N44,N46,N48,N50,N52,N65,N67)</f>
        <v>4900000</v>
      </c>
      <c r="O69" s="213"/>
      <c r="P69" s="103">
        <f>SUM(P16,P18,P20,P22,P24,P26,P28,P30,P32,P34,P36,P38,P40,P42,P44,P46,P48,P50,P52,P65,P67)</f>
        <v>1400000</v>
      </c>
    </row>
    <row r="70" spans="1:16" ht="9.75">
      <c r="A70" s="191">
        <v>22</v>
      </c>
      <c r="B70" s="191" t="s">
        <v>2</v>
      </c>
      <c r="C70" s="198" t="s">
        <v>45</v>
      </c>
      <c r="D70" s="191" t="s">
        <v>39</v>
      </c>
      <c r="E70" s="11">
        <v>402000</v>
      </c>
      <c r="F70" s="8">
        <f>H70+((-1)*(G70+G71))</f>
        <v>200000</v>
      </c>
      <c r="G70" s="83"/>
      <c r="H70" s="132">
        <f>SUM(I70:L70)</f>
        <v>200000</v>
      </c>
      <c r="I70" s="87">
        <v>200000</v>
      </c>
      <c r="J70" s="136"/>
      <c r="K70" s="136"/>
      <c r="L70" s="137"/>
      <c r="M70" s="138"/>
      <c r="N70" s="35">
        <v>200000</v>
      </c>
      <c r="O70" s="24"/>
      <c r="P70" s="8"/>
    </row>
    <row r="71" spans="1:16" ht="9.75">
      <c r="A71" s="190"/>
      <c r="B71" s="190"/>
      <c r="C71" s="186"/>
      <c r="D71" s="190"/>
      <c r="E71" s="12"/>
      <c r="F71" s="9"/>
      <c r="G71" s="81"/>
      <c r="H71" s="133"/>
      <c r="I71" s="86"/>
      <c r="J71" s="139"/>
      <c r="K71" s="139"/>
      <c r="L71" s="140"/>
      <c r="M71" s="141"/>
      <c r="N71" s="34"/>
      <c r="O71" s="7"/>
      <c r="P71" s="9"/>
    </row>
    <row r="72" spans="1:16" ht="9.75" customHeight="1">
      <c r="A72" s="191">
        <v>23</v>
      </c>
      <c r="B72" s="191" t="s">
        <v>2</v>
      </c>
      <c r="C72" s="198" t="s">
        <v>47</v>
      </c>
      <c r="D72" s="191" t="s">
        <v>19</v>
      </c>
      <c r="E72" s="11">
        <v>280000</v>
      </c>
      <c r="F72" s="8">
        <f>H72+((-1)*(G72+G73))</f>
        <v>137000</v>
      </c>
      <c r="G72" s="82"/>
      <c r="H72" s="134">
        <f>SUM(I72:L72)</f>
        <v>137000</v>
      </c>
      <c r="I72" s="120">
        <v>137000</v>
      </c>
      <c r="J72" s="142"/>
      <c r="K72" s="142"/>
      <c r="L72" s="143"/>
      <c r="M72" s="144"/>
      <c r="N72" s="32"/>
      <c r="O72" s="6"/>
      <c r="P72" s="8"/>
    </row>
    <row r="73" spans="1:16" ht="9.75">
      <c r="A73" s="190"/>
      <c r="B73" s="190"/>
      <c r="C73" s="186"/>
      <c r="D73" s="190"/>
      <c r="E73" s="12"/>
      <c r="F73" s="9"/>
      <c r="G73" s="81"/>
      <c r="H73" s="133"/>
      <c r="I73" s="86"/>
      <c r="J73" s="139"/>
      <c r="K73" s="139"/>
      <c r="L73" s="140"/>
      <c r="M73" s="141"/>
      <c r="N73" s="34"/>
      <c r="O73" s="7"/>
      <c r="P73" s="9"/>
    </row>
    <row r="74" spans="1:16" ht="9.75">
      <c r="A74" s="191">
        <v>24</v>
      </c>
      <c r="B74" s="189" t="s">
        <v>2</v>
      </c>
      <c r="C74" s="198" t="s">
        <v>48</v>
      </c>
      <c r="D74" s="191" t="s">
        <v>39</v>
      </c>
      <c r="E74" s="13">
        <v>363000</v>
      </c>
      <c r="F74" s="8">
        <f>H74+((-1)*(G74+G75))</f>
        <v>160000</v>
      </c>
      <c r="G74" s="83"/>
      <c r="H74" s="134">
        <f>SUM(I74:L74)</f>
        <v>160000</v>
      </c>
      <c r="I74" s="87">
        <v>100000</v>
      </c>
      <c r="J74" s="136"/>
      <c r="K74" s="136">
        <v>60000</v>
      </c>
      <c r="L74" s="137"/>
      <c r="M74" s="138"/>
      <c r="N74" s="35">
        <v>200000</v>
      </c>
      <c r="O74" s="24"/>
      <c r="P74" s="10"/>
    </row>
    <row r="75" spans="1:16" ht="9.75">
      <c r="A75" s="190"/>
      <c r="B75" s="190"/>
      <c r="C75" s="186"/>
      <c r="D75" s="190"/>
      <c r="E75" s="12"/>
      <c r="F75" s="9"/>
      <c r="G75" s="81"/>
      <c r="H75" s="133"/>
      <c r="I75" s="86"/>
      <c r="J75" s="139"/>
      <c r="K75" s="139"/>
      <c r="L75" s="140"/>
      <c r="M75" s="141"/>
      <c r="N75" s="34"/>
      <c r="O75" s="7"/>
      <c r="P75" s="9"/>
    </row>
    <row r="76" spans="1:16" ht="9.75" customHeight="1">
      <c r="A76" s="191">
        <v>25</v>
      </c>
      <c r="B76" s="189" t="s">
        <v>2</v>
      </c>
      <c r="C76" s="198" t="s">
        <v>20</v>
      </c>
      <c r="D76" s="191" t="s">
        <v>19</v>
      </c>
      <c r="E76" s="13">
        <v>253000</v>
      </c>
      <c r="F76" s="8">
        <f>H76+((-1)*(G76+G77))</f>
        <v>183000</v>
      </c>
      <c r="G76" s="83"/>
      <c r="H76" s="134">
        <f>SUM(I76:L76)</f>
        <v>183000</v>
      </c>
      <c r="I76" s="87">
        <v>151500</v>
      </c>
      <c r="J76" s="136"/>
      <c r="K76" s="136">
        <v>31500</v>
      </c>
      <c r="L76" s="137"/>
      <c r="M76" s="138"/>
      <c r="N76" s="23"/>
      <c r="O76" s="14"/>
      <c r="P76" s="10"/>
    </row>
    <row r="77" spans="1:16" ht="9.75">
      <c r="A77" s="190"/>
      <c r="B77" s="190"/>
      <c r="C77" s="186"/>
      <c r="D77" s="190"/>
      <c r="E77" s="12"/>
      <c r="F77" s="9"/>
      <c r="G77" s="81"/>
      <c r="H77" s="133"/>
      <c r="I77" s="86"/>
      <c r="J77" s="139"/>
      <c r="K77" s="139"/>
      <c r="L77" s="140"/>
      <c r="M77" s="141"/>
      <c r="N77" s="34"/>
      <c r="O77" s="7"/>
      <c r="P77" s="9"/>
    </row>
    <row r="78" spans="1:16" ht="9.75" customHeight="1">
      <c r="A78" s="191">
        <v>26</v>
      </c>
      <c r="B78" s="189" t="s">
        <v>2</v>
      </c>
      <c r="C78" s="198" t="s">
        <v>49</v>
      </c>
      <c r="D78" s="191" t="s">
        <v>126</v>
      </c>
      <c r="E78" s="13">
        <v>2115000</v>
      </c>
      <c r="F78" s="8">
        <f>H78+((-1)*(G78+G79))</f>
        <v>200000</v>
      </c>
      <c r="G78" s="83"/>
      <c r="H78" s="134">
        <f>SUM(I78:L78)</f>
        <v>200000</v>
      </c>
      <c r="I78" s="87">
        <v>200000</v>
      </c>
      <c r="J78" s="136"/>
      <c r="K78" s="136"/>
      <c r="L78" s="137"/>
      <c r="M78" s="138"/>
      <c r="N78" s="35">
        <v>900000</v>
      </c>
      <c r="O78" s="24"/>
      <c r="P78" s="31">
        <v>1000000</v>
      </c>
    </row>
    <row r="79" spans="1:16" ht="9.75">
      <c r="A79" s="190"/>
      <c r="B79" s="190"/>
      <c r="C79" s="186"/>
      <c r="D79" s="190"/>
      <c r="E79" s="12"/>
      <c r="F79" s="9"/>
      <c r="G79" s="81"/>
      <c r="H79" s="133"/>
      <c r="I79" s="86"/>
      <c r="J79" s="139"/>
      <c r="K79" s="139"/>
      <c r="L79" s="140"/>
      <c r="M79" s="141"/>
      <c r="N79" s="34"/>
      <c r="O79" s="7"/>
      <c r="P79" s="9"/>
    </row>
    <row r="80" spans="1:16" ht="9.75" customHeight="1">
      <c r="A80" s="191">
        <v>27</v>
      </c>
      <c r="B80" s="189" t="s">
        <v>2</v>
      </c>
      <c r="C80" s="198" t="s">
        <v>72</v>
      </c>
      <c r="D80" s="191" t="s">
        <v>19</v>
      </c>
      <c r="E80" s="13">
        <v>260000</v>
      </c>
      <c r="F80" s="8">
        <f>H80+((-1)*(G80+G81))</f>
        <v>197000</v>
      </c>
      <c r="G80" s="83"/>
      <c r="H80" s="134">
        <f>SUM(I80:L80)</f>
        <v>197000</v>
      </c>
      <c r="I80" s="87">
        <v>197000</v>
      </c>
      <c r="J80" s="136"/>
      <c r="K80" s="136"/>
      <c r="L80" s="137"/>
      <c r="M80" s="138"/>
      <c r="N80" s="23"/>
      <c r="O80" s="14"/>
      <c r="P80" s="10"/>
    </row>
    <row r="81" spans="1:16" ht="9.75">
      <c r="A81" s="190"/>
      <c r="B81" s="190"/>
      <c r="C81" s="186"/>
      <c r="D81" s="190"/>
      <c r="E81" s="12"/>
      <c r="F81" s="9"/>
      <c r="G81" s="81"/>
      <c r="H81" s="133"/>
      <c r="I81" s="86"/>
      <c r="J81" s="139"/>
      <c r="K81" s="139"/>
      <c r="L81" s="140"/>
      <c r="M81" s="141"/>
      <c r="N81" s="34"/>
      <c r="O81" s="7"/>
      <c r="P81" s="9"/>
    </row>
    <row r="82" spans="1:16" ht="9.75">
      <c r="A82" s="191">
        <v>28</v>
      </c>
      <c r="B82" s="189" t="s">
        <v>7</v>
      </c>
      <c r="C82" s="185" t="s">
        <v>50</v>
      </c>
      <c r="D82" s="189" t="s">
        <v>54</v>
      </c>
      <c r="E82" s="13">
        <v>300000</v>
      </c>
      <c r="F82" s="8">
        <f>H82+((-1)*(G82+G83))</f>
        <v>100000</v>
      </c>
      <c r="G82" s="83"/>
      <c r="H82" s="134">
        <f>SUM(I82:L82)</f>
        <v>100000</v>
      </c>
      <c r="I82" s="87">
        <v>100000</v>
      </c>
      <c r="J82" s="136"/>
      <c r="K82" s="136"/>
      <c r="L82" s="137"/>
      <c r="M82" s="138"/>
      <c r="N82" s="35">
        <v>200000</v>
      </c>
      <c r="O82" s="24"/>
      <c r="P82" s="10"/>
    </row>
    <row r="83" spans="1:16" ht="9.75">
      <c r="A83" s="190"/>
      <c r="B83" s="190"/>
      <c r="C83" s="186"/>
      <c r="D83" s="190"/>
      <c r="E83" s="12"/>
      <c r="F83" s="9"/>
      <c r="G83" s="81"/>
      <c r="H83" s="133"/>
      <c r="I83" s="86"/>
      <c r="J83" s="139"/>
      <c r="K83" s="139"/>
      <c r="L83" s="140"/>
      <c r="M83" s="141"/>
      <c r="N83" s="34"/>
      <c r="O83" s="7"/>
      <c r="P83" s="9"/>
    </row>
    <row r="84" spans="1:16" ht="9.75">
      <c r="A84" s="191">
        <v>29</v>
      </c>
      <c r="B84" s="189" t="s">
        <v>7</v>
      </c>
      <c r="C84" s="185" t="s">
        <v>51</v>
      </c>
      <c r="D84" s="189" t="s">
        <v>54</v>
      </c>
      <c r="E84" s="13">
        <v>250000</v>
      </c>
      <c r="F84" s="8">
        <f>H84+((-1)*(G84+G85))</f>
        <v>100000</v>
      </c>
      <c r="G84" s="83"/>
      <c r="H84" s="134">
        <f>SUM(I84:L84)</f>
        <v>100000</v>
      </c>
      <c r="I84" s="87">
        <v>100000</v>
      </c>
      <c r="J84" s="136"/>
      <c r="K84" s="136"/>
      <c r="L84" s="137"/>
      <c r="M84" s="138"/>
      <c r="N84" s="35">
        <v>150000</v>
      </c>
      <c r="O84" s="24"/>
      <c r="P84" s="10"/>
    </row>
    <row r="85" spans="1:16" ht="9.75">
      <c r="A85" s="190"/>
      <c r="B85" s="190"/>
      <c r="C85" s="186"/>
      <c r="D85" s="190"/>
      <c r="E85" s="12"/>
      <c r="F85" s="9"/>
      <c r="G85" s="81"/>
      <c r="H85" s="133"/>
      <c r="I85" s="86"/>
      <c r="J85" s="139"/>
      <c r="K85" s="139"/>
      <c r="L85" s="140"/>
      <c r="M85" s="141"/>
      <c r="N85" s="34"/>
      <c r="O85" s="7"/>
      <c r="P85" s="9"/>
    </row>
    <row r="86" spans="1:16" ht="9.75">
      <c r="A86" s="191">
        <v>30</v>
      </c>
      <c r="B86" s="189" t="s">
        <v>7</v>
      </c>
      <c r="C86" s="185" t="s">
        <v>52</v>
      </c>
      <c r="D86" s="189" t="s">
        <v>54</v>
      </c>
      <c r="E86" s="13">
        <v>360000</v>
      </c>
      <c r="F86" s="8">
        <f>H86+((-1)*(G86+G87))</f>
        <v>160000</v>
      </c>
      <c r="G86" s="83">
        <v>-160000</v>
      </c>
      <c r="H86" s="134">
        <f>SUM(I86:L86)</f>
        <v>0</v>
      </c>
      <c r="I86" s="87"/>
      <c r="J86" s="136"/>
      <c r="K86" s="136"/>
      <c r="L86" s="137"/>
      <c r="M86" s="138"/>
      <c r="N86" s="35"/>
      <c r="O86" s="24"/>
      <c r="P86" s="10"/>
    </row>
    <row r="87" spans="1:16" ht="9.75">
      <c r="A87" s="190"/>
      <c r="B87" s="190"/>
      <c r="C87" s="186"/>
      <c r="D87" s="190"/>
      <c r="E87" s="12"/>
      <c r="F87" s="9"/>
      <c r="G87" s="81"/>
      <c r="H87" s="133"/>
      <c r="I87" s="86"/>
      <c r="J87" s="139"/>
      <c r="K87" s="139"/>
      <c r="L87" s="140"/>
      <c r="M87" s="141"/>
      <c r="N87" s="34"/>
      <c r="O87" s="7"/>
      <c r="P87" s="9"/>
    </row>
    <row r="88" spans="1:16" ht="9.75">
      <c r="A88" s="191">
        <v>31</v>
      </c>
      <c r="B88" s="189" t="s">
        <v>7</v>
      </c>
      <c r="C88" s="185" t="s">
        <v>127</v>
      </c>
      <c r="D88" s="189" t="s">
        <v>54</v>
      </c>
      <c r="E88" s="13">
        <v>360000</v>
      </c>
      <c r="F88" s="8">
        <f>H88+((-1)*(G88+G89))</f>
        <v>0</v>
      </c>
      <c r="G88" s="83">
        <v>160000</v>
      </c>
      <c r="H88" s="134">
        <f>SUM(I88:L88)</f>
        <v>160000</v>
      </c>
      <c r="I88" s="87">
        <v>160000</v>
      </c>
      <c r="J88" s="136"/>
      <c r="K88" s="136"/>
      <c r="L88" s="137"/>
      <c r="M88" s="138"/>
      <c r="N88" s="35">
        <v>200000</v>
      </c>
      <c r="O88" s="24"/>
      <c r="P88" s="10"/>
    </row>
    <row r="89" spans="1:16" ht="9.75">
      <c r="A89" s="190"/>
      <c r="B89" s="190"/>
      <c r="C89" s="186"/>
      <c r="D89" s="190"/>
      <c r="E89" s="12"/>
      <c r="F89" s="9"/>
      <c r="G89" s="81"/>
      <c r="H89" s="133"/>
      <c r="I89" s="86"/>
      <c r="J89" s="139"/>
      <c r="K89" s="139"/>
      <c r="L89" s="140"/>
      <c r="M89" s="141"/>
      <c r="N89" s="34"/>
      <c r="O89" s="7"/>
      <c r="P89" s="9"/>
    </row>
    <row r="90" spans="1:16" ht="9.75">
      <c r="A90" s="191">
        <v>32</v>
      </c>
      <c r="B90" s="191" t="s">
        <v>7</v>
      </c>
      <c r="C90" s="198" t="s">
        <v>53</v>
      </c>
      <c r="D90" s="191" t="s">
        <v>54</v>
      </c>
      <c r="E90" s="13">
        <v>350000</v>
      </c>
      <c r="F90" s="8">
        <f>H90+((-1)*(G90+G91))</f>
        <v>150000</v>
      </c>
      <c r="G90" s="83"/>
      <c r="H90" s="134">
        <f>SUM(I90:L90)</f>
        <v>150000</v>
      </c>
      <c r="I90" s="87">
        <v>150000</v>
      </c>
      <c r="J90" s="136"/>
      <c r="K90" s="136"/>
      <c r="L90" s="137"/>
      <c r="M90" s="138"/>
      <c r="N90" s="35">
        <v>200000</v>
      </c>
      <c r="O90" s="24"/>
      <c r="P90" s="10"/>
    </row>
    <row r="91" spans="1:16" ht="9.75">
      <c r="A91" s="190"/>
      <c r="B91" s="190"/>
      <c r="C91" s="186"/>
      <c r="D91" s="190"/>
      <c r="E91" s="12"/>
      <c r="F91" s="9"/>
      <c r="G91" s="81"/>
      <c r="H91" s="133"/>
      <c r="I91" s="86"/>
      <c r="J91" s="139"/>
      <c r="K91" s="139"/>
      <c r="L91" s="140"/>
      <c r="M91" s="141"/>
      <c r="N91" s="34"/>
      <c r="O91" s="7"/>
      <c r="P91" s="9"/>
    </row>
    <row r="92" spans="1:16" ht="9.75">
      <c r="A92" s="191">
        <v>33</v>
      </c>
      <c r="B92" s="191" t="s">
        <v>7</v>
      </c>
      <c r="C92" s="198" t="s">
        <v>55</v>
      </c>
      <c r="D92" s="191" t="s">
        <v>54</v>
      </c>
      <c r="E92" s="11">
        <v>400000</v>
      </c>
      <c r="F92" s="8">
        <f>H92+((-1)*(G92+G93))</f>
        <v>20000</v>
      </c>
      <c r="G92" s="82"/>
      <c r="H92" s="134">
        <f>SUM(I92:L92)</f>
        <v>20000</v>
      </c>
      <c r="I92" s="120">
        <v>20000</v>
      </c>
      <c r="J92" s="142"/>
      <c r="K92" s="142"/>
      <c r="L92" s="143"/>
      <c r="M92" s="144"/>
      <c r="N92" s="35">
        <v>380000</v>
      </c>
      <c r="O92" s="24"/>
      <c r="P92" s="8"/>
    </row>
    <row r="93" spans="1:16" ht="9.75">
      <c r="A93" s="190"/>
      <c r="B93" s="190"/>
      <c r="C93" s="186"/>
      <c r="D93" s="190"/>
      <c r="E93" s="12"/>
      <c r="F93" s="9"/>
      <c r="G93" s="81"/>
      <c r="H93" s="133"/>
      <c r="I93" s="86"/>
      <c r="J93" s="139"/>
      <c r="K93" s="145"/>
      <c r="L93" s="140"/>
      <c r="M93" s="141"/>
      <c r="N93" s="34"/>
      <c r="O93" s="7"/>
      <c r="P93" s="9"/>
    </row>
    <row r="94" spans="1:16" ht="9.75">
      <c r="A94" s="191">
        <v>34</v>
      </c>
      <c r="B94" s="191" t="s">
        <v>7</v>
      </c>
      <c r="C94" s="198" t="s">
        <v>73</v>
      </c>
      <c r="D94" s="191" t="s">
        <v>54</v>
      </c>
      <c r="E94" s="11">
        <v>210000</v>
      </c>
      <c r="F94" s="8">
        <f>H94+((-1)*(G94+G95))</f>
        <v>10000</v>
      </c>
      <c r="G94" s="82"/>
      <c r="H94" s="134">
        <f>SUM(I94:L94)</f>
        <v>10000</v>
      </c>
      <c r="I94" s="120">
        <v>10000</v>
      </c>
      <c r="J94" s="142"/>
      <c r="K94" s="142"/>
      <c r="L94" s="143"/>
      <c r="M94" s="144"/>
      <c r="N94" s="35">
        <v>200000</v>
      </c>
      <c r="O94" s="24"/>
      <c r="P94" s="8"/>
    </row>
    <row r="95" spans="1:16" ht="9.75">
      <c r="A95" s="190"/>
      <c r="B95" s="190"/>
      <c r="C95" s="186"/>
      <c r="D95" s="190"/>
      <c r="E95" s="12"/>
      <c r="F95" s="9"/>
      <c r="G95" s="81"/>
      <c r="H95" s="133"/>
      <c r="I95" s="86"/>
      <c r="J95" s="139"/>
      <c r="K95" s="139"/>
      <c r="L95" s="140"/>
      <c r="M95" s="141"/>
      <c r="N95" s="34"/>
      <c r="O95" s="7"/>
      <c r="P95" s="9"/>
    </row>
    <row r="96" spans="1:16" ht="9.75">
      <c r="A96" s="191">
        <v>35</v>
      </c>
      <c r="B96" s="191" t="s">
        <v>7</v>
      </c>
      <c r="C96" s="198" t="s">
        <v>74</v>
      </c>
      <c r="D96" s="191" t="s">
        <v>54</v>
      </c>
      <c r="E96" s="13">
        <v>215000</v>
      </c>
      <c r="F96" s="8">
        <f>H96+((-1)*(G96+G97))</f>
        <v>15000</v>
      </c>
      <c r="G96" s="83"/>
      <c r="H96" s="134">
        <f>SUM(I96:L96)</f>
        <v>15000</v>
      </c>
      <c r="I96" s="87">
        <v>15000</v>
      </c>
      <c r="J96" s="136"/>
      <c r="K96" s="136"/>
      <c r="L96" s="137"/>
      <c r="M96" s="138"/>
      <c r="N96" s="35">
        <v>200000</v>
      </c>
      <c r="O96" s="24"/>
      <c r="P96" s="10"/>
    </row>
    <row r="97" spans="1:16" ht="9.75">
      <c r="A97" s="190"/>
      <c r="B97" s="190"/>
      <c r="C97" s="186"/>
      <c r="D97" s="190"/>
      <c r="E97" s="12"/>
      <c r="F97" s="9"/>
      <c r="G97" s="81"/>
      <c r="H97" s="133"/>
      <c r="I97" s="86"/>
      <c r="J97" s="139"/>
      <c r="K97" s="139"/>
      <c r="L97" s="140"/>
      <c r="M97" s="141"/>
      <c r="N97" s="34"/>
      <c r="O97" s="7"/>
      <c r="P97" s="10"/>
    </row>
    <row r="98" spans="1:16" ht="9.75">
      <c r="A98" s="191">
        <v>36</v>
      </c>
      <c r="B98" s="189" t="s">
        <v>7</v>
      </c>
      <c r="C98" s="198" t="s">
        <v>58</v>
      </c>
      <c r="D98" s="191" t="s">
        <v>54</v>
      </c>
      <c r="E98" s="13">
        <v>130000</v>
      </c>
      <c r="F98" s="8">
        <f>H98+((-1)*(G98+G99))</f>
        <v>10000</v>
      </c>
      <c r="G98" s="83"/>
      <c r="H98" s="132">
        <f>SUM(I98:L98)</f>
        <v>10000</v>
      </c>
      <c r="I98" s="87">
        <v>10000</v>
      </c>
      <c r="J98" s="136"/>
      <c r="K98" s="136"/>
      <c r="L98" s="137"/>
      <c r="M98" s="138"/>
      <c r="N98" s="36">
        <v>120000</v>
      </c>
      <c r="O98" s="25"/>
      <c r="P98" s="10"/>
    </row>
    <row r="99" spans="1:16" ht="9.75">
      <c r="A99" s="190"/>
      <c r="B99" s="190"/>
      <c r="C99" s="199"/>
      <c r="D99" s="199"/>
      <c r="E99" s="12"/>
      <c r="F99" s="9"/>
      <c r="G99" s="81"/>
      <c r="H99" s="133"/>
      <c r="I99" s="86"/>
      <c r="J99" s="139"/>
      <c r="K99" s="139"/>
      <c r="L99" s="140"/>
      <c r="M99" s="141"/>
      <c r="N99" s="34"/>
      <c r="O99" s="7"/>
      <c r="P99" s="9"/>
    </row>
    <row r="100" spans="1:16" ht="9.75">
      <c r="A100" s="191">
        <v>37</v>
      </c>
      <c r="B100" s="189" t="s">
        <v>7</v>
      </c>
      <c r="C100" s="198" t="s">
        <v>60</v>
      </c>
      <c r="D100" s="191" t="s">
        <v>54</v>
      </c>
      <c r="E100" s="13">
        <v>420000</v>
      </c>
      <c r="F100" s="8">
        <f>H100+((-1)*(G100+G101))</f>
        <v>20000</v>
      </c>
      <c r="G100" s="83"/>
      <c r="H100" s="134">
        <f>SUM(I100:L100)</f>
        <v>20000</v>
      </c>
      <c r="I100" s="87">
        <v>20000</v>
      </c>
      <c r="J100" s="136"/>
      <c r="K100" s="136"/>
      <c r="L100" s="137"/>
      <c r="M100" s="138"/>
      <c r="N100" s="35">
        <v>400000</v>
      </c>
      <c r="O100" s="24"/>
      <c r="P100" s="10"/>
    </row>
    <row r="101" spans="1:16" ht="9.75">
      <c r="A101" s="190"/>
      <c r="B101" s="190"/>
      <c r="C101" s="199"/>
      <c r="D101" s="199"/>
      <c r="E101" s="12"/>
      <c r="F101" s="9"/>
      <c r="G101" s="81"/>
      <c r="H101" s="133"/>
      <c r="I101" s="86"/>
      <c r="J101" s="139"/>
      <c r="K101" s="139"/>
      <c r="L101" s="140"/>
      <c r="M101" s="141"/>
      <c r="N101" s="34"/>
      <c r="O101" s="7"/>
      <c r="P101" s="9"/>
    </row>
    <row r="102" spans="1:16" ht="9.75" customHeight="1">
      <c r="A102" s="191">
        <v>38</v>
      </c>
      <c r="B102" s="191" t="s">
        <v>7</v>
      </c>
      <c r="C102" s="198" t="s">
        <v>75</v>
      </c>
      <c r="D102" s="191" t="s">
        <v>54</v>
      </c>
      <c r="E102" s="11">
        <v>730000</v>
      </c>
      <c r="F102" s="8">
        <f>H102+((-1)*(G102+G103))</f>
        <v>350000</v>
      </c>
      <c r="G102" s="82">
        <v>80000</v>
      </c>
      <c r="H102" s="134">
        <f>SUM(I102:L102)</f>
        <v>430000</v>
      </c>
      <c r="I102" s="120">
        <v>350000</v>
      </c>
      <c r="J102" s="142"/>
      <c r="K102" s="142">
        <v>80000</v>
      </c>
      <c r="L102" s="143"/>
      <c r="M102" s="144"/>
      <c r="N102" s="35">
        <v>300000</v>
      </c>
      <c r="O102" s="24"/>
      <c r="P102" s="8"/>
    </row>
    <row r="103" spans="1:16" ht="9.75">
      <c r="A103" s="190"/>
      <c r="B103" s="190"/>
      <c r="C103" s="186"/>
      <c r="D103" s="190"/>
      <c r="E103" s="12"/>
      <c r="F103" s="9"/>
      <c r="G103" s="81"/>
      <c r="H103" s="133"/>
      <c r="I103" s="86"/>
      <c r="J103" s="139"/>
      <c r="K103" s="139"/>
      <c r="L103" s="140"/>
      <c r="M103" s="141"/>
      <c r="N103" s="34"/>
      <c r="O103" s="7"/>
      <c r="P103" s="9"/>
    </row>
    <row r="104" spans="1:16" ht="9.75" customHeight="1">
      <c r="A104" s="191">
        <v>39</v>
      </c>
      <c r="B104" s="189" t="s">
        <v>7</v>
      </c>
      <c r="C104" s="198" t="s">
        <v>56</v>
      </c>
      <c r="D104" s="191">
        <v>2003</v>
      </c>
      <c r="E104" s="13">
        <v>60000</v>
      </c>
      <c r="F104" s="8">
        <f>H104+((-1)*(G104+G105))</f>
        <v>60000</v>
      </c>
      <c r="G104" s="83"/>
      <c r="H104" s="134">
        <f>SUM(I104:L104)</f>
        <v>60000</v>
      </c>
      <c r="I104" s="87">
        <v>60000</v>
      </c>
      <c r="J104" s="136"/>
      <c r="K104" s="136"/>
      <c r="L104" s="137"/>
      <c r="M104" s="138"/>
      <c r="N104" s="23"/>
      <c r="O104" s="14"/>
      <c r="P104" s="10"/>
    </row>
    <row r="105" spans="1:16" ht="9.75">
      <c r="A105" s="190"/>
      <c r="B105" s="190"/>
      <c r="C105" s="186"/>
      <c r="D105" s="190"/>
      <c r="E105" s="12"/>
      <c r="F105" s="9"/>
      <c r="G105" s="81"/>
      <c r="H105" s="133"/>
      <c r="I105" s="86"/>
      <c r="J105" s="139"/>
      <c r="K105" s="139"/>
      <c r="L105" s="140"/>
      <c r="M105" s="141"/>
      <c r="N105" s="34"/>
      <c r="O105" s="7"/>
      <c r="P105" s="9"/>
    </row>
    <row r="106" spans="1:16" ht="9.75">
      <c r="A106" s="191">
        <v>40</v>
      </c>
      <c r="B106" s="191" t="s">
        <v>7</v>
      </c>
      <c r="C106" s="198" t="s">
        <v>57</v>
      </c>
      <c r="D106" s="191" t="s">
        <v>54</v>
      </c>
      <c r="E106" s="11">
        <v>180000</v>
      </c>
      <c r="F106" s="8">
        <f>H106+((-1)*(G106+G107))</f>
        <v>20000</v>
      </c>
      <c r="G106" s="82"/>
      <c r="H106" s="134">
        <f>SUM(I106:L106)</f>
        <v>20000</v>
      </c>
      <c r="I106" s="120">
        <v>20000</v>
      </c>
      <c r="J106" s="142"/>
      <c r="K106" s="142"/>
      <c r="L106" s="143"/>
      <c r="M106" s="144"/>
      <c r="N106" s="35">
        <v>160000</v>
      </c>
      <c r="O106" s="24"/>
      <c r="P106" s="8"/>
    </row>
    <row r="107" spans="1:16" ht="9.75">
      <c r="A107" s="190"/>
      <c r="B107" s="190"/>
      <c r="C107" s="186"/>
      <c r="D107" s="190"/>
      <c r="E107" s="12"/>
      <c r="F107" s="9"/>
      <c r="G107" s="81"/>
      <c r="H107" s="133"/>
      <c r="I107" s="86"/>
      <c r="J107" s="139"/>
      <c r="K107" s="139"/>
      <c r="L107" s="140"/>
      <c r="M107" s="141"/>
      <c r="N107" s="34"/>
      <c r="O107" s="7"/>
      <c r="P107" s="9"/>
    </row>
    <row r="108" spans="1:16" ht="9.75">
      <c r="A108" s="191">
        <v>41</v>
      </c>
      <c r="B108" s="189" t="s">
        <v>7</v>
      </c>
      <c r="C108" s="198" t="s">
        <v>59</v>
      </c>
      <c r="D108" s="191" t="s">
        <v>54</v>
      </c>
      <c r="E108" s="13">
        <v>180000</v>
      </c>
      <c r="F108" s="8">
        <f>H108+((-1)*(G108+G109))</f>
        <v>20000</v>
      </c>
      <c r="G108" s="83"/>
      <c r="H108" s="134">
        <f>SUM(I108:L108)</f>
        <v>20000</v>
      </c>
      <c r="I108" s="87">
        <v>20000</v>
      </c>
      <c r="J108" s="136"/>
      <c r="K108" s="136"/>
      <c r="L108" s="137"/>
      <c r="M108" s="138"/>
      <c r="N108" s="35">
        <v>160000</v>
      </c>
      <c r="O108" s="24"/>
      <c r="P108" s="10"/>
    </row>
    <row r="109" spans="1:16" ht="9.75">
      <c r="A109" s="190"/>
      <c r="B109" s="190"/>
      <c r="C109" s="199"/>
      <c r="D109" s="199"/>
      <c r="E109" s="12"/>
      <c r="F109" s="9"/>
      <c r="G109" s="81"/>
      <c r="H109" s="133"/>
      <c r="I109" s="86"/>
      <c r="J109" s="139"/>
      <c r="K109" s="139"/>
      <c r="L109" s="140"/>
      <c r="M109" s="141"/>
      <c r="N109" s="34"/>
      <c r="O109" s="7"/>
      <c r="P109" s="9"/>
    </row>
    <row r="110" spans="1:16" ht="9.75">
      <c r="A110" s="191">
        <v>42</v>
      </c>
      <c r="B110" s="189" t="s">
        <v>7</v>
      </c>
      <c r="C110" s="185" t="s">
        <v>77</v>
      </c>
      <c r="D110" s="189" t="s">
        <v>54</v>
      </c>
      <c r="E110" s="13">
        <v>220000</v>
      </c>
      <c r="F110" s="8">
        <f>H110+((-1)*(G110+G111))</f>
        <v>20000</v>
      </c>
      <c r="G110" s="83"/>
      <c r="H110" s="134">
        <f>SUM(I110:L110)</f>
        <v>20000</v>
      </c>
      <c r="I110" s="87">
        <v>20000</v>
      </c>
      <c r="J110" s="136"/>
      <c r="K110" s="136"/>
      <c r="L110" s="137"/>
      <c r="M110" s="138"/>
      <c r="N110" s="35">
        <v>200000</v>
      </c>
      <c r="O110" s="24"/>
      <c r="P110" s="10"/>
    </row>
    <row r="111" spans="1:16" ht="10.5" thickBot="1">
      <c r="A111" s="190"/>
      <c r="B111" s="189"/>
      <c r="C111" s="185"/>
      <c r="D111" s="189"/>
      <c r="E111" s="13"/>
      <c r="F111" s="10"/>
      <c r="G111" s="83"/>
      <c r="H111" s="157"/>
      <c r="I111" s="126"/>
      <c r="J111" s="158"/>
      <c r="K111" s="158"/>
      <c r="L111" s="159"/>
      <c r="M111" s="160"/>
      <c r="N111" s="23"/>
      <c r="O111" s="14"/>
      <c r="P111" s="10"/>
    </row>
    <row r="112" spans="1:16" ht="6.75" customHeight="1">
      <c r="A112" s="50"/>
      <c r="B112" s="50"/>
      <c r="C112" s="150"/>
      <c r="D112" s="50"/>
      <c r="E112" s="52"/>
      <c r="F112" s="52"/>
      <c r="G112" s="52"/>
      <c r="H112" s="21"/>
      <c r="I112" s="21"/>
      <c r="J112" s="21"/>
      <c r="K112" s="21"/>
      <c r="L112" s="21"/>
      <c r="M112" s="21"/>
      <c r="N112" s="52"/>
      <c r="O112" s="52"/>
      <c r="P112" s="52"/>
    </row>
    <row r="113" spans="1:16" ht="6.75" customHeight="1">
      <c r="A113" s="19"/>
      <c r="B113" s="19"/>
      <c r="C113" s="151"/>
      <c r="D113" s="19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1:16" ht="6.75" customHeight="1">
      <c r="A114" s="152"/>
      <c r="B114" s="152"/>
      <c r="C114" s="153"/>
      <c r="D114" s="152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</row>
    <row r="115" spans="1:16" s="2" customFormat="1" ht="12.75" customHeight="1" thickBot="1">
      <c r="A115" s="189" t="s">
        <v>1</v>
      </c>
      <c r="B115" s="172" t="s">
        <v>0</v>
      </c>
      <c r="C115" s="172" t="s">
        <v>8</v>
      </c>
      <c r="D115" s="172" t="s">
        <v>9</v>
      </c>
      <c r="E115" s="175" t="s">
        <v>10</v>
      </c>
      <c r="F115" s="172" t="s">
        <v>108</v>
      </c>
      <c r="G115" s="187" t="s">
        <v>110</v>
      </c>
      <c r="H115" s="175" t="s">
        <v>96</v>
      </c>
      <c r="I115" s="187"/>
      <c r="J115" s="187"/>
      <c r="K115" s="187"/>
      <c r="L115" s="187"/>
      <c r="M115" s="187"/>
      <c r="N115" s="187"/>
      <c r="O115" s="187"/>
      <c r="P115" s="207"/>
    </row>
    <row r="116" spans="1:16" s="2" customFormat="1" ht="12.75" customHeight="1" thickBot="1">
      <c r="A116" s="189"/>
      <c r="B116" s="172"/>
      <c r="C116" s="172"/>
      <c r="D116" s="172"/>
      <c r="E116" s="175"/>
      <c r="F116" s="172"/>
      <c r="G116" s="187"/>
      <c r="H116" s="200">
        <v>2003</v>
      </c>
      <c r="I116" s="201"/>
      <c r="J116" s="201"/>
      <c r="K116" s="201"/>
      <c r="L116" s="201"/>
      <c r="M116" s="202"/>
      <c r="N116" s="203">
        <v>2004</v>
      </c>
      <c r="O116" s="204"/>
      <c r="P116" s="5">
        <v>2005</v>
      </c>
    </row>
    <row r="117" spans="1:16" s="2" customFormat="1" ht="9.75" customHeight="1" thickTop="1">
      <c r="A117" s="189"/>
      <c r="B117" s="172"/>
      <c r="C117" s="172"/>
      <c r="D117" s="172"/>
      <c r="E117" s="175"/>
      <c r="F117" s="172"/>
      <c r="G117" s="187"/>
      <c r="H117" s="180" t="s">
        <v>107</v>
      </c>
      <c r="I117" s="182" t="s">
        <v>14</v>
      </c>
      <c r="J117" s="183"/>
      <c r="K117" s="183"/>
      <c r="L117" s="183"/>
      <c r="M117" s="184"/>
      <c r="N117" s="205" t="s">
        <v>17</v>
      </c>
      <c r="O117" s="178"/>
      <c r="P117" s="179" t="s">
        <v>17</v>
      </c>
    </row>
    <row r="118" spans="1:16" s="2" customFormat="1" ht="9.75" customHeight="1">
      <c r="A118" s="189"/>
      <c r="B118" s="172"/>
      <c r="C118" s="172"/>
      <c r="D118" s="172"/>
      <c r="E118" s="175"/>
      <c r="F118" s="172"/>
      <c r="G118" s="187"/>
      <c r="H118" s="181"/>
      <c r="I118" s="255" t="s">
        <v>15</v>
      </c>
      <c r="J118" s="216" t="s">
        <v>13</v>
      </c>
      <c r="K118" s="217"/>
      <c r="L118" s="217"/>
      <c r="M118" s="218"/>
      <c r="N118" s="206"/>
      <c r="O118" s="207"/>
      <c r="P118" s="172"/>
    </row>
    <row r="119" spans="1:16" s="2" customFormat="1" ht="29.25">
      <c r="A119" s="190"/>
      <c r="B119" s="173"/>
      <c r="C119" s="173"/>
      <c r="D119" s="173"/>
      <c r="E119" s="176"/>
      <c r="F119" s="173"/>
      <c r="G119" s="188"/>
      <c r="H119" s="181"/>
      <c r="I119" s="256"/>
      <c r="J119" s="37" t="s">
        <v>11</v>
      </c>
      <c r="K119" s="37" t="s">
        <v>12</v>
      </c>
      <c r="L119" s="216" t="s">
        <v>16</v>
      </c>
      <c r="M119" s="218"/>
      <c r="N119" s="208"/>
      <c r="O119" s="209"/>
      <c r="P119" s="173"/>
    </row>
    <row r="120" spans="1:16" s="3" customFormat="1" ht="9" thickBot="1">
      <c r="A120" s="55">
        <v>1</v>
      </c>
      <c r="B120" s="55">
        <v>2</v>
      </c>
      <c r="C120" s="55">
        <v>3</v>
      </c>
      <c r="D120" s="55">
        <v>4</v>
      </c>
      <c r="E120" s="56">
        <v>5</v>
      </c>
      <c r="F120" s="55">
        <v>6</v>
      </c>
      <c r="G120" s="78">
        <v>7</v>
      </c>
      <c r="H120" s="131">
        <v>8</v>
      </c>
      <c r="I120" s="112">
        <v>9</v>
      </c>
      <c r="J120" s="135">
        <v>10</v>
      </c>
      <c r="K120" s="135">
        <v>11</v>
      </c>
      <c r="L120" s="253">
        <v>12</v>
      </c>
      <c r="M120" s="254"/>
      <c r="N120" s="219">
        <v>13</v>
      </c>
      <c r="O120" s="220"/>
      <c r="P120" s="55">
        <v>14</v>
      </c>
    </row>
    <row r="121" spans="1:16" ht="10.5" thickTop="1">
      <c r="A121" s="191">
        <v>43</v>
      </c>
      <c r="B121" s="191" t="s">
        <v>90</v>
      </c>
      <c r="C121" s="198" t="s">
        <v>91</v>
      </c>
      <c r="D121" s="191">
        <v>2003</v>
      </c>
      <c r="E121" s="11">
        <v>78000</v>
      </c>
      <c r="F121" s="8">
        <f>H121+((-1)*(G121+G122))</f>
        <v>50000</v>
      </c>
      <c r="G121" s="82">
        <v>28000</v>
      </c>
      <c r="H121" s="134">
        <f>SUM(I121:L121)</f>
        <v>78000</v>
      </c>
      <c r="I121" s="120">
        <v>78000</v>
      </c>
      <c r="J121" s="142"/>
      <c r="K121" s="142"/>
      <c r="L121" s="143"/>
      <c r="M121" s="144"/>
      <c r="N121" s="32"/>
      <c r="O121" s="6"/>
      <c r="P121" s="8"/>
    </row>
    <row r="122" spans="1:16" ht="9.75">
      <c r="A122" s="190"/>
      <c r="B122" s="190"/>
      <c r="C122" s="186"/>
      <c r="D122" s="190"/>
      <c r="E122" s="12"/>
      <c r="F122" s="9"/>
      <c r="G122" s="81"/>
      <c r="H122" s="133"/>
      <c r="I122" s="86"/>
      <c r="J122" s="139"/>
      <c r="K122" s="139"/>
      <c r="L122" s="140"/>
      <c r="M122" s="141"/>
      <c r="N122" s="34"/>
      <c r="O122" s="7"/>
      <c r="P122" s="9"/>
    </row>
    <row r="123" spans="1:16" ht="9.75">
      <c r="A123" s="191">
        <v>44</v>
      </c>
      <c r="B123" s="189" t="s">
        <v>7</v>
      </c>
      <c r="C123" s="185" t="s">
        <v>76</v>
      </c>
      <c r="D123" s="189" t="s">
        <v>54</v>
      </c>
      <c r="E123" s="13">
        <v>300000</v>
      </c>
      <c r="F123" s="8">
        <f>H123+((-1)*(G123+G124))</f>
        <v>150000</v>
      </c>
      <c r="G123" s="83"/>
      <c r="H123" s="132">
        <f>SUM(I123:L123)</f>
        <v>150000</v>
      </c>
      <c r="I123" s="87">
        <v>150000</v>
      </c>
      <c r="J123" s="136"/>
      <c r="K123" s="136"/>
      <c r="L123" s="137"/>
      <c r="M123" s="138"/>
      <c r="N123" s="57">
        <v>150000</v>
      </c>
      <c r="O123" s="6"/>
      <c r="P123" s="10"/>
    </row>
    <row r="124" spans="1:16" ht="10.5" thickBot="1">
      <c r="A124" s="190"/>
      <c r="B124" s="190"/>
      <c r="C124" s="186"/>
      <c r="D124" s="190"/>
      <c r="E124" s="12"/>
      <c r="F124" s="9"/>
      <c r="G124" s="81"/>
      <c r="H124" s="132"/>
      <c r="I124" s="87"/>
      <c r="J124" s="136"/>
      <c r="K124" s="136"/>
      <c r="L124" s="137"/>
      <c r="M124" s="138"/>
      <c r="N124" s="34"/>
      <c r="O124" s="7"/>
      <c r="P124" s="9"/>
    </row>
    <row r="125" spans="1:16" ht="9.75">
      <c r="A125" s="192" t="s">
        <v>21</v>
      </c>
      <c r="B125" s="193"/>
      <c r="C125" s="194"/>
      <c r="D125" s="88"/>
      <c r="E125" s="89">
        <f aca="true" t="shared" si="1" ref="E125:L125">SUM(E70:E111,E121:E124)</f>
        <v>8416000</v>
      </c>
      <c r="F125" s="89">
        <f t="shared" si="1"/>
        <v>2332000</v>
      </c>
      <c r="G125" s="91">
        <f t="shared" si="1"/>
        <v>108000</v>
      </c>
      <c r="H125" s="92">
        <f t="shared" si="1"/>
        <v>2440000</v>
      </c>
      <c r="I125" s="93">
        <f t="shared" si="1"/>
        <v>2268500</v>
      </c>
      <c r="J125" s="93">
        <f t="shared" si="1"/>
        <v>0</v>
      </c>
      <c r="K125" s="93">
        <f t="shared" si="1"/>
        <v>171500</v>
      </c>
      <c r="L125" s="214">
        <f t="shared" si="1"/>
        <v>0</v>
      </c>
      <c r="M125" s="215"/>
      <c r="N125" s="211">
        <f>SUM(N70,N72,N74,N76,N78,N80,N82,N84,N86,N88,N90,N92,N94,N96,N98,N100,N102,N104,N106,N108,N110,N121,N123)</f>
        <v>4320000</v>
      </c>
      <c r="O125" s="237"/>
      <c r="P125" s="94">
        <f>SUM(P70,P72,P74,P76,P78,P80,P82,P84,P88,P86,P90,P92,P94,P96,P98,P100,P102,P104,P106,P108,P110,P121,P123)</f>
        <v>1000000</v>
      </c>
    </row>
    <row r="126" spans="1:16" ht="9.75" customHeight="1" thickBot="1">
      <c r="A126" s="195"/>
      <c r="B126" s="196"/>
      <c r="C126" s="197"/>
      <c r="D126" s="95"/>
      <c r="E126" s="96"/>
      <c r="F126" s="97"/>
      <c r="G126" s="98"/>
      <c r="H126" s="99"/>
      <c r="I126" s="100"/>
      <c r="J126" s="100"/>
      <c r="K126" s="100"/>
      <c r="L126" s="101"/>
      <c r="M126" s="102"/>
      <c r="N126" s="257">
        <f>SUM(N71,N73,N75,N77,N79,N81,N83,N85,N87,N89,N91,N93,N95,N97,N99,N101,N103,N105,N107,N109,N111,N122,N124)</f>
        <v>0</v>
      </c>
      <c r="O126" s="258"/>
      <c r="P126" s="154">
        <f>SUM(P71,P73,P75,P77,P79,P81,P83,P85,P87,P89,P91,P93,P95,P97,P99,P101,P103,P105,P107,P109,P111,P122,P124)</f>
        <v>0</v>
      </c>
    </row>
    <row r="127" spans="1:16" ht="9.75">
      <c r="A127" s="189">
        <v>45</v>
      </c>
      <c r="B127" s="189" t="s">
        <v>2</v>
      </c>
      <c r="C127" s="185" t="s">
        <v>100</v>
      </c>
      <c r="D127" s="189" t="s">
        <v>61</v>
      </c>
      <c r="E127" s="13">
        <v>6100000</v>
      </c>
      <c r="F127" s="10">
        <f>H127+((-1)*(G127+G128))</f>
        <v>100000</v>
      </c>
      <c r="G127" s="83"/>
      <c r="H127" s="132">
        <f>SUM(I127:L127)</f>
        <v>100000</v>
      </c>
      <c r="I127" s="87">
        <v>100000</v>
      </c>
      <c r="J127" s="136"/>
      <c r="K127" s="136"/>
      <c r="L127" s="137"/>
      <c r="M127" s="138"/>
      <c r="N127" s="36">
        <v>300000</v>
      </c>
      <c r="O127" s="25"/>
      <c r="P127" s="33">
        <v>5700000</v>
      </c>
    </row>
    <row r="128" spans="1:16" ht="9.75">
      <c r="A128" s="190"/>
      <c r="B128" s="190"/>
      <c r="C128" s="186"/>
      <c r="D128" s="190"/>
      <c r="E128" s="12"/>
      <c r="F128" s="9"/>
      <c r="G128" s="81"/>
      <c r="H128" s="133"/>
      <c r="I128" s="86"/>
      <c r="J128" s="139"/>
      <c r="K128" s="139"/>
      <c r="L128" s="140"/>
      <c r="M128" s="141"/>
      <c r="N128" s="34"/>
      <c r="O128" s="7"/>
      <c r="P128" s="9"/>
    </row>
    <row r="129" spans="1:16" ht="9.75">
      <c r="A129" s="189">
        <v>46</v>
      </c>
      <c r="B129" s="189" t="s">
        <v>7</v>
      </c>
      <c r="C129" s="185" t="s">
        <v>84</v>
      </c>
      <c r="D129" s="189">
        <v>2003</v>
      </c>
      <c r="E129" s="13">
        <v>70000</v>
      </c>
      <c r="F129" s="8">
        <f>H129+((-1)*(G129+G130))</f>
        <v>70000</v>
      </c>
      <c r="G129" s="83"/>
      <c r="H129" s="134">
        <f>SUM(I129:L129)</f>
        <v>70000</v>
      </c>
      <c r="I129" s="87">
        <v>70000</v>
      </c>
      <c r="J129" s="136"/>
      <c r="K129" s="136"/>
      <c r="L129" s="137"/>
      <c r="M129" s="138"/>
      <c r="N129" s="32"/>
      <c r="O129" s="6"/>
      <c r="P129" s="8"/>
    </row>
    <row r="130" spans="1:16" ht="10.5" thickBot="1">
      <c r="A130" s="190"/>
      <c r="B130" s="190"/>
      <c r="C130" s="186"/>
      <c r="D130" s="190"/>
      <c r="E130" s="12"/>
      <c r="F130" s="10"/>
      <c r="G130" s="83"/>
      <c r="H130" s="132"/>
      <c r="I130" s="87"/>
      <c r="J130" s="136"/>
      <c r="K130" s="136"/>
      <c r="L130" s="137"/>
      <c r="M130" s="138"/>
      <c r="N130" s="34"/>
      <c r="O130" s="7"/>
      <c r="P130" s="9"/>
    </row>
    <row r="131" spans="1:16" ht="9.75" customHeight="1">
      <c r="A131" s="192" t="s">
        <v>22</v>
      </c>
      <c r="B131" s="193"/>
      <c r="C131" s="194"/>
      <c r="D131" s="88"/>
      <c r="E131" s="89">
        <f aca="true" t="shared" si="2" ref="E131:L131">SUM(E127:E130)</f>
        <v>6170000</v>
      </c>
      <c r="F131" s="90">
        <f>SUM(F127:F130)</f>
        <v>170000</v>
      </c>
      <c r="G131" s="91">
        <f>SUM(G127:G130)</f>
        <v>0</v>
      </c>
      <c r="H131" s="92">
        <f>SUM(H127:H130)</f>
        <v>170000</v>
      </c>
      <c r="I131" s="93">
        <f>SUM(I127:I130)</f>
        <v>170000</v>
      </c>
      <c r="J131" s="93">
        <f t="shared" si="2"/>
        <v>0</v>
      </c>
      <c r="K131" s="93">
        <f t="shared" si="2"/>
        <v>0</v>
      </c>
      <c r="L131" s="251">
        <f t="shared" si="2"/>
        <v>0</v>
      </c>
      <c r="M131" s="252"/>
      <c r="N131" s="211">
        <f>SUM(N127,N129)</f>
        <v>300000</v>
      </c>
      <c r="O131" s="237"/>
      <c r="P131" s="94">
        <f>SUM(P127,P129)</f>
        <v>5700000</v>
      </c>
    </row>
    <row r="132" spans="1:16" ht="9.75" customHeight="1" thickBot="1">
      <c r="A132" s="195"/>
      <c r="B132" s="196"/>
      <c r="C132" s="197"/>
      <c r="D132" s="95"/>
      <c r="E132" s="96"/>
      <c r="F132" s="97"/>
      <c r="G132" s="98"/>
      <c r="H132" s="99"/>
      <c r="I132" s="100"/>
      <c r="J132" s="100"/>
      <c r="K132" s="100"/>
      <c r="L132" s="101"/>
      <c r="M132" s="102"/>
      <c r="N132" s="242">
        <f>SUM(N128,N130)</f>
        <v>0</v>
      </c>
      <c r="O132" s="197"/>
      <c r="P132" s="103">
        <f>SUM(P128,P130)</f>
        <v>0</v>
      </c>
    </row>
    <row r="133" spans="1:16" ht="9.75">
      <c r="A133" s="189">
        <v>47</v>
      </c>
      <c r="B133" s="189" t="s">
        <v>7</v>
      </c>
      <c r="C133" s="185" t="s">
        <v>114</v>
      </c>
      <c r="D133" s="189">
        <v>2003</v>
      </c>
      <c r="E133" s="13">
        <v>126000</v>
      </c>
      <c r="F133" s="8">
        <f>H133+((-1)*(G133+G134))</f>
        <v>126000</v>
      </c>
      <c r="G133" s="83"/>
      <c r="H133" s="132">
        <f>SUM(I133:L133)</f>
        <v>126000</v>
      </c>
      <c r="I133" s="87">
        <v>126000</v>
      </c>
      <c r="J133" s="136"/>
      <c r="K133" s="136"/>
      <c r="L133" s="137"/>
      <c r="M133" s="138"/>
      <c r="N133" s="23"/>
      <c r="O133" s="14"/>
      <c r="P133" s="10"/>
    </row>
    <row r="134" spans="1:16" ht="9.75">
      <c r="A134" s="190"/>
      <c r="B134" s="190"/>
      <c r="C134" s="186"/>
      <c r="D134" s="190"/>
      <c r="E134" s="12"/>
      <c r="F134" s="9"/>
      <c r="G134" s="81"/>
      <c r="H134" s="133"/>
      <c r="I134" s="86"/>
      <c r="J134" s="139"/>
      <c r="K134" s="139"/>
      <c r="L134" s="140"/>
      <c r="M134" s="141"/>
      <c r="N134" s="34"/>
      <c r="O134" s="7"/>
      <c r="P134" s="9"/>
    </row>
    <row r="135" spans="1:16" ht="9.75">
      <c r="A135" s="189">
        <v>48</v>
      </c>
      <c r="B135" s="189" t="s">
        <v>7</v>
      </c>
      <c r="C135" s="185" t="s">
        <v>86</v>
      </c>
      <c r="D135" s="189">
        <v>2004</v>
      </c>
      <c r="E135" s="13">
        <v>100000</v>
      </c>
      <c r="F135" s="8">
        <f>H135+((-1)*(G135+G136))</f>
        <v>100000</v>
      </c>
      <c r="G135" s="83">
        <v>-100000</v>
      </c>
      <c r="H135" s="132">
        <f>SUM(I135:L135)</f>
        <v>0</v>
      </c>
      <c r="I135" s="87"/>
      <c r="J135" s="136"/>
      <c r="K135" s="136"/>
      <c r="L135" s="137"/>
      <c r="M135" s="138"/>
      <c r="N135" s="60">
        <v>100000</v>
      </c>
      <c r="O135" s="24"/>
      <c r="P135" s="10"/>
    </row>
    <row r="136" spans="1:16" ht="10.5" thickBot="1">
      <c r="A136" s="190"/>
      <c r="B136" s="190"/>
      <c r="C136" s="186"/>
      <c r="D136" s="190"/>
      <c r="E136" s="12"/>
      <c r="F136" s="10"/>
      <c r="G136" s="83"/>
      <c r="H136" s="132"/>
      <c r="I136" s="87"/>
      <c r="J136" s="136"/>
      <c r="K136" s="136"/>
      <c r="L136" s="137"/>
      <c r="M136" s="138"/>
      <c r="N136" s="23"/>
      <c r="O136" s="14"/>
      <c r="P136" s="10"/>
    </row>
    <row r="137" spans="1:16" ht="9.75" customHeight="1">
      <c r="A137" s="192" t="s">
        <v>23</v>
      </c>
      <c r="B137" s="193"/>
      <c r="C137" s="194"/>
      <c r="D137" s="88"/>
      <c r="E137" s="89">
        <f aca="true" t="shared" si="3" ref="E137:L137">SUM(E133:E136)</f>
        <v>226000</v>
      </c>
      <c r="F137" s="90">
        <f t="shared" si="3"/>
        <v>226000</v>
      </c>
      <c r="G137" s="91">
        <f t="shared" si="3"/>
        <v>-100000</v>
      </c>
      <c r="H137" s="92">
        <f t="shared" si="3"/>
        <v>126000</v>
      </c>
      <c r="I137" s="93">
        <f t="shared" si="3"/>
        <v>126000</v>
      </c>
      <c r="J137" s="93">
        <f t="shared" si="3"/>
        <v>0</v>
      </c>
      <c r="K137" s="93">
        <f t="shared" si="3"/>
        <v>0</v>
      </c>
      <c r="L137" s="214">
        <f t="shared" si="3"/>
        <v>0</v>
      </c>
      <c r="M137" s="215"/>
      <c r="N137" s="211">
        <f>SUM(N133,N135)</f>
        <v>100000</v>
      </c>
      <c r="O137" s="237"/>
      <c r="P137" s="94">
        <f>SUM(P133,P135)</f>
        <v>0</v>
      </c>
    </row>
    <row r="138" spans="1:16" ht="9.75" customHeight="1" thickBot="1">
      <c r="A138" s="195"/>
      <c r="B138" s="196"/>
      <c r="C138" s="197"/>
      <c r="D138" s="95"/>
      <c r="E138" s="96"/>
      <c r="F138" s="97"/>
      <c r="G138" s="98"/>
      <c r="H138" s="99"/>
      <c r="I138" s="100"/>
      <c r="J138" s="100"/>
      <c r="K138" s="100"/>
      <c r="L138" s="101"/>
      <c r="M138" s="102"/>
      <c r="N138" s="242">
        <f>SUM(N134,N136)</f>
        <v>0</v>
      </c>
      <c r="O138" s="197"/>
      <c r="P138" s="103">
        <f>SUM(P134,P136)</f>
        <v>0</v>
      </c>
    </row>
    <row r="139" spans="1:16" ht="9.75">
      <c r="A139" s="189">
        <v>49</v>
      </c>
      <c r="B139" s="189" t="s">
        <v>7</v>
      </c>
      <c r="C139" s="185" t="s">
        <v>104</v>
      </c>
      <c r="D139" s="189">
        <v>2003</v>
      </c>
      <c r="E139" s="13">
        <v>64000</v>
      </c>
      <c r="F139" s="8">
        <f>H139+((-1)*(G139+G140))</f>
        <v>64000</v>
      </c>
      <c r="G139" s="83"/>
      <c r="H139" s="132">
        <f>SUM(I139:L139)</f>
        <v>64000</v>
      </c>
      <c r="I139" s="87">
        <v>64000</v>
      </c>
      <c r="J139" s="136"/>
      <c r="K139" s="136"/>
      <c r="L139" s="137"/>
      <c r="M139" s="138"/>
      <c r="N139" s="23"/>
      <c r="O139" s="14"/>
      <c r="P139" s="10"/>
    </row>
    <row r="140" spans="1:16" ht="9.75">
      <c r="A140" s="190"/>
      <c r="B140" s="190"/>
      <c r="C140" s="186"/>
      <c r="D140" s="190"/>
      <c r="E140" s="12"/>
      <c r="F140" s="10"/>
      <c r="G140" s="81"/>
      <c r="H140" s="133"/>
      <c r="I140" s="86"/>
      <c r="J140" s="139"/>
      <c r="K140" s="139"/>
      <c r="L140" s="140"/>
      <c r="M140" s="141"/>
      <c r="N140" s="34"/>
      <c r="O140" s="7"/>
      <c r="P140" s="9"/>
    </row>
    <row r="141" spans="1:16" ht="9.75">
      <c r="A141" s="189">
        <v>50</v>
      </c>
      <c r="B141" s="189" t="s">
        <v>7</v>
      </c>
      <c r="C141" s="185" t="s">
        <v>115</v>
      </c>
      <c r="D141" s="189">
        <v>2003</v>
      </c>
      <c r="E141" s="13">
        <v>32000</v>
      </c>
      <c r="F141" s="8">
        <f>H141+((-1)*(G141+G142))</f>
        <v>32000</v>
      </c>
      <c r="G141" s="83"/>
      <c r="H141" s="132">
        <f>SUM(I141:L141)</f>
        <v>32000</v>
      </c>
      <c r="I141" s="87">
        <v>32000</v>
      </c>
      <c r="J141" s="136"/>
      <c r="K141" s="136"/>
      <c r="L141" s="137"/>
      <c r="M141" s="138"/>
      <c r="N141" s="23"/>
      <c r="O141" s="14"/>
      <c r="P141" s="10"/>
    </row>
    <row r="142" spans="1:16" ht="10.5" thickBot="1">
      <c r="A142" s="190"/>
      <c r="B142" s="190"/>
      <c r="C142" s="186"/>
      <c r="D142" s="190"/>
      <c r="E142" s="12"/>
      <c r="F142" s="10"/>
      <c r="G142" s="83"/>
      <c r="H142" s="132"/>
      <c r="I142" s="87"/>
      <c r="J142" s="136"/>
      <c r="K142" s="136"/>
      <c r="L142" s="137"/>
      <c r="M142" s="138"/>
      <c r="N142" s="23"/>
      <c r="O142" s="14"/>
      <c r="P142" s="10"/>
    </row>
    <row r="143" spans="1:16" ht="9.75" customHeight="1">
      <c r="A143" s="192" t="s">
        <v>101</v>
      </c>
      <c r="B143" s="193"/>
      <c r="C143" s="194"/>
      <c r="D143" s="88"/>
      <c r="E143" s="89">
        <f aca="true" t="shared" si="4" ref="E143:L143">SUM(E139:E142)</f>
        <v>96000</v>
      </c>
      <c r="F143" s="90">
        <f t="shared" si="4"/>
        <v>96000</v>
      </c>
      <c r="G143" s="91">
        <f t="shared" si="4"/>
        <v>0</v>
      </c>
      <c r="H143" s="92">
        <f t="shared" si="4"/>
        <v>96000</v>
      </c>
      <c r="I143" s="93">
        <f t="shared" si="4"/>
        <v>96000</v>
      </c>
      <c r="J143" s="93">
        <f t="shared" si="4"/>
        <v>0</v>
      </c>
      <c r="K143" s="93">
        <f t="shared" si="4"/>
        <v>0</v>
      </c>
      <c r="L143" s="214">
        <f t="shared" si="4"/>
        <v>0</v>
      </c>
      <c r="M143" s="215"/>
      <c r="N143" s="211">
        <f>SUM(N139,N141)</f>
        <v>0</v>
      </c>
      <c r="O143" s="237"/>
      <c r="P143" s="94">
        <f>SUM(P139,P141)</f>
        <v>0</v>
      </c>
    </row>
    <row r="144" spans="1:16" ht="9.75" customHeight="1" thickBot="1">
      <c r="A144" s="195"/>
      <c r="B144" s="196"/>
      <c r="C144" s="197"/>
      <c r="D144" s="95"/>
      <c r="E144" s="96"/>
      <c r="F144" s="97"/>
      <c r="G144" s="98"/>
      <c r="H144" s="99"/>
      <c r="I144" s="100"/>
      <c r="J144" s="100"/>
      <c r="K144" s="100"/>
      <c r="L144" s="101"/>
      <c r="M144" s="102"/>
      <c r="N144" s="242">
        <f>SUM(N140,N142)</f>
        <v>0</v>
      </c>
      <c r="O144" s="197"/>
      <c r="P144" s="103">
        <f>SUM(P140,P142)</f>
        <v>0</v>
      </c>
    </row>
    <row r="145" spans="1:16" ht="9.75">
      <c r="A145" s="191">
        <v>51</v>
      </c>
      <c r="B145" s="191" t="s">
        <v>7</v>
      </c>
      <c r="C145" s="198" t="s">
        <v>78</v>
      </c>
      <c r="D145" s="191" t="s">
        <v>54</v>
      </c>
      <c r="E145" s="11">
        <v>530000</v>
      </c>
      <c r="F145" s="8">
        <f>H145+((-1)*(G145+G146))</f>
        <v>30000</v>
      </c>
      <c r="G145" s="83"/>
      <c r="H145" s="132">
        <f>SUM(I145:L145)</f>
        <v>30000</v>
      </c>
      <c r="I145" s="87">
        <v>30000</v>
      </c>
      <c r="J145" s="136"/>
      <c r="K145" s="136"/>
      <c r="L145" s="137"/>
      <c r="M145" s="138"/>
      <c r="N145" s="35">
        <v>500000</v>
      </c>
      <c r="O145" s="24"/>
      <c r="P145" s="8"/>
    </row>
    <row r="146" spans="1:16" ht="9.75">
      <c r="A146" s="190"/>
      <c r="B146" s="190"/>
      <c r="C146" s="186"/>
      <c r="D146" s="190"/>
      <c r="E146" s="12"/>
      <c r="F146" s="9"/>
      <c r="G146" s="81"/>
      <c r="H146" s="133"/>
      <c r="I146" s="86"/>
      <c r="J146" s="139"/>
      <c r="K146" s="139"/>
      <c r="L146" s="140"/>
      <c r="M146" s="141"/>
      <c r="N146" s="34"/>
      <c r="O146" s="7"/>
      <c r="P146" s="9"/>
    </row>
    <row r="147" spans="1:16" ht="9.75">
      <c r="A147" s="191">
        <v>52</v>
      </c>
      <c r="B147" s="191" t="s">
        <v>2</v>
      </c>
      <c r="C147" s="198" t="s">
        <v>24</v>
      </c>
      <c r="D147" s="191" t="s">
        <v>29</v>
      </c>
      <c r="E147" s="11">
        <v>12818000</v>
      </c>
      <c r="F147" s="8">
        <f>H147+((-1)*(G147+G148))</f>
        <v>3980000</v>
      </c>
      <c r="G147" s="82"/>
      <c r="H147" s="134">
        <f>SUM(I147:L147)</f>
        <v>3980000</v>
      </c>
      <c r="I147" s="120">
        <v>3980000</v>
      </c>
      <c r="J147" s="142"/>
      <c r="K147" s="142"/>
      <c r="L147" s="143"/>
      <c r="M147" s="144"/>
      <c r="N147" s="32"/>
      <c r="O147" s="6"/>
      <c r="P147" s="8"/>
    </row>
    <row r="148" spans="1:16" ht="9.75">
      <c r="A148" s="190"/>
      <c r="B148" s="190"/>
      <c r="C148" s="186"/>
      <c r="D148" s="190"/>
      <c r="E148" s="12"/>
      <c r="F148" s="9"/>
      <c r="G148" s="81"/>
      <c r="H148" s="133"/>
      <c r="I148" s="86"/>
      <c r="J148" s="139"/>
      <c r="K148" s="139"/>
      <c r="L148" s="140"/>
      <c r="M148" s="141"/>
      <c r="N148" s="34"/>
      <c r="O148" s="7"/>
      <c r="P148" s="9"/>
    </row>
    <row r="149" spans="1:16" ht="9.75">
      <c r="A149" s="191">
        <v>53</v>
      </c>
      <c r="B149" s="189" t="s">
        <v>2</v>
      </c>
      <c r="C149" s="185" t="s">
        <v>62</v>
      </c>
      <c r="D149" s="189" t="s">
        <v>18</v>
      </c>
      <c r="E149" s="13">
        <v>4485000</v>
      </c>
      <c r="F149" s="8">
        <f>H149+((-1)*(G149+G150))</f>
        <v>3100000</v>
      </c>
      <c r="G149" s="83"/>
      <c r="H149" s="134">
        <f>SUM(I149:L149)</f>
        <v>3100000</v>
      </c>
      <c r="I149" s="87">
        <v>2900000</v>
      </c>
      <c r="J149" s="136"/>
      <c r="K149" s="136"/>
      <c r="L149" s="137">
        <v>200000</v>
      </c>
      <c r="M149" s="138"/>
      <c r="N149" s="23"/>
      <c r="O149" s="14"/>
      <c r="P149" s="10"/>
    </row>
    <row r="150" spans="1:16" ht="9.75">
      <c r="A150" s="190"/>
      <c r="B150" s="190"/>
      <c r="C150" s="186"/>
      <c r="D150" s="190"/>
      <c r="E150" s="12"/>
      <c r="F150" s="9"/>
      <c r="G150" s="81"/>
      <c r="H150" s="133"/>
      <c r="I150" s="86"/>
      <c r="J150" s="139"/>
      <c r="K150" s="139"/>
      <c r="L150" s="146" t="s">
        <v>87</v>
      </c>
      <c r="M150" s="141"/>
      <c r="N150" s="34"/>
      <c r="O150" s="7"/>
      <c r="P150" s="9"/>
    </row>
    <row r="151" spans="1:16" ht="9.75">
      <c r="A151" s="191">
        <v>54</v>
      </c>
      <c r="B151" s="189" t="s">
        <v>2</v>
      </c>
      <c r="C151" s="185" t="s">
        <v>25</v>
      </c>
      <c r="D151" s="189" t="s">
        <v>63</v>
      </c>
      <c r="E151" s="13">
        <v>1822000</v>
      </c>
      <c r="F151" s="8">
        <f>H151+((-1)*(G151+G152))</f>
        <v>400000</v>
      </c>
      <c r="G151" s="83">
        <v>-370000</v>
      </c>
      <c r="H151" s="134">
        <f>SUM(I151:L151)</f>
        <v>30000</v>
      </c>
      <c r="I151" s="87">
        <v>30000</v>
      </c>
      <c r="J151" s="136"/>
      <c r="K151" s="136"/>
      <c r="L151" s="137"/>
      <c r="M151" s="138"/>
      <c r="N151" s="35">
        <v>570000</v>
      </c>
      <c r="O151" s="24"/>
      <c r="P151" s="31">
        <v>1200000</v>
      </c>
    </row>
    <row r="152" spans="1:16" ht="9.75">
      <c r="A152" s="190"/>
      <c r="B152" s="190"/>
      <c r="C152" s="186"/>
      <c r="D152" s="190"/>
      <c r="E152" s="12"/>
      <c r="F152" s="9"/>
      <c r="G152" s="81"/>
      <c r="H152" s="133"/>
      <c r="I152" s="86"/>
      <c r="J152" s="139"/>
      <c r="K152" s="139"/>
      <c r="L152" s="140"/>
      <c r="M152" s="141"/>
      <c r="N152" s="34"/>
      <c r="O152" s="7"/>
      <c r="P152" s="9"/>
    </row>
    <row r="153" spans="1:16" ht="9.75">
      <c r="A153" s="191">
        <v>55</v>
      </c>
      <c r="B153" s="189" t="s">
        <v>2</v>
      </c>
      <c r="C153" s="185" t="s">
        <v>79</v>
      </c>
      <c r="D153" s="189">
        <v>2003</v>
      </c>
      <c r="E153" s="13">
        <v>700000</v>
      </c>
      <c r="F153" s="8">
        <f>H153+((-1)*(G153+G154))</f>
        <v>500000</v>
      </c>
      <c r="G153" s="83"/>
      <c r="H153" s="134">
        <f>SUM(I153:L153)</f>
        <v>500000</v>
      </c>
      <c r="I153" s="87">
        <v>500000</v>
      </c>
      <c r="J153" s="136"/>
      <c r="K153" s="136"/>
      <c r="L153" s="137"/>
      <c r="M153" s="138"/>
      <c r="N153" s="60">
        <v>200000</v>
      </c>
      <c r="O153" s="24"/>
      <c r="P153" s="10"/>
    </row>
    <row r="154" spans="1:16" ht="9.75">
      <c r="A154" s="190"/>
      <c r="B154" s="190"/>
      <c r="C154" s="186"/>
      <c r="D154" s="190"/>
      <c r="E154" s="12"/>
      <c r="F154" s="9"/>
      <c r="G154" s="81"/>
      <c r="H154" s="133"/>
      <c r="I154" s="86"/>
      <c r="J154" s="139"/>
      <c r="K154" s="139"/>
      <c r="L154" s="140"/>
      <c r="M154" s="141"/>
      <c r="N154" s="34"/>
      <c r="O154" s="7"/>
      <c r="P154" s="9"/>
    </row>
    <row r="155" spans="1:16" ht="9.75">
      <c r="A155" s="191">
        <v>56</v>
      </c>
      <c r="B155" s="189" t="s">
        <v>2</v>
      </c>
      <c r="C155" s="185" t="s">
        <v>92</v>
      </c>
      <c r="D155" s="189">
        <v>2003</v>
      </c>
      <c r="E155" s="13">
        <v>100000</v>
      </c>
      <c r="F155" s="8">
        <f>H155+((-1)*(G155+G156))</f>
        <v>100000</v>
      </c>
      <c r="G155" s="83"/>
      <c r="H155" s="134">
        <f>SUM(I155:L155)</f>
        <v>100000</v>
      </c>
      <c r="I155" s="87">
        <v>100000</v>
      </c>
      <c r="J155" s="136"/>
      <c r="K155" s="136"/>
      <c r="L155" s="137"/>
      <c r="M155" s="138"/>
      <c r="N155" s="23"/>
      <c r="O155" s="14"/>
      <c r="P155" s="10"/>
    </row>
    <row r="156" spans="1:16" ht="10.5" thickBot="1">
      <c r="A156" s="190"/>
      <c r="B156" s="190"/>
      <c r="C156" s="186"/>
      <c r="D156" s="190"/>
      <c r="E156" s="13"/>
      <c r="F156" s="10"/>
      <c r="G156" s="83"/>
      <c r="H156" s="132"/>
      <c r="I156" s="87"/>
      <c r="J156" s="136"/>
      <c r="K156" s="136"/>
      <c r="L156" s="137"/>
      <c r="M156" s="138"/>
      <c r="N156" s="23"/>
      <c r="O156" s="14"/>
      <c r="P156" s="10"/>
    </row>
    <row r="157" spans="1:16" ht="9.75">
      <c r="A157" s="192" t="s">
        <v>26</v>
      </c>
      <c r="B157" s="193"/>
      <c r="C157" s="194"/>
      <c r="D157" s="88"/>
      <c r="E157" s="89">
        <f aca="true" t="shared" si="5" ref="E157:L157">SUM(E145:E156)</f>
        <v>20455000</v>
      </c>
      <c r="F157" s="90">
        <f>SUM(F145:F156)</f>
        <v>8110000</v>
      </c>
      <c r="G157" s="91">
        <f>SUM(G145:G156)</f>
        <v>-370000</v>
      </c>
      <c r="H157" s="92">
        <f>SUM(H145:H156)</f>
        <v>7740000</v>
      </c>
      <c r="I157" s="93">
        <f>SUM(I145:I156)</f>
        <v>7540000</v>
      </c>
      <c r="J157" s="93">
        <f t="shared" si="5"/>
        <v>0</v>
      </c>
      <c r="K157" s="93">
        <f t="shared" si="5"/>
        <v>0</v>
      </c>
      <c r="L157" s="214">
        <f t="shared" si="5"/>
        <v>200000</v>
      </c>
      <c r="M157" s="215"/>
      <c r="N157" s="211">
        <f>SUM(N145,N147,N149,N151,N153,N155)</f>
        <v>1270000</v>
      </c>
      <c r="O157" s="237"/>
      <c r="P157" s="94">
        <f>SUM(P145,P147,P149,P151,P153,P155)</f>
        <v>1200000</v>
      </c>
    </row>
    <row r="158" spans="1:16" ht="9.75" customHeight="1" thickBot="1">
      <c r="A158" s="195"/>
      <c r="B158" s="196"/>
      <c r="C158" s="197"/>
      <c r="D158" s="95"/>
      <c r="E158" s="96"/>
      <c r="F158" s="97"/>
      <c r="G158" s="98"/>
      <c r="H158" s="99"/>
      <c r="I158" s="100"/>
      <c r="J158" s="100"/>
      <c r="K158" s="100"/>
      <c r="L158" s="101"/>
      <c r="M158" s="102"/>
      <c r="N158" s="242">
        <f>SUM(N146,N148,N150,N152,N154,N156)</f>
        <v>0</v>
      </c>
      <c r="O158" s="197"/>
      <c r="P158" s="103">
        <f>SUM(P146,P148,P150,P152,P154,P156)</f>
        <v>0</v>
      </c>
    </row>
    <row r="159" spans="1:16" ht="9.75">
      <c r="A159" s="191">
        <v>57</v>
      </c>
      <c r="B159" s="189" t="s">
        <v>7</v>
      </c>
      <c r="C159" s="185" t="s">
        <v>117</v>
      </c>
      <c r="D159" s="189">
        <v>2003</v>
      </c>
      <c r="E159" s="13">
        <v>33000</v>
      </c>
      <c r="F159" s="8">
        <f>H159+((-1)*(G159+G160))</f>
        <v>33000</v>
      </c>
      <c r="G159" s="83"/>
      <c r="H159" s="134">
        <f>SUM(I159:L159)</f>
        <v>33000</v>
      </c>
      <c r="I159" s="87">
        <v>33000</v>
      </c>
      <c r="J159" s="136"/>
      <c r="K159" s="136"/>
      <c r="L159" s="137"/>
      <c r="M159" s="138"/>
      <c r="N159" s="23"/>
      <c r="O159" s="14"/>
      <c r="P159" s="10"/>
    </row>
    <row r="160" spans="1:16" ht="10.5" thickBot="1">
      <c r="A160" s="190"/>
      <c r="B160" s="190"/>
      <c r="C160" s="186"/>
      <c r="D160" s="190"/>
      <c r="E160" s="12"/>
      <c r="F160" s="9"/>
      <c r="G160" s="81"/>
      <c r="H160" s="133"/>
      <c r="I160" s="86"/>
      <c r="J160" s="139"/>
      <c r="K160" s="139"/>
      <c r="L160" s="140"/>
      <c r="M160" s="141"/>
      <c r="N160" s="34"/>
      <c r="O160" s="7"/>
      <c r="P160" s="9"/>
    </row>
    <row r="161" spans="1:16" ht="9.75">
      <c r="A161" s="192" t="s">
        <v>118</v>
      </c>
      <c r="B161" s="193"/>
      <c r="C161" s="194"/>
      <c r="D161" s="88"/>
      <c r="E161" s="89">
        <f aca="true" t="shared" si="6" ref="E161:L161">SUM(E159:E160)</f>
        <v>33000</v>
      </c>
      <c r="F161" s="89">
        <f t="shared" si="6"/>
        <v>33000</v>
      </c>
      <c r="G161" s="89">
        <f t="shared" si="6"/>
        <v>0</v>
      </c>
      <c r="H161" s="92">
        <f t="shared" si="6"/>
        <v>33000</v>
      </c>
      <c r="I161" s="93">
        <f t="shared" si="6"/>
        <v>33000</v>
      </c>
      <c r="J161" s="93">
        <f t="shared" si="6"/>
        <v>0</v>
      </c>
      <c r="K161" s="93">
        <f t="shared" si="6"/>
        <v>0</v>
      </c>
      <c r="L161" s="214">
        <f t="shared" si="6"/>
        <v>0</v>
      </c>
      <c r="M161" s="215"/>
      <c r="N161" s="211">
        <f>SUM(N159)</f>
        <v>0</v>
      </c>
      <c r="O161" s="237"/>
      <c r="P161" s="94">
        <f>SUM(P159)</f>
        <v>0</v>
      </c>
    </row>
    <row r="162" spans="1:16" ht="9.75" customHeight="1" thickBot="1">
      <c r="A162" s="195"/>
      <c r="B162" s="196"/>
      <c r="C162" s="197"/>
      <c r="D162" s="95"/>
      <c r="E162" s="96"/>
      <c r="F162" s="97"/>
      <c r="G162" s="98"/>
      <c r="H162" s="99"/>
      <c r="I162" s="100"/>
      <c r="J162" s="100"/>
      <c r="K162" s="100"/>
      <c r="L162" s="101"/>
      <c r="M162" s="102"/>
      <c r="N162" s="242">
        <f>SUM(N160)</f>
        <v>0</v>
      </c>
      <c r="O162" s="197"/>
      <c r="P162" s="103">
        <f>SUM(P160)</f>
        <v>0</v>
      </c>
    </row>
    <row r="163" spans="1:16" ht="9.75">
      <c r="A163" s="189">
        <v>58</v>
      </c>
      <c r="B163" s="189" t="s">
        <v>2</v>
      </c>
      <c r="C163" s="185" t="s">
        <v>116</v>
      </c>
      <c r="D163" s="189">
        <v>2003</v>
      </c>
      <c r="E163" s="13">
        <v>21113</v>
      </c>
      <c r="F163" s="10">
        <f>H163+((-1)*(G163+G164))</f>
        <v>21113</v>
      </c>
      <c r="G163" s="83"/>
      <c r="H163" s="132">
        <f>SUM(I163:L163)</f>
        <v>21113</v>
      </c>
      <c r="I163" s="87">
        <v>21113</v>
      </c>
      <c r="J163" s="136"/>
      <c r="K163" s="136"/>
      <c r="L163" s="137"/>
      <c r="M163" s="138"/>
      <c r="N163" s="23"/>
      <c r="O163" s="14"/>
      <c r="P163" s="10"/>
    </row>
    <row r="164" spans="1:16" ht="10.5" thickBot="1">
      <c r="A164" s="190"/>
      <c r="B164" s="190"/>
      <c r="C164" s="186"/>
      <c r="D164" s="190"/>
      <c r="E164" s="13"/>
      <c r="F164" s="10"/>
      <c r="G164" s="83"/>
      <c r="H164" s="132"/>
      <c r="I164" s="87"/>
      <c r="J164" s="136"/>
      <c r="K164" s="136"/>
      <c r="L164" s="137"/>
      <c r="M164" s="138"/>
      <c r="N164" s="23"/>
      <c r="O164" s="14"/>
      <c r="P164" s="10"/>
    </row>
    <row r="165" spans="1:16" ht="9.75">
      <c r="A165" s="192" t="s">
        <v>109</v>
      </c>
      <c r="B165" s="193"/>
      <c r="C165" s="194"/>
      <c r="D165" s="88"/>
      <c r="E165" s="89">
        <f aca="true" t="shared" si="7" ref="E165:L165">SUM(E163:E164)</f>
        <v>21113</v>
      </c>
      <c r="F165" s="90">
        <f t="shared" si="7"/>
        <v>21113</v>
      </c>
      <c r="G165" s="91">
        <f t="shared" si="7"/>
        <v>0</v>
      </c>
      <c r="H165" s="92">
        <f>SUM(H163:H164)</f>
        <v>21113</v>
      </c>
      <c r="I165" s="93">
        <f>SUM(I163:I164)</f>
        <v>21113</v>
      </c>
      <c r="J165" s="93">
        <f t="shared" si="7"/>
        <v>0</v>
      </c>
      <c r="K165" s="93">
        <f t="shared" si="7"/>
        <v>0</v>
      </c>
      <c r="L165" s="214">
        <f t="shared" si="7"/>
        <v>0</v>
      </c>
      <c r="M165" s="215"/>
      <c r="N165" s="211">
        <f>SUM(N163)</f>
        <v>0</v>
      </c>
      <c r="O165" s="237"/>
      <c r="P165" s="94">
        <f>SUM(P163)</f>
        <v>0</v>
      </c>
    </row>
    <row r="166" spans="1:16" ht="9.75" customHeight="1" thickBot="1">
      <c r="A166" s="195"/>
      <c r="B166" s="196"/>
      <c r="C166" s="197"/>
      <c r="D166" s="95"/>
      <c r="E166" s="96"/>
      <c r="F166" s="97"/>
      <c r="G166" s="98"/>
      <c r="H166" s="99"/>
      <c r="I166" s="100"/>
      <c r="J166" s="100"/>
      <c r="K166" s="100"/>
      <c r="L166" s="101"/>
      <c r="M166" s="102"/>
      <c r="N166" s="242">
        <f>SUM(N164)</f>
        <v>0</v>
      </c>
      <c r="O166" s="197"/>
      <c r="P166" s="103">
        <f>SUM(P164)</f>
        <v>0</v>
      </c>
    </row>
    <row r="167" spans="1:16" ht="9.75" customHeight="1">
      <c r="A167" s="18"/>
      <c r="B167" s="18"/>
      <c r="C167" s="18"/>
      <c r="D167" s="19"/>
      <c r="E167" s="20"/>
      <c r="F167" s="20"/>
      <c r="G167" s="20"/>
      <c r="H167" s="20"/>
      <c r="I167" s="20"/>
      <c r="J167" s="20"/>
      <c r="K167" s="20"/>
      <c r="L167" s="20"/>
      <c r="M167" s="20"/>
      <c r="N167" s="21"/>
      <c r="O167" s="18"/>
      <c r="P167" s="21"/>
    </row>
    <row r="168" spans="1:16" ht="9.75" customHeight="1">
      <c r="A168" s="18"/>
      <c r="B168" s="18"/>
      <c r="C168" s="18"/>
      <c r="D168" s="19"/>
      <c r="E168" s="20"/>
      <c r="F168" s="20"/>
      <c r="G168" s="20"/>
      <c r="H168" s="20"/>
      <c r="I168" s="20"/>
      <c r="J168" s="20"/>
      <c r="K168" s="20"/>
      <c r="L168" s="20"/>
      <c r="M168" s="20"/>
      <c r="N168" s="21"/>
      <c r="O168" s="18"/>
      <c r="P168" s="21"/>
    </row>
    <row r="169" spans="1:16" ht="5.25" customHeight="1">
      <c r="A169" s="18"/>
      <c r="B169" s="18"/>
      <c r="C169" s="18"/>
      <c r="D169" s="19"/>
      <c r="E169" s="20"/>
      <c r="F169" s="20"/>
      <c r="G169" s="20"/>
      <c r="H169" s="20"/>
      <c r="I169" s="20"/>
      <c r="J169" s="20"/>
      <c r="K169" s="20"/>
      <c r="L169" s="20"/>
      <c r="M169" s="20"/>
      <c r="N169" s="21"/>
      <c r="O169" s="18"/>
      <c r="P169" s="21"/>
    </row>
    <row r="170" spans="1:16" ht="4.5" customHeight="1">
      <c r="A170" s="162"/>
      <c r="B170" s="162"/>
      <c r="C170" s="162"/>
      <c r="D170" s="152"/>
      <c r="E170" s="163"/>
      <c r="F170" s="163"/>
      <c r="G170" s="163"/>
      <c r="H170" s="163"/>
      <c r="I170" s="163"/>
      <c r="J170" s="163"/>
      <c r="K170" s="163"/>
      <c r="L170" s="163"/>
      <c r="M170" s="163"/>
      <c r="N170" s="149"/>
      <c r="O170" s="162"/>
      <c r="P170" s="149"/>
    </row>
    <row r="171" spans="1:16" s="2" customFormat="1" ht="12.75" customHeight="1" thickBot="1">
      <c r="A171" s="189" t="s">
        <v>1</v>
      </c>
      <c r="B171" s="172" t="s">
        <v>0</v>
      </c>
      <c r="C171" s="172" t="s">
        <v>8</v>
      </c>
      <c r="D171" s="172" t="s">
        <v>9</v>
      </c>
      <c r="E171" s="175" t="s">
        <v>10</v>
      </c>
      <c r="F171" s="172" t="s">
        <v>108</v>
      </c>
      <c r="G171" s="187" t="s">
        <v>110</v>
      </c>
      <c r="H171" s="175" t="s">
        <v>96</v>
      </c>
      <c r="I171" s="187"/>
      <c r="J171" s="187"/>
      <c r="K171" s="187"/>
      <c r="L171" s="187"/>
      <c r="M171" s="187"/>
      <c r="N171" s="187"/>
      <c r="O171" s="187"/>
      <c r="P171" s="207"/>
    </row>
    <row r="172" spans="1:16" s="2" customFormat="1" ht="12.75" customHeight="1" thickBot="1">
      <c r="A172" s="189"/>
      <c r="B172" s="172"/>
      <c r="C172" s="172"/>
      <c r="D172" s="172"/>
      <c r="E172" s="175"/>
      <c r="F172" s="172"/>
      <c r="G172" s="187"/>
      <c r="H172" s="200">
        <v>2003</v>
      </c>
      <c r="I172" s="201"/>
      <c r="J172" s="201"/>
      <c r="K172" s="201"/>
      <c r="L172" s="201"/>
      <c r="M172" s="202"/>
      <c r="N172" s="203">
        <v>2004</v>
      </c>
      <c r="O172" s="204"/>
      <c r="P172" s="5">
        <v>2005</v>
      </c>
    </row>
    <row r="173" spans="1:16" s="2" customFormat="1" ht="9.75" customHeight="1" thickTop="1">
      <c r="A173" s="189"/>
      <c r="B173" s="172"/>
      <c r="C173" s="172"/>
      <c r="D173" s="172"/>
      <c r="E173" s="175"/>
      <c r="F173" s="172"/>
      <c r="G173" s="187"/>
      <c r="H173" s="180" t="s">
        <v>107</v>
      </c>
      <c r="I173" s="182" t="s">
        <v>14</v>
      </c>
      <c r="J173" s="183"/>
      <c r="K173" s="183"/>
      <c r="L173" s="183"/>
      <c r="M173" s="184"/>
      <c r="N173" s="205" t="s">
        <v>17</v>
      </c>
      <c r="O173" s="178"/>
      <c r="P173" s="179" t="s">
        <v>17</v>
      </c>
    </row>
    <row r="174" spans="1:16" s="2" customFormat="1" ht="9.75" customHeight="1">
      <c r="A174" s="189"/>
      <c r="B174" s="172"/>
      <c r="C174" s="172"/>
      <c r="D174" s="172"/>
      <c r="E174" s="175"/>
      <c r="F174" s="172"/>
      <c r="G174" s="187"/>
      <c r="H174" s="181"/>
      <c r="I174" s="255" t="s">
        <v>15</v>
      </c>
      <c r="J174" s="216" t="s">
        <v>13</v>
      </c>
      <c r="K174" s="217"/>
      <c r="L174" s="217"/>
      <c r="M174" s="218"/>
      <c r="N174" s="206"/>
      <c r="O174" s="207"/>
      <c r="P174" s="172"/>
    </row>
    <row r="175" spans="1:16" s="2" customFormat="1" ht="29.25">
      <c r="A175" s="190"/>
      <c r="B175" s="173"/>
      <c r="C175" s="173"/>
      <c r="D175" s="173"/>
      <c r="E175" s="176"/>
      <c r="F175" s="173"/>
      <c r="G175" s="188"/>
      <c r="H175" s="181"/>
      <c r="I175" s="256"/>
      <c r="J175" s="37" t="s">
        <v>11</v>
      </c>
      <c r="K175" s="37" t="s">
        <v>12</v>
      </c>
      <c r="L175" s="216" t="s">
        <v>16</v>
      </c>
      <c r="M175" s="218"/>
      <c r="N175" s="208"/>
      <c r="O175" s="209"/>
      <c r="P175" s="173"/>
    </row>
    <row r="176" spans="1:16" s="3" customFormat="1" ht="9" thickBot="1">
      <c r="A176" s="55">
        <v>1</v>
      </c>
      <c r="B176" s="55">
        <v>2</v>
      </c>
      <c r="C176" s="55">
        <v>3</v>
      </c>
      <c r="D176" s="55">
        <v>4</v>
      </c>
      <c r="E176" s="56">
        <v>5</v>
      </c>
      <c r="F176" s="55">
        <v>6</v>
      </c>
      <c r="G176" s="78">
        <v>7</v>
      </c>
      <c r="H176" s="131">
        <v>8</v>
      </c>
      <c r="I176" s="112">
        <v>9</v>
      </c>
      <c r="J176" s="135">
        <v>10</v>
      </c>
      <c r="K176" s="135">
        <v>11</v>
      </c>
      <c r="L176" s="253">
        <v>12</v>
      </c>
      <c r="M176" s="254"/>
      <c r="N176" s="219">
        <v>13</v>
      </c>
      <c r="O176" s="220"/>
      <c r="P176" s="55">
        <v>14</v>
      </c>
    </row>
    <row r="177" spans="1:16" ht="10.5" thickTop="1">
      <c r="A177" s="189">
        <v>59</v>
      </c>
      <c r="B177" s="189" t="s">
        <v>7</v>
      </c>
      <c r="C177" s="185" t="s">
        <v>128</v>
      </c>
      <c r="D177" s="189">
        <v>2003</v>
      </c>
      <c r="E177" s="13">
        <v>4300</v>
      </c>
      <c r="F177" s="10">
        <f>H177+((-1)*(G177+G178))</f>
        <v>0</v>
      </c>
      <c r="G177" s="83">
        <v>4300</v>
      </c>
      <c r="H177" s="132">
        <f>SUM(I177:L177)</f>
        <v>4300</v>
      </c>
      <c r="I177" s="87">
        <v>4300</v>
      </c>
      <c r="J177" s="136"/>
      <c r="K177" s="136"/>
      <c r="L177" s="137"/>
      <c r="M177" s="138"/>
      <c r="N177" s="23"/>
      <c r="O177" s="14"/>
      <c r="P177" s="10"/>
    </row>
    <row r="178" spans="1:16" ht="10.5" thickBot="1">
      <c r="A178" s="190"/>
      <c r="B178" s="190"/>
      <c r="C178" s="186"/>
      <c r="D178" s="190"/>
      <c r="E178" s="13"/>
      <c r="F178" s="10"/>
      <c r="G178" s="83"/>
      <c r="H178" s="132"/>
      <c r="I178" s="87"/>
      <c r="J178" s="136"/>
      <c r="K178" s="136"/>
      <c r="L178" s="137"/>
      <c r="M178" s="138"/>
      <c r="N178" s="23"/>
      <c r="O178" s="14"/>
      <c r="P178" s="10"/>
    </row>
    <row r="179" spans="1:16" ht="9.75">
      <c r="A179" s="192" t="s">
        <v>129</v>
      </c>
      <c r="B179" s="193"/>
      <c r="C179" s="194"/>
      <c r="D179" s="88"/>
      <c r="E179" s="89">
        <f aca="true" t="shared" si="8" ref="E179:L179">SUM(E177:E178)</f>
        <v>4300</v>
      </c>
      <c r="F179" s="90">
        <f t="shared" si="8"/>
        <v>0</v>
      </c>
      <c r="G179" s="91">
        <f t="shared" si="8"/>
        <v>4300</v>
      </c>
      <c r="H179" s="92">
        <f t="shared" si="8"/>
        <v>4300</v>
      </c>
      <c r="I179" s="93">
        <f t="shared" si="8"/>
        <v>4300</v>
      </c>
      <c r="J179" s="93">
        <f t="shared" si="8"/>
        <v>0</v>
      </c>
      <c r="K179" s="93">
        <f t="shared" si="8"/>
        <v>0</v>
      </c>
      <c r="L179" s="214">
        <f t="shared" si="8"/>
        <v>0</v>
      </c>
      <c r="M179" s="215"/>
      <c r="N179" s="211">
        <f>SUM(N177)</f>
        <v>0</v>
      </c>
      <c r="O179" s="237"/>
      <c r="P179" s="94">
        <f>SUM(P177)</f>
        <v>0</v>
      </c>
    </row>
    <row r="180" spans="1:16" ht="9.75" customHeight="1" thickBot="1">
      <c r="A180" s="195"/>
      <c r="B180" s="196"/>
      <c r="C180" s="197"/>
      <c r="D180" s="95"/>
      <c r="E180" s="96"/>
      <c r="F180" s="97"/>
      <c r="G180" s="98"/>
      <c r="H180" s="99"/>
      <c r="I180" s="100"/>
      <c r="J180" s="100"/>
      <c r="K180" s="100"/>
      <c r="L180" s="101"/>
      <c r="M180" s="102"/>
      <c r="N180" s="242">
        <f>SUM(N178)</f>
        <v>0</v>
      </c>
      <c r="O180" s="197"/>
      <c r="P180" s="103">
        <f>SUM(P178)</f>
        <v>0</v>
      </c>
    </row>
    <row r="181" spans="1:16" ht="9.75">
      <c r="A181" s="189">
        <v>60</v>
      </c>
      <c r="B181" s="189" t="s">
        <v>2</v>
      </c>
      <c r="C181" s="185" t="s">
        <v>102</v>
      </c>
      <c r="D181" s="189" t="s">
        <v>30</v>
      </c>
      <c r="E181" s="13">
        <v>3164000</v>
      </c>
      <c r="F181" s="10">
        <f>H181+((-1)*(G181+G182))</f>
        <v>100000</v>
      </c>
      <c r="G181" s="83"/>
      <c r="H181" s="132">
        <f>SUM(I181:L181)</f>
        <v>100000</v>
      </c>
      <c r="I181" s="87">
        <v>100000</v>
      </c>
      <c r="J181" s="136"/>
      <c r="K181" s="136"/>
      <c r="L181" s="137"/>
      <c r="M181" s="138"/>
      <c r="N181" s="23">
        <v>3000000</v>
      </c>
      <c r="O181" s="14"/>
      <c r="P181" s="10"/>
    </row>
    <row r="182" spans="1:16" ht="10.5" thickBot="1">
      <c r="A182" s="190"/>
      <c r="B182" s="190"/>
      <c r="C182" s="186"/>
      <c r="D182" s="190"/>
      <c r="E182" s="12"/>
      <c r="F182" s="10"/>
      <c r="G182" s="83"/>
      <c r="H182" s="132"/>
      <c r="I182" s="87"/>
      <c r="J182" s="136"/>
      <c r="K182" s="136"/>
      <c r="L182" s="137"/>
      <c r="M182" s="138"/>
      <c r="N182" s="34"/>
      <c r="O182" s="7"/>
      <c r="P182" s="9"/>
    </row>
    <row r="183" spans="1:16" ht="9.75" customHeight="1">
      <c r="A183" s="192" t="s">
        <v>27</v>
      </c>
      <c r="B183" s="193"/>
      <c r="C183" s="194"/>
      <c r="D183" s="88"/>
      <c r="E183" s="89">
        <f aca="true" t="shared" si="9" ref="E183:K183">SUM(E181:E182)</f>
        <v>3164000</v>
      </c>
      <c r="F183" s="90">
        <f t="shared" si="9"/>
        <v>100000</v>
      </c>
      <c r="G183" s="91">
        <f t="shared" si="9"/>
        <v>0</v>
      </c>
      <c r="H183" s="92">
        <f>SUM(H181:H182)</f>
        <v>100000</v>
      </c>
      <c r="I183" s="93">
        <f>SUM(I181:I182)</f>
        <v>100000</v>
      </c>
      <c r="J183" s="93">
        <f t="shared" si="9"/>
        <v>0</v>
      </c>
      <c r="K183" s="93">
        <f t="shared" si="9"/>
        <v>0</v>
      </c>
      <c r="L183" s="214">
        <v>0</v>
      </c>
      <c r="M183" s="215"/>
      <c r="N183" s="211">
        <f>N181</f>
        <v>3000000</v>
      </c>
      <c r="O183" s="237"/>
      <c r="P183" s="94">
        <f>SUM(P181)</f>
        <v>0</v>
      </c>
    </row>
    <row r="184" spans="1:16" ht="9.75" customHeight="1" thickBot="1">
      <c r="A184" s="195"/>
      <c r="B184" s="196"/>
      <c r="C184" s="197"/>
      <c r="D184" s="95"/>
      <c r="E184" s="96"/>
      <c r="F184" s="97"/>
      <c r="G184" s="98"/>
      <c r="H184" s="99"/>
      <c r="I184" s="100"/>
      <c r="J184" s="100"/>
      <c r="K184" s="100"/>
      <c r="L184" s="101"/>
      <c r="M184" s="102"/>
      <c r="N184" s="257">
        <f>N182</f>
        <v>0</v>
      </c>
      <c r="O184" s="258"/>
      <c r="P184" s="154">
        <f>SUM(P182)</f>
        <v>0</v>
      </c>
    </row>
    <row r="185" spans="1:16" ht="9.75">
      <c r="A185" s="189">
        <v>61</v>
      </c>
      <c r="B185" s="189" t="s">
        <v>7</v>
      </c>
      <c r="C185" s="185" t="s">
        <v>80</v>
      </c>
      <c r="D185" s="189">
        <v>2003</v>
      </c>
      <c r="E185" s="13">
        <v>80000</v>
      </c>
      <c r="F185" s="10">
        <f>H185+((-1)*(G185+G186))</f>
        <v>80000</v>
      </c>
      <c r="G185" s="83"/>
      <c r="H185" s="132">
        <f>SUM(I185:L185)</f>
        <v>80000</v>
      </c>
      <c r="I185" s="87">
        <v>40000</v>
      </c>
      <c r="J185" s="136"/>
      <c r="K185" s="136"/>
      <c r="L185" s="137">
        <v>40000</v>
      </c>
      <c r="M185" s="138"/>
      <c r="N185" s="23"/>
      <c r="O185" s="14"/>
      <c r="P185" s="10"/>
    </row>
    <row r="186" spans="1:16" ht="9.75">
      <c r="A186" s="190"/>
      <c r="B186" s="190"/>
      <c r="C186" s="186"/>
      <c r="D186" s="190"/>
      <c r="E186" s="12"/>
      <c r="F186" s="9"/>
      <c r="G186" s="81"/>
      <c r="H186" s="133"/>
      <c r="I186" s="86"/>
      <c r="J186" s="139"/>
      <c r="K186" s="139"/>
      <c r="L186" s="146" t="s">
        <v>88</v>
      </c>
      <c r="M186" s="141"/>
      <c r="N186" s="34"/>
      <c r="O186" s="7"/>
      <c r="P186" s="9"/>
    </row>
    <row r="187" spans="1:16" ht="9.75">
      <c r="A187" s="191">
        <v>62</v>
      </c>
      <c r="B187" s="189" t="s">
        <v>7</v>
      </c>
      <c r="C187" s="185" t="s">
        <v>66</v>
      </c>
      <c r="D187" s="189" t="s">
        <v>54</v>
      </c>
      <c r="E187" s="13">
        <v>100000</v>
      </c>
      <c r="F187" s="8">
        <f>H187+((-1)*(G187+G188))</f>
        <v>50000</v>
      </c>
      <c r="G187" s="83"/>
      <c r="H187" s="134">
        <f>SUM(I187:L187)</f>
        <v>50000</v>
      </c>
      <c r="I187" s="87">
        <v>50000</v>
      </c>
      <c r="J187" s="136"/>
      <c r="K187" s="136"/>
      <c r="L187" s="137"/>
      <c r="M187" s="138"/>
      <c r="N187" s="35">
        <v>50000</v>
      </c>
      <c r="O187" s="24"/>
      <c r="P187" s="10"/>
    </row>
    <row r="188" spans="1:16" ht="9.75">
      <c r="A188" s="190"/>
      <c r="B188" s="190"/>
      <c r="C188" s="186"/>
      <c r="D188" s="190"/>
      <c r="E188" s="12"/>
      <c r="F188" s="9"/>
      <c r="G188" s="81"/>
      <c r="H188" s="133"/>
      <c r="I188" s="86"/>
      <c r="J188" s="139"/>
      <c r="K188" s="139"/>
      <c r="L188" s="140"/>
      <c r="M188" s="141"/>
      <c r="N188" s="34"/>
      <c r="O188" s="7"/>
      <c r="P188" s="9"/>
    </row>
    <row r="189" spans="1:16" ht="9.75">
      <c r="A189" s="189">
        <v>63</v>
      </c>
      <c r="B189" s="189" t="s">
        <v>7</v>
      </c>
      <c r="C189" s="185" t="s">
        <v>81</v>
      </c>
      <c r="D189" s="189">
        <v>2003</v>
      </c>
      <c r="E189" s="13">
        <v>35000</v>
      </c>
      <c r="F189" s="8">
        <f>H189+((-1)*(G189+G190))</f>
        <v>35000</v>
      </c>
      <c r="G189" s="83"/>
      <c r="H189" s="134">
        <f>SUM(I189:L189)</f>
        <v>35000</v>
      </c>
      <c r="I189" s="87">
        <v>35000</v>
      </c>
      <c r="J189" s="136"/>
      <c r="K189" s="136"/>
      <c r="L189" s="137"/>
      <c r="M189" s="138"/>
      <c r="N189" s="23"/>
      <c r="O189" s="14"/>
      <c r="P189" s="10"/>
    </row>
    <row r="190" spans="1:16" ht="9.75">
      <c r="A190" s="190"/>
      <c r="B190" s="190"/>
      <c r="C190" s="186"/>
      <c r="D190" s="190"/>
      <c r="E190" s="12"/>
      <c r="F190" s="9"/>
      <c r="G190" s="81"/>
      <c r="H190" s="133"/>
      <c r="I190" s="86"/>
      <c r="J190" s="139"/>
      <c r="K190" s="139"/>
      <c r="L190" s="140"/>
      <c r="M190" s="141"/>
      <c r="N190" s="34"/>
      <c r="O190" s="7"/>
      <c r="P190" s="9"/>
    </row>
    <row r="191" spans="1:16" ht="9.75">
      <c r="A191" s="191">
        <v>64</v>
      </c>
      <c r="B191" s="189" t="s">
        <v>7</v>
      </c>
      <c r="C191" s="185" t="s">
        <v>67</v>
      </c>
      <c r="D191" s="189">
        <v>2003</v>
      </c>
      <c r="E191" s="13">
        <v>70000</v>
      </c>
      <c r="F191" s="8">
        <f>H191+((-1)*(G191+G192))</f>
        <v>70000</v>
      </c>
      <c r="G191" s="83"/>
      <c r="H191" s="134">
        <f>SUM(I191:L191)</f>
        <v>70000</v>
      </c>
      <c r="I191" s="87">
        <v>70000</v>
      </c>
      <c r="J191" s="136"/>
      <c r="K191" s="136"/>
      <c r="L191" s="137"/>
      <c r="M191" s="138"/>
      <c r="N191" s="23"/>
      <c r="O191" s="14"/>
      <c r="P191" s="10"/>
    </row>
    <row r="192" spans="1:16" ht="9.75">
      <c r="A192" s="190"/>
      <c r="B192" s="190"/>
      <c r="C192" s="186"/>
      <c r="D192" s="190"/>
      <c r="E192" s="12"/>
      <c r="F192" s="9"/>
      <c r="G192" s="81"/>
      <c r="H192" s="133"/>
      <c r="I192" s="86"/>
      <c r="J192" s="139"/>
      <c r="K192" s="139"/>
      <c r="L192" s="140"/>
      <c r="M192" s="141"/>
      <c r="N192" s="34"/>
      <c r="O192" s="7"/>
      <c r="P192" s="9"/>
    </row>
    <row r="193" spans="1:16" ht="9.75">
      <c r="A193" s="189">
        <v>65</v>
      </c>
      <c r="B193" s="189" t="s">
        <v>7</v>
      </c>
      <c r="C193" s="185" t="s">
        <v>68</v>
      </c>
      <c r="D193" s="189">
        <v>2003</v>
      </c>
      <c r="E193" s="13">
        <v>70000</v>
      </c>
      <c r="F193" s="8">
        <f>H193+((-1)*(G193+G194))</f>
        <v>70000</v>
      </c>
      <c r="G193" s="83"/>
      <c r="H193" s="134">
        <f>SUM(I193:L193)</f>
        <v>70000</v>
      </c>
      <c r="I193" s="87">
        <v>70000</v>
      </c>
      <c r="J193" s="136"/>
      <c r="K193" s="136"/>
      <c r="L193" s="137"/>
      <c r="M193" s="138"/>
      <c r="N193" s="23"/>
      <c r="O193" s="14"/>
      <c r="P193" s="10"/>
    </row>
    <row r="194" spans="1:16" ht="9.75">
      <c r="A194" s="190"/>
      <c r="B194" s="190"/>
      <c r="C194" s="186"/>
      <c r="D194" s="190"/>
      <c r="E194" s="12"/>
      <c r="F194" s="9"/>
      <c r="G194" s="81"/>
      <c r="H194" s="133"/>
      <c r="I194" s="86"/>
      <c r="J194" s="139"/>
      <c r="K194" s="139"/>
      <c r="L194" s="140"/>
      <c r="M194" s="141"/>
      <c r="N194" s="34"/>
      <c r="O194" s="7"/>
      <c r="P194" s="9"/>
    </row>
    <row r="195" spans="1:16" ht="9.75">
      <c r="A195" s="191">
        <v>66</v>
      </c>
      <c r="B195" s="191" t="s">
        <v>7</v>
      </c>
      <c r="C195" s="198" t="s">
        <v>98</v>
      </c>
      <c r="D195" s="191">
        <v>2003</v>
      </c>
      <c r="E195" s="11">
        <v>70000</v>
      </c>
      <c r="F195" s="8">
        <f>H195+((-1)*(G195+G196))</f>
        <v>70000</v>
      </c>
      <c r="G195" s="82"/>
      <c r="H195" s="134">
        <f>SUM(I195:L195)</f>
        <v>70000</v>
      </c>
      <c r="I195" s="120">
        <v>70000</v>
      </c>
      <c r="J195" s="142"/>
      <c r="K195" s="142"/>
      <c r="L195" s="143"/>
      <c r="M195" s="144"/>
      <c r="N195" s="23"/>
      <c r="O195" s="14"/>
      <c r="P195" s="10"/>
    </row>
    <row r="196" spans="1:16" ht="9.75">
      <c r="A196" s="190"/>
      <c r="B196" s="190"/>
      <c r="C196" s="186"/>
      <c r="D196" s="190"/>
      <c r="E196" s="12"/>
      <c r="F196" s="9"/>
      <c r="G196" s="81"/>
      <c r="H196" s="133"/>
      <c r="I196" s="86"/>
      <c r="J196" s="139"/>
      <c r="K196" s="139"/>
      <c r="L196" s="140"/>
      <c r="M196" s="141"/>
      <c r="N196" s="129"/>
      <c r="O196" s="7"/>
      <c r="P196" s="9"/>
    </row>
    <row r="197" spans="1:16" ht="9.75">
      <c r="A197" s="189">
        <v>67</v>
      </c>
      <c r="B197" s="189" t="s">
        <v>7</v>
      </c>
      <c r="C197" s="185" t="s">
        <v>82</v>
      </c>
      <c r="D197" s="189" t="s">
        <v>54</v>
      </c>
      <c r="E197" s="13">
        <v>160000</v>
      </c>
      <c r="F197" s="10">
        <f>H197+((-1)*(G197+G198))</f>
        <v>60000</v>
      </c>
      <c r="G197" s="83"/>
      <c r="H197" s="132">
        <f>SUM(I197:L197)</f>
        <v>60000</v>
      </c>
      <c r="I197" s="87">
        <v>60000</v>
      </c>
      <c r="J197" s="136"/>
      <c r="K197" s="136"/>
      <c r="L197" s="137"/>
      <c r="M197" s="138"/>
      <c r="N197" s="36">
        <v>100000</v>
      </c>
      <c r="O197" s="25"/>
      <c r="P197" s="10"/>
    </row>
    <row r="198" spans="1:16" ht="9.75">
      <c r="A198" s="190"/>
      <c r="B198" s="190"/>
      <c r="C198" s="186"/>
      <c r="D198" s="190"/>
      <c r="E198" s="12"/>
      <c r="F198" s="9"/>
      <c r="G198" s="81"/>
      <c r="H198" s="133"/>
      <c r="I198" s="86"/>
      <c r="J198" s="139"/>
      <c r="K198" s="139"/>
      <c r="L198" s="140"/>
      <c r="M198" s="141"/>
      <c r="N198" s="34"/>
      <c r="O198" s="7"/>
      <c r="P198" s="9"/>
    </row>
    <row r="199" spans="1:16" ht="9.75">
      <c r="A199" s="191">
        <v>68</v>
      </c>
      <c r="B199" s="189" t="s">
        <v>7</v>
      </c>
      <c r="C199" s="185" t="s">
        <v>83</v>
      </c>
      <c r="D199" s="189" t="s">
        <v>54</v>
      </c>
      <c r="E199" s="13">
        <v>75000</v>
      </c>
      <c r="F199" s="8">
        <f>H199+((-1)*(G199+G200))</f>
        <v>15000</v>
      </c>
      <c r="G199" s="82"/>
      <c r="H199" s="134">
        <f>SUM(I199:L199)</f>
        <v>15000</v>
      </c>
      <c r="I199" s="120">
        <v>15000</v>
      </c>
      <c r="J199" s="142"/>
      <c r="K199" s="142"/>
      <c r="L199" s="143"/>
      <c r="M199" s="144"/>
      <c r="N199" s="35">
        <v>60000</v>
      </c>
      <c r="O199" s="24"/>
      <c r="P199" s="10"/>
    </row>
    <row r="200" spans="1:16" ht="9.75">
      <c r="A200" s="190"/>
      <c r="B200" s="190"/>
      <c r="C200" s="186"/>
      <c r="D200" s="190"/>
      <c r="E200" s="12"/>
      <c r="F200" s="9"/>
      <c r="G200" s="81"/>
      <c r="H200" s="133"/>
      <c r="I200" s="86"/>
      <c r="J200" s="139"/>
      <c r="K200" s="139"/>
      <c r="L200" s="140"/>
      <c r="M200" s="141"/>
      <c r="N200" s="34"/>
      <c r="O200" s="7"/>
      <c r="P200" s="9"/>
    </row>
    <row r="201" spans="1:16" ht="9.75">
      <c r="A201" s="189">
        <v>69</v>
      </c>
      <c r="B201" s="189" t="s">
        <v>7</v>
      </c>
      <c r="C201" s="185" t="s">
        <v>69</v>
      </c>
      <c r="D201" s="189" t="s">
        <v>54</v>
      </c>
      <c r="E201" s="13">
        <v>100000</v>
      </c>
      <c r="F201" s="8">
        <f>H201+((-1)*(G201+G202))</f>
        <v>50000</v>
      </c>
      <c r="G201" s="13"/>
      <c r="H201" s="132">
        <f>SUM(I201:L201)</f>
        <v>50000</v>
      </c>
      <c r="I201" s="87">
        <v>50000</v>
      </c>
      <c r="J201" s="136"/>
      <c r="K201" s="136"/>
      <c r="L201" s="137"/>
      <c r="M201" s="138"/>
      <c r="N201" s="36">
        <v>50000</v>
      </c>
      <c r="O201" s="25"/>
      <c r="P201" s="10"/>
    </row>
    <row r="202" spans="1:16" ht="9.75">
      <c r="A202" s="190"/>
      <c r="B202" s="190"/>
      <c r="C202" s="186"/>
      <c r="D202" s="190"/>
      <c r="E202" s="12"/>
      <c r="F202" s="9"/>
      <c r="G202" s="12"/>
      <c r="H202" s="133"/>
      <c r="I202" s="86"/>
      <c r="J202" s="139"/>
      <c r="K202" s="139"/>
      <c r="L202" s="140"/>
      <c r="M202" s="141"/>
      <c r="N202" s="34"/>
      <c r="O202" s="7"/>
      <c r="P202" s="9"/>
    </row>
    <row r="203" spans="1:16" ht="9.75">
      <c r="A203" s="191">
        <v>70</v>
      </c>
      <c r="B203" s="189" t="s">
        <v>7</v>
      </c>
      <c r="C203" s="185" t="s">
        <v>70</v>
      </c>
      <c r="D203" s="189">
        <v>2003</v>
      </c>
      <c r="E203" s="13">
        <v>54040</v>
      </c>
      <c r="F203" s="8">
        <f>H203+((-1)*(G203+G204))</f>
        <v>50000</v>
      </c>
      <c r="G203" s="13">
        <v>4040</v>
      </c>
      <c r="H203" s="132">
        <f>SUM(I203:L203)</f>
        <v>54040</v>
      </c>
      <c r="I203" s="87">
        <v>54040</v>
      </c>
      <c r="J203" s="136"/>
      <c r="K203" s="136"/>
      <c r="L203" s="137"/>
      <c r="M203" s="138"/>
      <c r="N203" s="23"/>
      <c r="O203" s="14"/>
      <c r="P203" s="10"/>
    </row>
    <row r="204" spans="1:16" ht="9.75">
      <c r="A204" s="190"/>
      <c r="B204" s="190"/>
      <c r="C204" s="186"/>
      <c r="D204" s="190"/>
      <c r="E204" s="12"/>
      <c r="F204" s="9"/>
      <c r="G204" s="12"/>
      <c r="H204" s="133"/>
      <c r="I204" s="86"/>
      <c r="J204" s="139"/>
      <c r="K204" s="139"/>
      <c r="L204" s="140"/>
      <c r="M204" s="141"/>
      <c r="N204" s="34"/>
      <c r="O204" s="7"/>
      <c r="P204" s="9"/>
    </row>
    <row r="205" spans="1:16" ht="9.75">
      <c r="A205" s="189">
        <v>71</v>
      </c>
      <c r="B205" s="189" t="s">
        <v>7</v>
      </c>
      <c r="C205" s="185" t="s">
        <v>95</v>
      </c>
      <c r="D205" s="189">
        <v>2004</v>
      </c>
      <c r="E205" s="13">
        <v>60000</v>
      </c>
      <c r="F205" s="8">
        <f>H205+((-1)*(G205+G206))</f>
        <v>60000</v>
      </c>
      <c r="G205" s="13">
        <v>-60000</v>
      </c>
      <c r="H205" s="132">
        <f>SUM(I205:L205)</f>
        <v>0</v>
      </c>
      <c r="I205" s="87"/>
      <c r="J205" s="136"/>
      <c r="K205" s="136"/>
      <c r="L205" s="137"/>
      <c r="M205" s="138"/>
      <c r="N205" s="60">
        <v>60000</v>
      </c>
      <c r="O205" s="24"/>
      <c r="P205" s="10"/>
    </row>
    <row r="206" spans="1:16" ht="9.75">
      <c r="A206" s="190"/>
      <c r="B206" s="190"/>
      <c r="C206" s="186"/>
      <c r="D206" s="190"/>
      <c r="E206" s="12"/>
      <c r="F206" s="9"/>
      <c r="G206" s="12"/>
      <c r="H206" s="133"/>
      <c r="I206" s="86"/>
      <c r="J206" s="139"/>
      <c r="K206" s="139"/>
      <c r="L206" s="140"/>
      <c r="M206" s="141"/>
      <c r="N206" s="34"/>
      <c r="O206" s="7"/>
      <c r="P206" s="9"/>
    </row>
    <row r="207" spans="1:16" ht="9.75">
      <c r="A207" s="191">
        <v>72</v>
      </c>
      <c r="B207" s="189" t="s">
        <v>7</v>
      </c>
      <c r="C207" s="185" t="s">
        <v>64</v>
      </c>
      <c r="D207" s="189">
        <v>2003</v>
      </c>
      <c r="E207" s="13">
        <v>15000</v>
      </c>
      <c r="F207" s="8">
        <f>H207+((-1)*(G207+G208))</f>
        <v>15000</v>
      </c>
      <c r="G207" s="13"/>
      <c r="H207" s="132">
        <f>SUM(I207:L207)</f>
        <v>15000</v>
      </c>
      <c r="I207" s="87">
        <v>15000</v>
      </c>
      <c r="J207" s="136"/>
      <c r="K207" s="136"/>
      <c r="L207" s="137"/>
      <c r="M207" s="138"/>
      <c r="N207" s="23"/>
      <c r="O207" s="14"/>
      <c r="P207" s="10"/>
    </row>
    <row r="208" spans="1:16" ht="9.75">
      <c r="A208" s="190"/>
      <c r="B208" s="190"/>
      <c r="C208" s="186"/>
      <c r="D208" s="190"/>
      <c r="E208" s="12"/>
      <c r="F208" s="9"/>
      <c r="G208" s="12"/>
      <c r="H208" s="133"/>
      <c r="I208" s="86"/>
      <c r="J208" s="139"/>
      <c r="K208" s="139"/>
      <c r="L208" s="140"/>
      <c r="M208" s="141"/>
      <c r="N208" s="34"/>
      <c r="O208" s="7"/>
      <c r="P208" s="9"/>
    </row>
    <row r="209" spans="1:16" ht="9.75">
      <c r="A209" s="189">
        <v>73</v>
      </c>
      <c r="B209" s="189" t="s">
        <v>7</v>
      </c>
      <c r="C209" s="185" t="s">
        <v>65</v>
      </c>
      <c r="D209" s="189">
        <v>2003</v>
      </c>
      <c r="E209" s="13">
        <v>15000</v>
      </c>
      <c r="F209" s="8">
        <f>H209+((-1)*(G209+G210))</f>
        <v>15000</v>
      </c>
      <c r="G209" s="13"/>
      <c r="H209" s="134">
        <f>SUM(I209:L209)</f>
        <v>15000</v>
      </c>
      <c r="I209" s="87">
        <v>15000</v>
      </c>
      <c r="J209" s="136"/>
      <c r="K209" s="136"/>
      <c r="L209" s="137"/>
      <c r="M209" s="138"/>
      <c r="N209" s="23"/>
      <c r="O209" s="14"/>
      <c r="P209" s="10"/>
    </row>
    <row r="210" spans="1:16" ht="9.75">
      <c r="A210" s="190"/>
      <c r="B210" s="190"/>
      <c r="C210" s="186"/>
      <c r="D210" s="190"/>
      <c r="E210" s="12"/>
      <c r="F210" s="9"/>
      <c r="G210" s="12"/>
      <c r="H210" s="133"/>
      <c r="I210" s="86"/>
      <c r="J210" s="139"/>
      <c r="K210" s="139"/>
      <c r="L210" s="140"/>
      <c r="M210" s="141"/>
      <c r="N210" s="34"/>
      <c r="O210" s="7"/>
      <c r="P210" s="9"/>
    </row>
    <row r="211" spans="1:16" ht="9.75">
      <c r="A211" s="191">
        <v>74</v>
      </c>
      <c r="B211" s="189" t="s">
        <v>7</v>
      </c>
      <c r="C211" s="185" t="s">
        <v>119</v>
      </c>
      <c r="D211" s="189" t="s">
        <v>54</v>
      </c>
      <c r="E211" s="13">
        <v>60000</v>
      </c>
      <c r="F211" s="8">
        <f>H211+((-1)*(G211+G212))</f>
        <v>10000</v>
      </c>
      <c r="G211" s="13"/>
      <c r="H211" s="132">
        <f>SUM(I211:L211)</f>
        <v>10000</v>
      </c>
      <c r="I211" s="87">
        <v>10000</v>
      </c>
      <c r="J211" s="136"/>
      <c r="K211" s="136"/>
      <c r="L211" s="137"/>
      <c r="M211" s="138"/>
      <c r="N211" s="60">
        <v>50000</v>
      </c>
      <c r="O211" s="24"/>
      <c r="P211" s="10"/>
    </row>
    <row r="212" spans="1:16" ht="10.5" thickBot="1">
      <c r="A212" s="190"/>
      <c r="B212" s="190"/>
      <c r="C212" s="186"/>
      <c r="D212" s="190"/>
      <c r="E212" s="12"/>
      <c r="F212" s="10"/>
      <c r="G212" s="13"/>
      <c r="H212" s="132"/>
      <c r="I212" s="87"/>
      <c r="J212" s="136"/>
      <c r="K212" s="136"/>
      <c r="L212" s="137"/>
      <c r="M212" s="138"/>
      <c r="N212" s="34"/>
      <c r="O212" s="7"/>
      <c r="P212" s="9"/>
    </row>
    <row r="213" spans="1:16" ht="9.75">
      <c r="A213" s="192" t="s">
        <v>28</v>
      </c>
      <c r="B213" s="193"/>
      <c r="C213" s="194"/>
      <c r="D213" s="88"/>
      <c r="E213" s="89">
        <f aca="true" t="shared" si="10" ref="E213:L213">SUM(E185:E212)</f>
        <v>964040</v>
      </c>
      <c r="F213" s="89">
        <f t="shared" si="10"/>
        <v>650000</v>
      </c>
      <c r="G213" s="89">
        <f t="shared" si="10"/>
        <v>-55960</v>
      </c>
      <c r="H213" s="92">
        <f t="shared" si="10"/>
        <v>594040</v>
      </c>
      <c r="I213" s="93">
        <f t="shared" si="10"/>
        <v>554040</v>
      </c>
      <c r="J213" s="93">
        <f t="shared" si="10"/>
        <v>0</v>
      </c>
      <c r="K213" s="93">
        <f t="shared" si="10"/>
        <v>0</v>
      </c>
      <c r="L213" s="214">
        <f t="shared" si="10"/>
        <v>40000</v>
      </c>
      <c r="M213" s="215"/>
      <c r="N213" s="211">
        <f>SUM(N185,N187,N189,N191,N193,N195,N197,N199,N201,N203,N205,N207,N209,N211)</f>
        <v>370000</v>
      </c>
      <c r="O213" s="237"/>
      <c r="P213" s="94">
        <f>SUM(P185,P187,P189,P191,P193,P195,P197,P199,P201,P203,P205,P207,P209,P211)</f>
        <v>0</v>
      </c>
    </row>
    <row r="214" spans="1:16" ht="9.75" customHeight="1" thickBot="1">
      <c r="A214" s="195"/>
      <c r="B214" s="196"/>
      <c r="C214" s="197"/>
      <c r="D214" s="95"/>
      <c r="E214" s="96"/>
      <c r="F214" s="97"/>
      <c r="G214" s="98"/>
      <c r="H214" s="99"/>
      <c r="I214" s="100"/>
      <c r="J214" s="100"/>
      <c r="K214" s="100"/>
      <c r="L214" s="101"/>
      <c r="M214" s="102"/>
      <c r="N214" s="242">
        <f>SUM(N186,N188,N190,N192,N194,N196,N198,N200,N202,N204,N206,N208,N210,N212)</f>
        <v>0</v>
      </c>
      <c r="O214" s="197"/>
      <c r="P214" s="103">
        <f>SUM(P186,P188,P190,P192,P194,P196,P198,P200,P202,P204,P206,P208,P210,P212)</f>
        <v>0</v>
      </c>
    </row>
    <row r="215" spans="1:16" ht="9.75">
      <c r="A215" s="191">
        <v>75</v>
      </c>
      <c r="B215" s="189" t="s">
        <v>7</v>
      </c>
      <c r="C215" s="185" t="s">
        <v>93</v>
      </c>
      <c r="D215" s="189">
        <v>2003</v>
      </c>
      <c r="E215" s="13">
        <v>40000</v>
      </c>
      <c r="F215" s="8">
        <f>H215+((-1)*(G215+G216))</f>
        <v>40000</v>
      </c>
      <c r="G215" s="13"/>
      <c r="H215" s="134">
        <f>SUM(I215:L215)</f>
        <v>40000</v>
      </c>
      <c r="I215" s="87">
        <v>40000</v>
      </c>
      <c r="J215" s="136"/>
      <c r="K215" s="136"/>
      <c r="L215" s="137"/>
      <c r="M215" s="138"/>
      <c r="N215" s="23"/>
      <c r="O215" s="14"/>
      <c r="P215" s="10"/>
    </row>
    <row r="216" spans="1:16" ht="9.75">
      <c r="A216" s="190"/>
      <c r="B216" s="190"/>
      <c r="C216" s="186"/>
      <c r="D216" s="190"/>
      <c r="E216" s="12"/>
      <c r="F216" s="9"/>
      <c r="G216" s="12"/>
      <c r="H216" s="133"/>
      <c r="I216" s="86"/>
      <c r="J216" s="139"/>
      <c r="K216" s="139"/>
      <c r="L216" s="140"/>
      <c r="M216" s="141"/>
      <c r="N216" s="34"/>
      <c r="O216" s="7"/>
      <c r="P216" s="9"/>
    </row>
    <row r="217" spans="1:16" ht="9.75">
      <c r="A217" s="189">
        <v>76</v>
      </c>
      <c r="B217" s="189" t="s">
        <v>7</v>
      </c>
      <c r="C217" s="185" t="s">
        <v>122</v>
      </c>
      <c r="D217" s="189">
        <v>2003</v>
      </c>
      <c r="E217" s="13">
        <v>5000</v>
      </c>
      <c r="F217" s="10">
        <v>5000</v>
      </c>
      <c r="G217" s="13"/>
      <c r="H217" s="132">
        <f>SUM(I217:L217)</f>
        <v>5000</v>
      </c>
      <c r="I217" s="87">
        <v>5000</v>
      </c>
      <c r="J217" s="136"/>
      <c r="K217" s="136"/>
      <c r="L217" s="137"/>
      <c r="M217" s="138"/>
      <c r="N217" s="23"/>
      <c r="O217" s="14"/>
      <c r="P217" s="10"/>
    </row>
    <row r="218" spans="1:16" ht="10.5" thickBot="1">
      <c r="A218" s="190"/>
      <c r="B218" s="190"/>
      <c r="C218" s="186"/>
      <c r="D218" s="190"/>
      <c r="E218" s="12"/>
      <c r="F218" s="10"/>
      <c r="G218" s="13"/>
      <c r="H218" s="132"/>
      <c r="I218" s="87"/>
      <c r="J218" s="136"/>
      <c r="K218" s="136"/>
      <c r="L218" s="137"/>
      <c r="M218" s="138"/>
      <c r="N218" s="34"/>
      <c r="O218" s="7"/>
      <c r="P218" s="9"/>
    </row>
    <row r="219" spans="1:16" ht="9.75">
      <c r="A219" s="192" t="s">
        <v>94</v>
      </c>
      <c r="B219" s="193"/>
      <c r="C219" s="194"/>
      <c r="D219" s="88"/>
      <c r="E219" s="89">
        <f aca="true" t="shared" si="11" ref="E219:L219">SUM(E215:E218)</f>
        <v>45000</v>
      </c>
      <c r="F219" s="90">
        <f t="shared" si="11"/>
        <v>45000</v>
      </c>
      <c r="G219" s="91">
        <f t="shared" si="11"/>
        <v>0</v>
      </c>
      <c r="H219" s="92">
        <f t="shared" si="11"/>
        <v>45000</v>
      </c>
      <c r="I219" s="93">
        <f t="shared" si="11"/>
        <v>45000</v>
      </c>
      <c r="J219" s="93">
        <f t="shared" si="11"/>
        <v>0</v>
      </c>
      <c r="K219" s="93">
        <f t="shared" si="11"/>
        <v>0</v>
      </c>
      <c r="L219" s="214">
        <f t="shared" si="11"/>
        <v>0</v>
      </c>
      <c r="M219" s="215"/>
      <c r="N219" s="211">
        <f>SUM(N215,N217)</f>
        <v>0</v>
      </c>
      <c r="O219" s="237"/>
      <c r="P219" s="94">
        <f>SUM(P215,P217)</f>
        <v>0</v>
      </c>
    </row>
    <row r="220" spans="1:16" ht="9.75" customHeight="1" thickBot="1">
      <c r="A220" s="259"/>
      <c r="B220" s="260"/>
      <c r="C220" s="261"/>
      <c r="D220" s="164"/>
      <c r="E220" s="165"/>
      <c r="F220" s="166"/>
      <c r="G220" s="167"/>
      <c r="H220" s="168"/>
      <c r="I220" s="166"/>
      <c r="J220" s="166"/>
      <c r="K220" s="166"/>
      <c r="L220" s="165"/>
      <c r="M220" s="169"/>
      <c r="N220" s="262">
        <f>SUM(N216,N218)</f>
        <v>0</v>
      </c>
      <c r="O220" s="261"/>
      <c r="P220" s="170">
        <f>SUM(P216,P218)</f>
        <v>0</v>
      </c>
    </row>
    <row r="221" spans="1:16" ht="13.5" customHeight="1" thickTop="1">
      <c r="A221" s="231" t="s">
        <v>31</v>
      </c>
      <c r="B221" s="232"/>
      <c r="C221" s="233"/>
      <c r="D221" s="66"/>
      <c r="E221" s="67">
        <f>SUM(E179,E68,E125,E131,E137,E143,E157,E161,E165,E183,E213,E219)</f>
        <v>60780617</v>
      </c>
      <c r="F221" s="67">
        <f>SUM(F68,F125,F131,F137,F143,F179,F157,F161,F165,F183,F213,F219)</f>
        <v>22937260</v>
      </c>
      <c r="G221" s="161">
        <f>SUM(G68,G125,G131,G137,G179,G143,G157,G161,G165,G183,G213,G219)</f>
        <v>-733660</v>
      </c>
      <c r="H221" s="130">
        <f>SUM(H179,H68,H125,H131,H137,H143,H157,H161,H165,H183,H213,H219)</f>
        <v>22203600</v>
      </c>
      <c r="I221" s="147">
        <f>SUM(I179,I68,I125,I131,I137,I143,I157,I161,I165,I183,I213,I219)</f>
        <v>12397822</v>
      </c>
      <c r="J221" s="67">
        <f>SUM(J179,J68,J125,J131,J137,J143,J157,J161,J165,J183,J213,J219)</f>
        <v>5700000</v>
      </c>
      <c r="K221" s="67">
        <f>SUM(K179,K68,K125,K131,K137,K143,K157,K161,K165,K183,K213,K219)</f>
        <v>2166500</v>
      </c>
      <c r="L221" s="238">
        <f>SUM(L179,L68,L125,L131,L137,L143,L157,L161,L165,L183,L213,L219)</f>
        <v>1939278</v>
      </c>
      <c r="M221" s="239"/>
      <c r="N221" s="240">
        <f>SUM(N179,N68,N125,N131,N137,N143,N157,N161,N165,N183,N213,N219)</f>
        <v>12150000</v>
      </c>
      <c r="O221" s="241"/>
      <c r="P221" s="70">
        <f>SUM(P68,P125,P179,P131,P137,P143,P157,P161,P165,P183,P213,P219)</f>
        <v>8200000</v>
      </c>
    </row>
    <row r="222" spans="1:16" ht="13.5" customHeight="1" thickBot="1">
      <c r="A222" s="234"/>
      <c r="B222" s="235"/>
      <c r="C222" s="236"/>
      <c r="D222" s="71"/>
      <c r="E222" s="72"/>
      <c r="F222" s="84"/>
      <c r="G222" s="85"/>
      <c r="H222" s="73"/>
      <c r="I222" s="148"/>
      <c r="J222" s="74"/>
      <c r="K222" s="74"/>
      <c r="L222" s="75"/>
      <c r="M222" s="76"/>
      <c r="N222" s="229">
        <f>SUM(N69,N126,N132,N138,N180,N144,N158,N162,N166,N184,N214,N220)</f>
        <v>4900000</v>
      </c>
      <c r="O222" s="230"/>
      <c r="P222" s="77">
        <f>SUM(P69,P126,P132,P138,P144,P180,P158,P162,P166,P184,P214,P220)</f>
        <v>1400000</v>
      </c>
    </row>
    <row r="223" spans="1:16" ht="4.5" customHeight="1">
      <c r="A223" s="38"/>
      <c r="B223" s="38"/>
      <c r="C223" s="38"/>
      <c r="D223" s="15"/>
      <c r="E223" s="39"/>
      <c r="F223" s="39"/>
      <c r="G223" s="39"/>
      <c r="H223" s="39"/>
      <c r="I223" s="39"/>
      <c r="J223" s="39"/>
      <c r="K223" s="39"/>
      <c r="L223" s="39"/>
      <c r="M223" s="39"/>
      <c r="N223" s="40"/>
      <c r="O223" s="41"/>
      <c r="P223" s="40"/>
    </row>
    <row r="224" spans="1:16" s="46" customFormat="1" ht="9.75" customHeight="1">
      <c r="A224" s="47" t="s">
        <v>89</v>
      </c>
      <c r="B224" s="42"/>
      <c r="C224" s="42"/>
      <c r="D224" s="42"/>
      <c r="E224" s="43"/>
      <c r="F224" s="43"/>
      <c r="G224" s="43"/>
      <c r="H224" s="43"/>
      <c r="I224" s="43"/>
      <c r="J224" s="43"/>
      <c r="K224" s="43"/>
      <c r="L224" s="43"/>
      <c r="M224" s="43"/>
      <c r="N224" s="44"/>
      <c r="O224" s="45"/>
      <c r="P224" s="44"/>
    </row>
    <row r="226" s="16" customFormat="1" ht="12.75">
      <c r="D226" s="17"/>
    </row>
    <row r="227" spans="4:8" s="16" customFormat="1" ht="12.75">
      <c r="D227" s="17"/>
      <c r="H227" s="171"/>
    </row>
  </sheetData>
  <mergeCells count="433">
    <mergeCell ref="N63:O63"/>
    <mergeCell ref="A115:A119"/>
    <mergeCell ref="B115:B119"/>
    <mergeCell ref="C115:C119"/>
    <mergeCell ref="D115:D119"/>
    <mergeCell ref="E115:E119"/>
    <mergeCell ref="F115:F119"/>
    <mergeCell ref="G115:G119"/>
    <mergeCell ref="H115:P115"/>
    <mergeCell ref="H116:M116"/>
    <mergeCell ref="I61:I62"/>
    <mergeCell ref="J61:M61"/>
    <mergeCell ref="L62:M62"/>
    <mergeCell ref="L63:M63"/>
    <mergeCell ref="E58:E62"/>
    <mergeCell ref="F58:F62"/>
    <mergeCell ref="G58:G62"/>
    <mergeCell ref="H58:P58"/>
    <mergeCell ref="H59:M59"/>
    <mergeCell ref="N59:O59"/>
    <mergeCell ref="H60:H62"/>
    <mergeCell ref="I60:M60"/>
    <mergeCell ref="N60:O62"/>
    <mergeCell ref="P60:P62"/>
    <mergeCell ref="A58:A62"/>
    <mergeCell ref="B58:B62"/>
    <mergeCell ref="C58:C62"/>
    <mergeCell ref="D58:D62"/>
    <mergeCell ref="A23:A24"/>
    <mergeCell ref="B23:B24"/>
    <mergeCell ref="C23:C24"/>
    <mergeCell ref="D23:D24"/>
    <mergeCell ref="A19:A20"/>
    <mergeCell ref="B19:B20"/>
    <mergeCell ref="C19:C20"/>
    <mergeCell ref="D19:D20"/>
    <mergeCell ref="A221:C222"/>
    <mergeCell ref="L221:M221"/>
    <mergeCell ref="N221:O221"/>
    <mergeCell ref="N222:O222"/>
    <mergeCell ref="A219:C220"/>
    <mergeCell ref="L219:M219"/>
    <mergeCell ref="N219:O219"/>
    <mergeCell ref="N220:O220"/>
    <mergeCell ref="A215:A216"/>
    <mergeCell ref="B215:B216"/>
    <mergeCell ref="C215:C216"/>
    <mergeCell ref="D215:D216"/>
    <mergeCell ref="A213:C214"/>
    <mergeCell ref="L213:M213"/>
    <mergeCell ref="N213:O213"/>
    <mergeCell ref="N214:O214"/>
    <mergeCell ref="A211:A212"/>
    <mergeCell ref="B211:B212"/>
    <mergeCell ref="C211:C212"/>
    <mergeCell ref="D211:D212"/>
    <mergeCell ref="A209:A210"/>
    <mergeCell ref="B209:B210"/>
    <mergeCell ref="C209:C210"/>
    <mergeCell ref="D209:D210"/>
    <mergeCell ref="A207:A208"/>
    <mergeCell ref="B207:B208"/>
    <mergeCell ref="C207:C208"/>
    <mergeCell ref="D207:D208"/>
    <mergeCell ref="A205:A206"/>
    <mergeCell ref="B205:B206"/>
    <mergeCell ref="C205:C206"/>
    <mergeCell ref="D205:D206"/>
    <mergeCell ref="A203:A204"/>
    <mergeCell ref="B203:B204"/>
    <mergeCell ref="C203:C204"/>
    <mergeCell ref="D203:D204"/>
    <mergeCell ref="A201:A202"/>
    <mergeCell ref="B201:B202"/>
    <mergeCell ref="C201:C202"/>
    <mergeCell ref="D201:D202"/>
    <mergeCell ref="A199:A200"/>
    <mergeCell ref="B199:B200"/>
    <mergeCell ref="C199:C200"/>
    <mergeCell ref="D199:D200"/>
    <mergeCell ref="A197:A198"/>
    <mergeCell ref="B197:B198"/>
    <mergeCell ref="C197:C198"/>
    <mergeCell ref="D197:D198"/>
    <mergeCell ref="A195:A196"/>
    <mergeCell ref="B195:B196"/>
    <mergeCell ref="C195:C196"/>
    <mergeCell ref="D195:D196"/>
    <mergeCell ref="A193:A194"/>
    <mergeCell ref="B193:B194"/>
    <mergeCell ref="C193:C194"/>
    <mergeCell ref="D193:D194"/>
    <mergeCell ref="A191:A192"/>
    <mergeCell ref="B191:B192"/>
    <mergeCell ref="C191:C192"/>
    <mergeCell ref="D191:D192"/>
    <mergeCell ref="A189:A190"/>
    <mergeCell ref="B189:B190"/>
    <mergeCell ref="C189:C190"/>
    <mergeCell ref="D189:D190"/>
    <mergeCell ref="A187:A188"/>
    <mergeCell ref="B187:B188"/>
    <mergeCell ref="C187:C188"/>
    <mergeCell ref="D187:D188"/>
    <mergeCell ref="A185:A186"/>
    <mergeCell ref="B185:B186"/>
    <mergeCell ref="C185:C186"/>
    <mergeCell ref="D185:D186"/>
    <mergeCell ref="A183:C184"/>
    <mergeCell ref="L183:M183"/>
    <mergeCell ref="N183:O183"/>
    <mergeCell ref="N184:O184"/>
    <mergeCell ref="A181:A182"/>
    <mergeCell ref="B181:B182"/>
    <mergeCell ref="C181:C182"/>
    <mergeCell ref="D181:D182"/>
    <mergeCell ref="A165:C166"/>
    <mergeCell ref="L165:M165"/>
    <mergeCell ref="N165:O165"/>
    <mergeCell ref="N166:O166"/>
    <mergeCell ref="A163:A164"/>
    <mergeCell ref="B163:B164"/>
    <mergeCell ref="C163:C164"/>
    <mergeCell ref="D163:D164"/>
    <mergeCell ref="A161:C162"/>
    <mergeCell ref="L161:M161"/>
    <mergeCell ref="N161:O161"/>
    <mergeCell ref="N162:O162"/>
    <mergeCell ref="A159:A160"/>
    <mergeCell ref="B159:B160"/>
    <mergeCell ref="C159:C160"/>
    <mergeCell ref="D159:D160"/>
    <mergeCell ref="A157:C158"/>
    <mergeCell ref="L157:M157"/>
    <mergeCell ref="N157:O157"/>
    <mergeCell ref="N158:O158"/>
    <mergeCell ref="A155:A156"/>
    <mergeCell ref="B155:B156"/>
    <mergeCell ref="C155:C156"/>
    <mergeCell ref="D155:D156"/>
    <mergeCell ref="A153:A154"/>
    <mergeCell ref="B153:B154"/>
    <mergeCell ref="C153:C154"/>
    <mergeCell ref="D153:D154"/>
    <mergeCell ref="A151:A152"/>
    <mergeCell ref="B151:B152"/>
    <mergeCell ref="C151:C152"/>
    <mergeCell ref="D151:D152"/>
    <mergeCell ref="A149:A150"/>
    <mergeCell ref="B149:B150"/>
    <mergeCell ref="C149:C150"/>
    <mergeCell ref="D149:D150"/>
    <mergeCell ref="A147:A148"/>
    <mergeCell ref="B147:B148"/>
    <mergeCell ref="C147:C148"/>
    <mergeCell ref="D147:D148"/>
    <mergeCell ref="A145:A146"/>
    <mergeCell ref="B145:B146"/>
    <mergeCell ref="C145:C146"/>
    <mergeCell ref="D145:D146"/>
    <mergeCell ref="A143:C144"/>
    <mergeCell ref="L143:M143"/>
    <mergeCell ref="N143:O143"/>
    <mergeCell ref="N144:O144"/>
    <mergeCell ref="A141:A142"/>
    <mergeCell ref="B141:B142"/>
    <mergeCell ref="C141:C142"/>
    <mergeCell ref="D141:D142"/>
    <mergeCell ref="A139:A140"/>
    <mergeCell ref="B139:B140"/>
    <mergeCell ref="C139:C140"/>
    <mergeCell ref="D139:D140"/>
    <mergeCell ref="A137:C138"/>
    <mergeCell ref="L137:M137"/>
    <mergeCell ref="N137:O137"/>
    <mergeCell ref="N138:O138"/>
    <mergeCell ref="A135:A136"/>
    <mergeCell ref="B135:B136"/>
    <mergeCell ref="C135:C136"/>
    <mergeCell ref="D135:D136"/>
    <mergeCell ref="A133:A134"/>
    <mergeCell ref="B133:B134"/>
    <mergeCell ref="C133:C134"/>
    <mergeCell ref="D133:D134"/>
    <mergeCell ref="A131:C132"/>
    <mergeCell ref="L131:M131"/>
    <mergeCell ref="N131:O131"/>
    <mergeCell ref="N132:O132"/>
    <mergeCell ref="A129:A130"/>
    <mergeCell ref="B129:B130"/>
    <mergeCell ref="C129:C130"/>
    <mergeCell ref="D129:D130"/>
    <mergeCell ref="A127:A128"/>
    <mergeCell ref="B127:B128"/>
    <mergeCell ref="C127:C128"/>
    <mergeCell ref="D127:D128"/>
    <mergeCell ref="A125:C126"/>
    <mergeCell ref="L125:M125"/>
    <mergeCell ref="N125:O125"/>
    <mergeCell ref="N126:O126"/>
    <mergeCell ref="A123:A124"/>
    <mergeCell ref="B123:B124"/>
    <mergeCell ref="C123:C124"/>
    <mergeCell ref="D123:D124"/>
    <mergeCell ref="A121:A122"/>
    <mergeCell ref="B121:B122"/>
    <mergeCell ref="C121:C122"/>
    <mergeCell ref="D121:D122"/>
    <mergeCell ref="A110:A111"/>
    <mergeCell ref="B110:B111"/>
    <mergeCell ref="C110:C111"/>
    <mergeCell ref="D110:D111"/>
    <mergeCell ref="A108:A109"/>
    <mergeCell ref="B108:B109"/>
    <mergeCell ref="C108:C109"/>
    <mergeCell ref="D108:D109"/>
    <mergeCell ref="A106:A107"/>
    <mergeCell ref="B106:B107"/>
    <mergeCell ref="C106:C107"/>
    <mergeCell ref="D106:D107"/>
    <mergeCell ref="A104:A105"/>
    <mergeCell ref="B104:B105"/>
    <mergeCell ref="C104:C105"/>
    <mergeCell ref="D104:D105"/>
    <mergeCell ref="A102:A103"/>
    <mergeCell ref="B102:B103"/>
    <mergeCell ref="C102:C103"/>
    <mergeCell ref="D102:D103"/>
    <mergeCell ref="A100:A101"/>
    <mergeCell ref="B100:B101"/>
    <mergeCell ref="C100:C101"/>
    <mergeCell ref="D100:D101"/>
    <mergeCell ref="A98:A99"/>
    <mergeCell ref="B98:B99"/>
    <mergeCell ref="C98:C99"/>
    <mergeCell ref="D98:D99"/>
    <mergeCell ref="A96:A97"/>
    <mergeCell ref="B96:B97"/>
    <mergeCell ref="C96:C97"/>
    <mergeCell ref="D96:D97"/>
    <mergeCell ref="A94:A95"/>
    <mergeCell ref="B94:B95"/>
    <mergeCell ref="C94:C95"/>
    <mergeCell ref="D94:D95"/>
    <mergeCell ref="A92:A93"/>
    <mergeCell ref="B92:B93"/>
    <mergeCell ref="C92:C93"/>
    <mergeCell ref="D92:D93"/>
    <mergeCell ref="A90:A91"/>
    <mergeCell ref="B90:B91"/>
    <mergeCell ref="C90:C91"/>
    <mergeCell ref="D90:D91"/>
    <mergeCell ref="A86:A87"/>
    <mergeCell ref="B86:B87"/>
    <mergeCell ref="C86:C87"/>
    <mergeCell ref="D86:D87"/>
    <mergeCell ref="A84:A85"/>
    <mergeCell ref="B84:B85"/>
    <mergeCell ref="C84:C85"/>
    <mergeCell ref="D84:D85"/>
    <mergeCell ref="A82:A83"/>
    <mergeCell ref="B82:B83"/>
    <mergeCell ref="C82:C83"/>
    <mergeCell ref="D82:D83"/>
    <mergeCell ref="A80:A81"/>
    <mergeCell ref="B80:B81"/>
    <mergeCell ref="C80:C81"/>
    <mergeCell ref="D80:D81"/>
    <mergeCell ref="A78:A79"/>
    <mergeCell ref="B78:B79"/>
    <mergeCell ref="C78:C79"/>
    <mergeCell ref="D78:D79"/>
    <mergeCell ref="A76:A77"/>
    <mergeCell ref="B76:B77"/>
    <mergeCell ref="C76:C77"/>
    <mergeCell ref="D76:D77"/>
    <mergeCell ref="A74:A75"/>
    <mergeCell ref="B74:B75"/>
    <mergeCell ref="C74:C75"/>
    <mergeCell ref="D74:D75"/>
    <mergeCell ref="A72:A73"/>
    <mergeCell ref="B72:B73"/>
    <mergeCell ref="C72:C73"/>
    <mergeCell ref="D72:D73"/>
    <mergeCell ref="A70:A71"/>
    <mergeCell ref="B70:B71"/>
    <mergeCell ref="C70:C71"/>
    <mergeCell ref="D70:D71"/>
    <mergeCell ref="N116:O116"/>
    <mergeCell ref="H117:H119"/>
    <mergeCell ref="I117:M117"/>
    <mergeCell ref="N117:O119"/>
    <mergeCell ref="I118:I119"/>
    <mergeCell ref="J118:M118"/>
    <mergeCell ref="L119:M119"/>
    <mergeCell ref="P117:P119"/>
    <mergeCell ref="L120:M120"/>
    <mergeCell ref="N120:O120"/>
    <mergeCell ref="I174:I175"/>
    <mergeCell ref="J174:M174"/>
    <mergeCell ref="L175:M175"/>
    <mergeCell ref="N173:O175"/>
    <mergeCell ref="P173:P175"/>
    <mergeCell ref="A68:C69"/>
    <mergeCell ref="L68:M68"/>
    <mergeCell ref="N68:O68"/>
    <mergeCell ref="N69:O69"/>
    <mergeCell ref="A66:A67"/>
    <mergeCell ref="B66:B67"/>
    <mergeCell ref="C66:C67"/>
    <mergeCell ref="D66:D67"/>
    <mergeCell ref="A64:A65"/>
    <mergeCell ref="B64:B65"/>
    <mergeCell ref="C64:C65"/>
    <mergeCell ref="D64:D65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1:A22"/>
    <mergeCell ref="B21:B22"/>
    <mergeCell ref="C21:C22"/>
    <mergeCell ref="D21:D22"/>
    <mergeCell ref="A17:A18"/>
    <mergeCell ref="B17:B18"/>
    <mergeCell ref="C17:C18"/>
    <mergeCell ref="D17:D18"/>
    <mergeCell ref="L14:M14"/>
    <mergeCell ref="N14:O14"/>
    <mergeCell ref="A15:A16"/>
    <mergeCell ref="B15:B16"/>
    <mergeCell ref="C15:C16"/>
    <mergeCell ref="D15:D16"/>
    <mergeCell ref="P11:P13"/>
    <mergeCell ref="I12:I13"/>
    <mergeCell ref="J12:M12"/>
    <mergeCell ref="L13:M13"/>
    <mergeCell ref="N10:O10"/>
    <mergeCell ref="H11:H13"/>
    <mergeCell ref="I11:M11"/>
    <mergeCell ref="N11:O13"/>
    <mergeCell ref="A6:P6"/>
    <mergeCell ref="A9:A13"/>
    <mergeCell ref="B9:B13"/>
    <mergeCell ref="C9:C13"/>
    <mergeCell ref="D9:D13"/>
    <mergeCell ref="E9:E13"/>
    <mergeCell ref="F9:F13"/>
    <mergeCell ref="G9:G13"/>
    <mergeCell ref="H9:P9"/>
    <mergeCell ref="H10:M10"/>
    <mergeCell ref="A217:A218"/>
    <mergeCell ref="B217:B218"/>
    <mergeCell ref="C217:C218"/>
    <mergeCell ref="D217:D218"/>
    <mergeCell ref="A88:A89"/>
    <mergeCell ref="B88:B89"/>
    <mergeCell ref="C88:C89"/>
    <mergeCell ref="D88:D89"/>
    <mergeCell ref="A177:A178"/>
    <mergeCell ref="B177:B178"/>
    <mergeCell ref="C177:C178"/>
    <mergeCell ref="D177:D178"/>
    <mergeCell ref="A179:C180"/>
    <mergeCell ref="L179:M179"/>
    <mergeCell ref="N179:O179"/>
    <mergeCell ref="N180:O180"/>
    <mergeCell ref="A171:A175"/>
    <mergeCell ref="B171:B175"/>
    <mergeCell ref="C171:C175"/>
    <mergeCell ref="D171:D175"/>
    <mergeCell ref="L176:M176"/>
    <mergeCell ref="N176:O176"/>
    <mergeCell ref="E171:E175"/>
    <mergeCell ref="F171:F175"/>
    <mergeCell ref="G171:G175"/>
    <mergeCell ref="H171:P171"/>
    <mergeCell ref="H172:M172"/>
    <mergeCell ref="N172:O172"/>
    <mergeCell ref="H173:H175"/>
    <mergeCell ref="I173:M173"/>
  </mergeCells>
  <printOptions horizontalCentered="1"/>
  <pageMargins left="0.57" right="0.45" top="0.35" bottom="0.25" header="0.32" footer="0.2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2003-07-01T09:06:07Z</cp:lastPrinted>
  <dcterms:created xsi:type="dcterms:W3CDTF">2002-08-13T10:14:59Z</dcterms:created>
  <dcterms:modified xsi:type="dcterms:W3CDTF">2003-07-01T09:14:51Z</dcterms:modified>
  <cp:category/>
  <cp:version/>
  <cp:contentType/>
  <cp:contentStatus/>
</cp:coreProperties>
</file>