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225" windowHeight="9000" activeTab="0"/>
  </bookViews>
  <sheets>
    <sheet name="WYDATKI" sheetId="1" r:id="rId1"/>
    <sheet name="ZEST_DZIALOW" sheetId="2" r:id="rId2"/>
  </sheets>
  <definedNames>
    <definedName name="_xlnm.Print_Area" localSheetId="0">'WYDATKI'!$A$1:$FY$428</definedName>
  </definedNames>
  <calcPr fullCalcOnLoad="1"/>
</workbook>
</file>

<file path=xl/sharedStrings.xml><?xml version="1.0" encoding="utf-8"?>
<sst xmlns="http://schemas.openxmlformats.org/spreadsheetml/2006/main" count="349" uniqueCount="218">
  <si>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</si>
  <si>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</si>
  <si>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</si>
  <si>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</si>
  <si>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</si>
  <si>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</si>
  <si>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</si>
  <si>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</si>
  <si>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</si>
  <si>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</si>
  <si>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</si>
  <si>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</si>
  <si>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</si>
  <si>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</si>
  <si>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</si>
  <si>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</si>
  <si>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>Część podstawowa subwencji ogólnej dla gmin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</si>
  <si>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</si>
  <si>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</si>
  <si>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</si>
  <si>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</si>
  <si>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</si>
  <si>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</si>
  <si>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</si>
  <si>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</si>
  <si>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</si>
  <si>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</si>
  <si>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</si>
  <si>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</si>
  <si>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</si>
  <si>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</si>
  <si>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</si>
  <si>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</si>
  <si>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</si>
  <si>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</si>
  <si>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</si>
  <si>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</si>
  <si>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</si>
  <si>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Różne opłaty - opłata stała na rzecz Nadleśnictwa </t>
  </si>
  <si>
    <t xml:space="preserve">Składki na Fundusz Pracy </t>
  </si>
  <si>
    <t xml:space="preserve">Zakup materiałów i wyposażenia </t>
  </si>
  <si>
    <t>Zakup usług remontowych - remonty i modernizacja dróg</t>
  </si>
  <si>
    <t>Zakup usług pozostałych - bieżące utrzymanie, odśnieżanie, oznakowanie</t>
  </si>
  <si>
    <t xml:space="preserve">Wydatki inwestycyjne jednostek budżetowych - drogi i chodniki </t>
  </si>
  <si>
    <t>Zakup energii - gaz i woda</t>
  </si>
  <si>
    <t xml:space="preserve">Różne opłaty i składki - ubezpieczenie </t>
  </si>
  <si>
    <t xml:space="preserve">Zakup usług pozostałych - czynsz za lokal Świackich </t>
  </si>
  <si>
    <t xml:space="preserve">Lokalny transport zbiorowy </t>
  </si>
  <si>
    <t>Dotacje celowe przekazane gminie lub miastu stołecznemu Warszawie na zadanie bieżące realizowane na podstawie porozumień (umów) między j.s.t.</t>
  </si>
  <si>
    <t xml:space="preserve">Zakup usług pozostałych - opracowania planu przestrzennego zagospodarowania </t>
  </si>
  <si>
    <t xml:space="preserve">Plany zagospodarowania przestrzennego </t>
  </si>
  <si>
    <t>Zakup usług pozostałych - opracowania map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</si>
  <si>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</si>
  <si>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</si>
  <si>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</si>
  <si>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</si>
  <si>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</si>
  <si>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</si>
  <si>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</si>
  <si>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</si>
  <si>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</si>
  <si>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</si>
  <si>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</si>
  <si>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</si>
  <si>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</si>
  <si>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</si>
  <si>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Nagrody i wydatki osobowe nie zaliczone do wynagrodzeń - odzież ochronna </t>
  </si>
  <si>
    <t xml:space="preserve">Wpłaty na PFRON </t>
  </si>
  <si>
    <t xml:space="preserve">Zakup materiałów i wyposażenia - druki środki czystości, materiały piśmienne, wyposażenie, paliwo </t>
  </si>
  <si>
    <t xml:space="preserve">Zakup usług zdrowotnych </t>
  </si>
  <si>
    <t>Zakup usług pozostałych - opłaty pocztowe, umowy zlecenia - obsługa prawna, wywóz nieczystości, telefony, opłaty za studia i szkolenia itp. w tym promocja gminy</t>
  </si>
  <si>
    <t xml:space="preserve">Podróże służbowe krajowe i ryczałty samochodowe </t>
  </si>
  <si>
    <t xml:space="preserve">Różne opłaty i składki - ubezpieczenia majątkowe, samochodów </t>
  </si>
  <si>
    <t xml:space="preserve">Podatek od towarów i usług </t>
  </si>
  <si>
    <t xml:space="preserve">Wydatki na zakupy inwestycyjne jednostek budżetowych - zakup komputerów i kserokopiarek </t>
  </si>
  <si>
    <t xml:space="preserve">Wynagrodzenia agencyjno-prowizyjne dla sołtysów </t>
  </si>
  <si>
    <t>Zakup materiałów i wyposażenia - druki</t>
  </si>
  <si>
    <t xml:space="preserve">Zakup usług pozostałych - usługi pozostałe i bankowe </t>
  </si>
  <si>
    <t xml:space="preserve">Pobór podatków, opłat i niepodatkowych należności budżetowych </t>
  </si>
  <si>
    <t xml:space="preserve">Różne opłaty i składki - na rzecz Związków Gmin Wiejskich </t>
  </si>
  <si>
    <t xml:space="preserve">Urzędy naczelnych organów władzy państwowej, kontroli i ochrony praw </t>
  </si>
  <si>
    <t>Składki ZUS</t>
  </si>
  <si>
    <t xml:space="preserve">Zakup usług pozostałych - rejestr wyborców </t>
  </si>
  <si>
    <t xml:space="preserve">Ochotnicze straże pożarne </t>
  </si>
  <si>
    <t>Nagrody i wydatki osobowe nie zaliczone do wynagrodzeń</t>
  </si>
  <si>
    <t xml:space="preserve">Zakup energii </t>
  </si>
  <si>
    <t xml:space="preserve">Zakup usług remontowych </t>
  </si>
  <si>
    <t xml:space="preserve">OBSŁUGA DŁUGU PUBLICZNEGO </t>
  </si>
  <si>
    <t>Obsługa papierów wartościowych, kredytów i pożyczek jednostek samorządu terytorialnego</t>
  </si>
  <si>
    <t xml:space="preserve">Odsetki i dyskonto od krajowych skarbowych papierów wartościowych oraz pożyczek i kredytów </t>
  </si>
  <si>
    <t xml:space="preserve">Gimnazja </t>
  </si>
  <si>
    <t xml:space="preserve">Dowożenie uczniów do szkół </t>
  </si>
  <si>
    <t xml:space="preserve">Dokształcanie i doskonalenie nauczycieli </t>
  </si>
  <si>
    <t>Nagrody i wydatki osobowe nie zaliczone do wynagrodzeń - odzież ochronna, zasiłek na zagospodarowanie, dodatki mieszkaniowe, wypłata na pomoc zdrowotną nauczycieli</t>
  </si>
  <si>
    <t>Zakup materiałów i wyposażenia - środki czystości, materiały piśmienne, pozostałe materiały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</si>
  <si>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</si>
  <si>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</si>
  <si>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</si>
  <si>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</si>
  <si>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</si>
  <si>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 xml:space="preserve">Nagrody i wydatki osobowe nie zaliczone do wynagrodzeń - odzież ochronna, zasiłki na zagospodarowanie, dodatki mieszkaniowe, wydatki na pomoc zdrowotną nauczycieli </t>
  </si>
  <si>
    <t>Zakupy materiałów i wyposażenia - środki czystości, materiały piśmienne</t>
  </si>
  <si>
    <t>Zakup usług remontowych</t>
  </si>
  <si>
    <t>Składka na ubezpieczenia społeczne</t>
  </si>
  <si>
    <t xml:space="preserve">OCHRONA ZDROWIA </t>
  </si>
  <si>
    <t xml:space="preserve">Przeciwdziałanie alkoholizmowi </t>
  </si>
  <si>
    <t xml:space="preserve">Zakup usług pozostałych, w tym: zakup usług profilaktycznych i edukacyjnych świadczonych dla dzieci z rodzin patologicznych wg programu Komisji Przeciwdziałania Alkoholizmowi </t>
  </si>
  <si>
    <t xml:space="preserve">Podróże służbowe krajowe </t>
  </si>
  <si>
    <t xml:space="preserve">Składki na ubezpieczenie zdrowotne </t>
  </si>
  <si>
    <t>Zasiłki i pomoc w naturze oraz składki na ubezpieczenie społeczne i zdrowotne</t>
  </si>
  <si>
    <t>Dodatki mieszkaniowe</t>
  </si>
  <si>
    <t>Zasiłki rodzinne, pielęgnacyjne i wychowawcze</t>
  </si>
  <si>
    <t xml:space="preserve">Świadczenia społeczne </t>
  </si>
  <si>
    <t xml:space="preserve">Świadczenia społeczne - budżet państwa </t>
  </si>
  <si>
    <t xml:space="preserve">Świadczenia społeczne - dożywianie uczniów </t>
  </si>
  <si>
    <t>Składki na ubezpieczenie społeczne</t>
  </si>
  <si>
    <t>Zakupy materiałów i wyposażenia - materiały piśmienne, paliwo do samochodu służbowego</t>
  </si>
  <si>
    <t>Zakup usług pozostałych - opłata pocztowa, szkolenia, opłaty za studia</t>
  </si>
  <si>
    <t xml:space="preserve">Świetlice szkolne </t>
  </si>
  <si>
    <t xml:space="preserve">Nagrody i wydatki osobowe nie zaliczone do wynagrodzeń - dodatki mieszkaniowe, wypłaty na pomoc zdrowotną nauczycieli </t>
  </si>
  <si>
    <t>Zakup materiałów i wyposażenia - materiały piśmienne itp.</t>
  </si>
  <si>
    <t xml:space="preserve">Zakupy materiałów i wyposażenia </t>
  </si>
  <si>
    <t xml:space="preserve">Placówki wychowania pozaszkolnego </t>
  </si>
  <si>
    <t xml:space="preserve">Pomoc materialna dla uczniów </t>
  </si>
  <si>
    <t>Dotacje celowe z budżetu na finansowanie lub dofinansowanie zadań zleconych do realizacji pozostałym jednostkom nie zaliczanym do sektora finansów publicznych na działalność opiekuńczo-wychowawczą wykonywaną przez TPD</t>
  </si>
  <si>
    <t xml:space="preserve">Stypendia oraz inne formy pomocy dla uczniów </t>
  </si>
  <si>
    <t>EDUKACYJNA OPIEKA WYCHOWAWCZA</t>
  </si>
  <si>
    <t xml:space="preserve">Oczyszczanie miast i wsi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</si>
  <si>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</si>
  <si>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</si>
  <si>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</si>
  <si>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</si>
  <si>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</si>
  <si>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</si>
  <si>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>OGÓŁEM ROZCHODY</t>
  </si>
  <si>
    <t xml:space="preserve">OGÓŁEM WYDATKI I ROZCHODY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</si>
  <si>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</si>
  <si>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</si>
  <si>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</si>
  <si>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</si>
  <si>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</si>
  <si>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P L A N   W Y D A T K Ó W  </t>
  </si>
  <si>
    <r>
      <t>ZESTAWIENIE DZIAŁÓW</t>
    </r>
    <r>
      <rPr>
        <b/>
        <sz val="10"/>
        <rFont val="Arial CE"/>
        <family val="2"/>
      </rPr>
      <t xml:space="preserve"> </t>
    </r>
  </si>
  <si>
    <t xml:space="preserve">Zakłady Gospodarki Komunalnej </t>
  </si>
  <si>
    <t xml:space="preserve">Dotacja przedmiotowa z budżetu dla zakładu budżetowego </t>
  </si>
  <si>
    <t xml:space="preserve">Biblioteki </t>
  </si>
  <si>
    <t>RAZEM WYDATKI</t>
  </si>
  <si>
    <t>RAZEM ROZCHODY</t>
  </si>
  <si>
    <t>OGÓŁEM WYDATKI I ROZCHODY</t>
  </si>
  <si>
    <t>Budżetu Gminy na 2004 rok</t>
  </si>
  <si>
    <t>Wpłaty na PFRON</t>
  </si>
  <si>
    <t>Zakup usług pozostałych - opłaty telefoniczne, wywóz nieczystości, zawody sportowe, szkolenia, obsługi</t>
  </si>
  <si>
    <t>Zakupy materiałów i wyposażenia - środki czystości, materiały piśmienne, pozostałe</t>
  </si>
  <si>
    <t xml:space="preserve">Zakup usług pozostałych - dowóz uczniów do szkół </t>
  </si>
  <si>
    <t>Dotacja celowa z budżetu na finansowanie lub dofinansowanie zadań zleconych do realizacji pozostałym jednostkom nie zaliczanym do sektora finansów publicznych</t>
  </si>
  <si>
    <t>Zakup usług pozostałych - opłaty za telefon, wywóz nieczystości, zawody sportowe, szkolenia obsługi</t>
  </si>
  <si>
    <t>Dodatkowe wynagrodzenie roczne</t>
  </si>
  <si>
    <t>Zakup materiałów i wyposażenia - środki czystości, materiały piśmienne, pozostałe</t>
  </si>
  <si>
    <t>Zakup usług pozostałych</t>
  </si>
  <si>
    <t xml:space="preserve">POMOC SPOŁECZNA </t>
  </si>
  <si>
    <t>Nagrody i wydatki nie zaliczone do wynagrodzeń</t>
  </si>
  <si>
    <t>Podróże służbowe krajowe, delegacje</t>
  </si>
  <si>
    <t>Odpis na Zakładowy Fun. Świadczeń Socjalnych</t>
  </si>
  <si>
    <t>Klasyfikacja budżetowa</t>
  </si>
  <si>
    <t>Dział</t>
  </si>
  <si>
    <t>Rozdział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</si>
  <si>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</si>
  <si>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</si>
  <si>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</si>
  <si>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</si>
  <si>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</si>
  <si>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</si>
  <si>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</si>
  <si>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</si>
  <si>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>Dotacja podmiotowa z budżetu dla instytucji kultury</t>
  </si>
  <si>
    <t xml:space="preserve">Zakup usług pozostałych  </t>
  </si>
  <si>
    <t xml:space="preserve">Wydatki na zakupy inwestycyjne jednostek budżetowych </t>
  </si>
  <si>
    <t>Rozliczenia z tytułu poręczeń i gwarancji udzielonych przez Skarb Państwa lub jednostkę samorządu terytorialnego</t>
  </si>
  <si>
    <t>Wypłaty z tytułu gwarancji i poręczeń</t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</si>
  <si>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</si>
  <si>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</si>
  <si>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</si>
  <si>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 xml:space="preserve">Nagrody i wydatki osobowe nie zaliczone do wynagrodz.- odzież ochronna, zasiłek na zagospodarowanie, dodatki mieszkaniowe, wypłaty na pomoc zdrowotną nauczycieli </t>
  </si>
  <si>
    <t xml:space="preserve">Nagrody i wydatki osobowe nie zaliczone do wynagrodzeń </t>
  </si>
  <si>
    <t>Wydatki inwestycyjne jednostek budżetowych</t>
  </si>
  <si>
    <t xml:space="preserve">Wpłaty jednostek samorządu terytorialnego do budżetu państwa </t>
  </si>
  <si>
    <t xml:space="preserve">Wydatki na pomoc finansową udzieloną między j.s.t. na finansowanie własnych zadań bieżących -dla Wydz. Komun.i Transp. oraz Wydz. Architektury </t>
  </si>
  <si>
    <t>Jednostki terenowe policji</t>
  </si>
  <si>
    <t>Wpłaty jednostek na rzecz środków specjalnych</t>
  </si>
  <si>
    <t>Usługi opiekuńcze i specjalistyczne usługi opiekuńcze</t>
  </si>
  <si>
    <t>Dotacje celowe z budżetu na finansowanie lub dofinansowanie zadań zleconych do realizacji pozostałym jedn. nie zaliczanuym do sektora finansów publicznych na działalność opiekuńczo - wychowawczą przez Caritas</t>
  </si>
  <si>
    <t>Pomoc społeczna</t>
  </si>
  <si>
    <t xml:space="preserve">                                                                             Wójta Gminy Lesznowola</t>
  </si>
  <si>
    <t>WYKONANIE WYDATKÓW BUDŻETU GMINY ZA 2004 ROK</t>
  </si>
  <si>
    <t>Wykonanie</t>
  </si>
  <si>
    <t>%</t>
  </si>
  <si>
    <t>Drogi publiczne powiatowe</t>
  </si>
  <si>
    <t>Wydatki na pomoc finansową udzielaną między jst na finansowanie zadań inwestycyjnych</t>
  </si>
  <si>
    <t>Kary i odszkodowania wypłacane na rzecz osób fizycznych</t>
  </si>
  <si>
    <t>Komendy wojewódzkie Policji</t>
  </si>
  <si>
    <t>Plan 2004</t>
  </si>
  <si>
    <t xml:space="preserve">Plan  2004 r. </t>
  </si>
  <si>
    <t>Wykonanie 2004</t>
  </si>
  <si>
    <t xml:space="preserve">Dotacje celowe przekazane gminie na zadania bieżące realizowane na podstawie porozumień między jst. </t>
  </si>
  <si>
    <t>Świadczenia rodzinne oraz składki emerytalne i rentowe z ubezpieczenia społecznego</t>
  </si>
  <si>
    <t>Świadczenia społeczne</t>
  </si>
  <si>
    <t xml:space="preserve">Składki na ubezpieczenie społeczne - emerytalne, rentowe </t>
  </si>
  <si>
    <t>Gospodarka odpadami</t>
  </si>
  <si>
    <t>Wybory do Parlamentu Europejskiego</t>
  </si>
  <si>
    <t>Spłaty otrzymanych krajowych kredytów 950.000,-zł i pożyczek 2.346.683,-zł</t>
  </si>
  <si>
    <t xml:space="preserve">Wydatki inwestycyjne jednostek budzetowych </t>
  </si>
  <si>
    <t>Klasyfikacja budż.</t>
  </si>
  <si>
    <t>Rozdz.</t>
  </si>
  <si>
    <r>
      <t xml:space="preserve">                                                               </t>
    </r>
    <r>
      <rPr>
        <b/>
        <u val="single"/>
        <sz val="12"/>
        <rFont val="Arial CE"/>
        <family val="2"/>
      </rPr>
      <t>Załącznik Nr 3</t>
    </r>
  </si>
  <si>
    <t xml:space="preserve">Różne opłaty i składki  </t>
  </si>
  <si>
    <t xml:space="preserve">                                                                             z dnia 11 marca 2005 r</t>
  </si>
  <si>
    <t xml:space="preserve">                                                                             do Zarządzenia Nr 25/2005</t>
  </si>
  <si>
    <t xml:space="preserve">URZĘDY NACZELNYCH ORGANÓW WŁADZY PAŃSTWOWEJ, KONTROLI I OCHRONY PRAW ORAZ SĄDOWNICTWA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</si>
</sst>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3" fontId="7" fillId="2" borderId="19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3" fontId="6" fillId="4" borderId="17" xfId="0" applyNumberFormat="1" applyFont="1" applyFill="1" applyBorder="1" applyAlignment="1">
      <alignment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2" fontId="0" fillId="4" borderId="13" xfId="0" applyNumberFormat="1" applyFill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0" fillId="4" borderId="9" xfId="0" applyNumberFormat="1" applyFill="1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2" fontId="0" fillId="4" borderId="16" xfId="0" applyNumberFormat="1" applyFill="1" applyBorder="1" applyAlignment="1">
      <alignment vertical="center"/>
    </xf>
    <xf numFmtId="2" fontId="0" fillId="4" borderId="14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0" fillId="4" borderId="4" xfId="0" applyNumberForma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2" fontId="0" fillId="4" borderId="0" xfId="0" applyNumberFormat="1" applyFill="1" applyBorder="1" applyAlignment="1">
      <alignment vertical="center"/>
    </xf>
    <xf numFmtId="0" fontId="6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/>
    </xf>
    <xf numFmtId="2" fontId="0" fillId="4" borderId="22" xfId="0" applyNumberFormat="1" applyFill="1" applyBorder="1" applyAlignment="1">
      <alignment vertical="center"/>
    </xf>
    <xf numFmtId="0" fontId="3" fillId="0" borderId="6" xfId="0" applyFont="1" applyBorder="1" applyAlignment="1" quotePrefix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1" fillId="3" borderId="14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/>
    </xf>
    <xf numFmtId="2" fontId="0" fillId="4" borderId="3" xfId="0" applyNumberFormat="1" applyFill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2" fontId="0" fillId="4" borderId="7" xfId="0" applyNumberFormat="1" applyFill="1" applyBorder="1" applyAlignment="1">
      <alignment vertical="center"/>
    </xf>
    <xf numFmtId="2" fontId="1" fillId="3" borderId="16" xfId="0" applyNumberFormat="1" applyFont="1" applyFill="1" applyBorder="1" applyAlignment="1">
      <alignment vertical="center"/>
    </xf>
    <xf numFmtId="0" fontId="10" fillId="2" borderId="6" xfId="0" applyFont="1" applyFill="1" applyBorder="1" applyAlignment="1" quotePrefix="1">
      <alignment horizontal="center" vertical="center"/>
    </xf>
    <xf numFmtId="0" fontId="10" fillId="2" borderId="20" xfId="0" applyFont="1" applyFill="1" applyBorder="1" applyAlignment="1" quotePrefix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1" fillId="2" borderId="20" xfId="0" applyFont="1" applyFill="1" applyBorder="1" applyAlignment="1" quotePrefix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 quotePrefix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vertical="center"/>
    </xf>
    <xf numFmtId="2" fontId="1" fillId="2" borderId="24" xfId="0" applyNumberFormat="1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2" fontId="0" fillId="4" borderId="3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3" fontId="6" fillId="0" borderId="7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3" fontId="1" fillId="2" borderId="28" xfId="0" applyNumberFormat="1" applyFont="1" applyFill="1" applyBorder="1" applyAlignment="1">
      <alignment vertical="center"/>
    </xf>
    <xf numFmtId="2" fontId="1" fillId="2" borderId="2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SheetLayoutView="100" workbookViewId="0" topLeftCell="A137">
      <selection activeCell="F137" sqref="F137"/>
    </sheetView>
  </sheetViews>
  <sheetFormatPr defaultColWidth="9.00390625" defaultRowHeight="12.75"/>
  <cols>
    <col min="1" max="1" width="5.625" style="1" customWidth="1"/>
    <col min="2" max="2" width="6.25390625" style="1" customWidth="1"/>
    <col min="3" max="3" width="5.25390625" style="1" customWidth="1"/>
    <col min="4" max="4" width="46.75390625" style="1" customWidth="1"/>
    <col min="5" max="5" width="11.375" style="1" customWidth="1"/>
    <col min="6" max="6" width="10.25390625" style="1" customWidth="1"/>
    <col min="7" max="16384" width="9.125" style="1" customWidth="1"/>
  </cols>
  <sheetData>
    <row r="1" spans="4:5" ht="15.75">
      <c r="D1" s="164" t="s">
        <v>213</v>
      </c>
      <c r="E1" s="164"/>
    </row>
    <row r="2" spans="4:5" ht="12.75">
      <c r="D2" s="13"/>
      <c r="E2" s="13"/>
    </row>
    <row r="3" spans="4:7" ht="12.75">
      <c r="D3" s="165" t="s">
        <v>216</v>
      </c>
      <c r="E3" s="165"/>
      <c r="F3" s="165"/>
      <c r="G3" s="165"/>
    </row>
    <row r="4" spans="4:7" ht="12.75">
      <c r="D4" s="165" t="s">
        <v>192</v>
      </c>
      <c r="E4" s="165"/>
      <c r="F4" s="165"/>
      <c r="G4" s="165"/>
    </row>
    <row r="5" spans="4:7" ht="12.75">
      <c r="D5" s="165" t="s">
        <v>215</v>
      </c>
      <c r="E5" s="165"/>
      <c r="F5" s="165"/>
      <c r="G5" s="165"/>
    </row>
    <row r="7" spans="1:5" ht="15.75">
      <c r="A7" s="167" t="s">
        <v>193</v>
      </c>
      <c r="B7" s="167"/>
      <c r="C7" s="167"/>
      <c r="D7" s="167"/>
      <c r="E7" s="167"/>
    </row>
    <row r="8" spans="1:5" ht="15.75">
      <c r="A8" s="45"/>
      <c r="B8" s="45"/>
      <c r="C8" s="45"/>
      <c r="D8" s="45"/>
      <c r="E8" s="45"/>
    </row>
    <row r="9" spans="1:7" ht="15.75" customHeight="1">
      <c r="A9" s="166" t="s">
        <v>211</v>
      </c>
      <c r="B9" s="166"/>
      <c r="C9" s="166"/>
      <c r="D9" s="166" t="s">
        <v>166</v>
      </c>
      <c r="E9" s="168" t="s">
        <v>200</v>
      </c>
      <c r="F9" s="160" t="s">
        <v>194</v>
      </c>
      <c r="G9" s="162" t="s">
        <v>195</v>
      </c>
    </row>
    <row r="10" spans="1:7" ht="19.5" customHeight="1">
      <c r="A10" s="46" t="s">
        <v>164</v>
      </c>
      <c r="B10" s="46" t="s">
        <v>212</v>
      </c>
      <c r="C10" s="46" t="s">
        <v>167</v>
      </c>
      <c r="D10" s="166"/>
      <c r="E10" s="169"/>
      <c r="F10" s="161"/>
      <c r="G10" s="163"/>
    </row>
    <row r="11" spans="1:7" ht="9" customHeight="1">
      <c r="A11" s="78">
        <v>1</v>
      </c>
      <c r="B11" s="78">
        <v>2</v>
      </c>
      <c r="C11" s="78">
        <v>3</v>
      </c>
      <c r="D11" s="78">
        <v>4</v>
      </c>
      <c r="E11" s="156">
        <v>5</v>
      </c>
      <c r="F11" s="157">
        <v>6</v>
      </c>
      <c r="G11" s="157">
        <v>7</v>
      </c>
    </row>
    <row r="12" spans="1:8" ht="19.5" customHeight="1">
      <c r="A12" s="109" t="s">
        <v>1</v>
      </c>
      <c r="B12" s="61"/>
      <c r="C12" s="110"/>
      <c r="D12" s="62" t="s">
        <v>4</v>
      </c>
      <c r="E12" s="111">
        <f>SUM(E16,E13)</f>
        <v>4290478</v>
      </c>
      <c r="F12" s="111">
        <f>SUM(F16,F13)</f>
        <v>4116751</v>
      </c>
      <c r="G12" s="106">
        <f>F12*100/E12</f>
        <v>95.95087074214109</v>
      </c>
      <c r="H12" s="60"/>
    </row>
    <row r="13" spans="1:7" ht="13.5" customHeight="1">
      <c r="A13" s="115" t="s">
        <v>168</v>
      </c>
      <c r="B13" s="116" t="s">
        <v>2</v>
      </c>
      <c r="C13" s="116"/>
      <c r="D13" s="117" t="s">
        <v>3</v>
      </c>
      <c r="E13" s="120">
        <f>SUM(E14,E15)</f>
        <v>4283778</v>
      </c>
      <c r="F13" s="120">
        <f>SUM(F14,F15)</f>
        <v>4110053</v>
      </c>
      <c r="G13" s="108">
        <f aca="true" t="shared" si="0" ref="G13:G46">F13*100/E13</f>
        <v>95.9445844299121</v>
      </c>
    </row>
    <row r="14" spans="1:7" ht="12.75">
      <c r="A14" s="10"/>
      <c r="B14" s="10"/>
      <c r="C14" s="47">
        <v>6050</v>
      </c>
      <c r="D14" s="6" t="s">
        <v>99</v>
      </c>
      <c r="E14" s="37">
        <v>3983637</v>
      </c>
      <c r="F14" s="37">
        <v>3951588</v>
      </c>
      <c r="G14" s="104">
        <f t="shared" si="0"/>
        <v>99.19548392586975</v>
      </c>
    </row>
    <row r="15" spans="1:7" ht="24" customHeight="1">
      <c r="A15" s="48"/>
      <c r="B15" s="48"/>
      <c r="C15" s="49">
        <v>6059</v>
      </c>
      <c r="D15" s="7" t="s">
        <v>210</v>
      </c>
      <c r="E15" s="39">
        <v>300141</v>
      </c>
      <c r="F15" s="39">
        <v>158465</v>
      </c>
      <c r="G15" s="88">
        <f t="shared" si="0"/>
        <v>52.796852146157974</v>
      </c>
    </row>
    <row r="16" spans="1:7" s="13" customFormat="1" ht="12.75">
      <c r="A16" s="115"/>
      <c r="B16" s="116" t="s">
        <v>33</v>
      </c>
      <c r="C16" s="116"/>
      <c r="D16" s="117" t="s">
        <v>34</v>
      </c>
      <c r="E16" s="120">
        <f>SUM(E17)</f>
        <v>6700</v>
      </c>
      <c r="F16" s="120">
        <f>SUM(F17)</f>
        <v>6698</v>
      </c>
      <c r="G16" s="108">
        <f t="shared" si="0"/>
        <v>99.97014925373135</v>
      </c>
    </row>
    <row r="17" spans="1:7" ht="22.5">
      <c r="A17" s="10"/>
      <c r="B17" s="10"/>
      <c r="C17" s="10">
        <v>2850</v>
      </c>
      <c r="D17" s="4" t="s">
        <v>169</v>
      </c>
      <c r="E17" s="38">
        <v>6700</v>
      </c>
      <c r="F17" s="114">
        <v>6698</v>
      </c>
      <c r="G17" s="86">
        <f t="shared" si="0"/>
        <v>99.97014925373135</v>
      </c>
    </row>
    <row r="18" spans="1:7" s="14" customFormat="1" ht="19.5" customHeight="1">
      <c r="A18" s="109" t="s">
        <v>36</v>
      </c>
      <c r="B18" s="61"/>
      <c r="C18" s="112"/>
      <c r="D18" s="62" t="s">
        <v>35</v>
      </c>
      <c r="E18" s="111">
        <f>E19</f>
        <v>3267</v>
      </c>
      <c r="F18" s="111">
        <f>F19</f>
        <v>3267</v>
      </c>
      <c r="G18" s="106">
        <f t="shared" si="0"/>
        <v>100</v>
      </c>
    </row>
    <row r="19" spans="1:7" s="14" customFormat="1" ht="13.5" customHeight="1">
      <c r="A19" s="115"/>
      <c r="B19" s="116" t="s">
        <v>37</v>
      </c>
      <c r="C19" s="116"/>
      <c r="D19" s="117" t="s">
        <v>6</v>
      </c>
      <c r="E19" s="120">
        <f>E20</f>
        <v>3267</v>
      </c>
      <c r="F19" s="120">
        <f>F20</f>
        <v>3267</v>
      </c>
      <c r="G19" s="108">
        <f t="shared" si="0"/>
        <v>100</v>
      </c>
    </row>
    <row r="20" spans="1:9" ht="12.75">
      <c r="A20" s="10"/>
      <c r="B20" s="10"/>
      <c r="C20" s="10">
        <v>4430</v>
      </c>
      <c r="D20" s="4" t="s">
        <v>38</v>
      </c>
      <c r="E20" s="38">
        <v>3267</v>
      </c>
      <c r="F20" s="114">
        <v>3267</v>
      </c>
      <c r="G20" s="86">
        <f t="shared" si="0"/>
        <v>100</v>
      </c>
      <c r="I20" s="59"/>
    </row>
    <row r="21" spans="1:7" s="14" customFormat="1" ht="19.5" customHeight="1">
      <c r="A21" s="64">
        <v>600</v>
      </c>
      <c r="B21" s="61"/>
      <c r="C21" s="65"/>
      <c r="D21" s="62" t="s">
        <v>8</v>
      </c>
      <c r="E21" s="111">
        <f>SUM(E26,E22,E24)</f>
        <v>4126840</v>
      </c>
      <c r="F21" s="111">
        <f>SUM(F26,F22,F24)</f>
        <v>4084293</v>
      </c>
      <c r="G21" s="106">
        <f t="shared" si="0"/>
        <v>98.96901745645579</v>
      </c>
    </row>
    <row r="22" spans="1:7" s="14" customFormat="1" ht="14.25" customHeight="1">
      <c r="A22" s="115"/>
      <c r="B22" s="121">
        <v>60004</v>
      </c>
      <c r="C22" s="121"/>
      <c r="D22" s="117" t="s">
        <v>47</v>
      </c>
      <c r="E22" s="120">
        <f>E23</f>
        <v>314004</v>
      </c>
      <c r="F22" s="120">
        <f>F23</f>
        <v>314004</v>
      </c>
      <c r="G22" s="108">
        <f t="shared" si="0"/>
        <v>100</v>
      </c>
    </row>
    <row r="23" spans="1:7" ht="33.75">
      <c r="A23" s="10"/>
      <c r="B23" s="10"/>
      <c r="C23" s="10">
        <v>2310</v>
      </c>
      <c r="D23" s="4" t="s">
        <v>48</v>
      </c>
      <c r="E23" s="38">
        <v>314004</v>
      </c>
      <c r="F23" s="38">
        <v>314004</v>
      </c>
      <c r="G23" s="87">
        <f t="shared" si="0"/>
        <v>100</v>
      </c>
    </row>
    <row r="24" spans="1:7" ht="12.75">
      <c r="A24" s="115"/>
      <c r="B24" s="121">
        <v>60014</v>
      </c>
      <c r="C24" s="121"/>
      <c r="D24" s="117" t="s">
        <v>196</v>
      </c>
      <c r="E24" s="120">
        <f>E25</f>
        <v>297500</v>
      </c>
      <c r="F24" s="120">
        <f>F25</f>
        <v>297500</v>
      </c>
      <c r="G24" s="108">
        <f>F24*100/E24</f>
        <v>100</v>
      </c>
    </row>
    <row r="25" spans="1:7" ht="22.5">
      <c r="A25" s="10"/>
      <c r="B25" s="10"/>
      <c r="C25" s="10">
        <v>6300</v>
      </c>
      <c r="D25" s="4" t="s">
        <v>197</v>
      </c>
      <c r="E25" s="38">
        <v>297500</v>
      </c>
      <c r="F25" s="38">
        <v>297500</v>
      </c>
      <c r="G25" s="87">
        <f>F25*100/E25</f>
        <v>100</v>
      </c>
    </row>
    <row r="26" spans="1:7" s="13" customFormat="1" ht="12.75">
      <c r="A26" s="115"/>
      <c r="B26" s="121">
        <v>60016</v>
      </c>
      <c r="C26" s="122"/>
      <c r="D26" s="117" t="s">
        <v>7</v>
      </c>
      <c r="E26" s="120">
        <f>SUM(E31,E30,E29,E28,E27)</f>
        <v>3515336</v>
      </c>
      <c r="F26" s="120">
        <f>SUM(F31,F30,F29,F28,F27)</f>
        <v>3472789</v>
      </c>
      <c r="G26" s="108">
        <f t="shared" si="0"/>
        <v>98.78967472810565</v>
      </c>
    </row>
    <row r="27" spans="1:7" ht="12.75">
      <c r="A27" s="10"/>
      <c r="B27" s="10"/>
      <c r="C27" s="47">
        <v>4210</v>
      </c>
      <c r="D27" s="6" t="s">
        <v>40</v>
      </c>
      <c r="E27" s="37">
        <v>39061</v>
      </c>
      <c r="F27" s="68">
        <v>38971</v>
      </c>
      <c r="G27" s="104">
        <f t="shared" si="0"/>
        <v>99.76959115230025</v>
      </c>
    </row>
    <row r="28" spans="1:7" ht="12.75">
      <c r="A28" s="10"/>
      <c r="B28" s="10"/>
      <c r="C28" s="47">
        <v>4270</v>
      </c>
      <c r="D28" s="6" t="s">
        <v>41</v>
      </c>
      <c r="E28" s="31">
        <v>853281</v>
      </c>
      <c r="F28" s="81">
        <v>827518</v>
      </c>
      <c r="G28" s="84">
        <f t="shared" si="0"/>
        <v>96.98071327030603</v>
      </c>
    </row>
    <row r="29" spans="1:7" ht="22.5">
      <c r="A29" s="10"/>
      <c r="B29" s="10"/>
      <c r="C29" s="47">
        <v>4300</v>
      </c>
      <c r="D29" s="6" t="s">
        <v>42</v>
      </c>
      <c r="E29" s="31">
        <v>227800</v>
      </c>
      <c r="F29" s="81">
        <v>219274</v>
      </c>
      <c r="G29" s="84">
        <f t="shared" si="0"/>
        <v>96.25724319578578</v>
      </c>
    </row>
    <row r="30" spans="1:7" ht="12.75">
      <c r="A30" s="10"/>
      <c r="B30" s="10"/>
      <c r="C30" s="47">
        <v>4590</v>
      </c>
      <c r="D30" s="6" t="s">
        <v>198</v>
      </c>
      <c r="E30" s="31">
        <v>108500</v>
      </c>
      <c r="F30" s="81">
        <v>108450</v>
      </c>
      <c r="G30" s="84">
        <f t="shared" si="0"/>
        <v>99.95391705069125</v>
      </c>
    </row>
    <row r="31" spans="1:7" ht="12.75">
      <c r="A31" s="10"/>
      <c r="B31" s="10"/>
      <c r="C31" s="50">
        <v>6050</v>
      </c>
      <c r="D31" s="7" t="s">
        <v>43</v>
      </c>
      <c r="E31" s="39">
        <v>2286694</v>
      </c>
      <c r="F31" s="80">
        <v>2278576</v>
      </c>
      <c r="G31" s="85">
        <f t="shared" si="0"/>
        <v>99.64498966630428</v>
      </c>
    </row>
    <row r="32" spans="1:7" s="14" customFormat="1" ht="19.5" customHeight="1">
      <c r="A32" s="64">
        <v>700</v>
      </c>
      <c r="B32" s="61"/>
      <c r="C32" s="65"/>
      <c r="D32" s="62" t="s">
        <v>10</v>
      </c>
      <c r="E32" s="111">
        <f>SUM(E40,E33)</f>
        <v>298428</v>
      </c>
      <c r="F32" s="111">
        <f>SUM(F40,F33)</f>
        <v>296903</v>
      </c>
      <c r="G32" s="106">
        <f t="shared" si="0"/>
        <v>99.48898896886351</v>
      </c>
    </row>
    <row r="33" spans="1:7" s="14" customFormat="1" ht="14.25" customHeight="1">
      <c r="A33" s="115"/>
      <c r="B33" s="121">
        <v>70005</v>
      </c>
      <c r="C33" s="121"/>
      <c r="D33" s="117" t="s">
        <v>9</v>
      </c>
      <c r="E33" s="120">
        <f>SUM(E39,E38,E37,E36,E35,E34)</f>
        <v>294678</v>
      </c>
      <c r="F33" s="120">
        <f>SUM(F39,F38,F37,F36,F35,F34)</f>
        <v>293159</v>
      </c>
      <c r="G33" s="108">
        <f t="shared" si="0"/>
        <v>99.48452208851695</v>
      </c>
    </row>
    <row r="34" spans="1:7" ht="12.75">
      <c r="A34" s="10"/>
      <c r="B34" s="10"/>
      <c r="C34" s="47">
        <v>4210</v>
      </c>
      <c r="D34" s="6" t="s">
        <v>63</v>
      </c>
      <c r="E34" s="37">
        <v>3726</v>
      </c>
      <c r="F34" s="37">
        <v>3621</v>
      </c>
      <c r="G34" s="104">
        <f t="shared" si="0"/>
        <v>97.18196457326893</v>
      </c>
    </row>
    <row r="35" spans="1:7" ht="12.75">
      <c r="A35" s="10"/>
      <c r="B35" s="10"/>
      <c r="C35" s="47">
        <v>4260</v>
      </c>
      <c r="D35" s="6" t="s">
        <v>44</v>
      </c>
      <c r="E35" s="31">
        <v>76904</v>
      </c>
      <c r="F35" s="31">
        <v>76102</v>
      </c>
      <c r="G35" s="84">
        <f t="shared" si="0"/>
        <v>98.95714137106002</v>
      </c>
    </row>
    <row r="36" spans="1:7" ht="12.75">
      <c r="A36" s="10"/>
      <c r="B36" s="10"/>
      <c r="C36" s="47">
        <v>4270</v>
      </c>
      <c r="D36" s="6" t="s">
        <v>86</v>
      </c>
      <c r="E36" s="31">
        <v>104380</v>
      </c>
      <c r="F36" s="31">
        <v>103929</v>
      </c>
      <c r="G36" s="84">
        <f t="shared" si="0"/>
        <v>99.56792488982563</v>
      </c>
    </row>
    <row r="37" spans="1:7" ht="12.75">
      <c r="A37" s="10"/>
      <c r="B37" s="10"/>
      <c r="C37" s="47">
        <v>4300</v>
      </c>
      <c r="D37" s="6" t="s">
        <v>175</v>
      </c>
      <c r="E37" s="31">
        <v>68133</v>
      </c>
      <c r="F37" s="31">
        <v>68130</v>
      </c>
      <c r="G37" s="84">
        <f t="shared" si="0"/>
        <v>99.9955968473427</v>
      </c>
    </row>
    <row r="38" spans="1:7" ht="12.75">
      <c r="A38" s="10"/>
      <c r="B38" s="10"/>
      <c r="C38" s="47">
        <v>4430</v>
      </c>
      <c r="D38" s="6" t="s">
        <v>45</v>
      </c>
      <c r="E38" s="31">
        <v>2500</v>
      </c>
      <c r="F38" s="31">
        <v>2343</v>
      </c>
      <c r="G38" s="84">
        <f t="shared" si="0"/>
        <v>93.72</v>
      </c>
    </row>
    <row r="39" spans="1:7" ht="12.75">
      <c r="A39" s="10"/>
      <c r="B39" s="10"/>
      <c r="C39" s="10">
        <v>6050</v>
      </c>
      <c r="D39" s="4" t="s">
        <v>184</v>
      </c>
      <c r="E39" s="39">
        <v>39035</v>
      </c>
      <c r="F39" s="39">
        <v>39034</v>
      </c>
      <c r="G39" s="88">
        <f t="shared" si="0"/>
        <v>99.99743819649034</v>
      </c>
    </row>
    <row r="40" spans="1:7" s="13" customFormat="1" ht="12.75">
      <c r="A40" s="115"/>
      <c r="B40" s="121">
        <v>70095</v>
      </c>
      <c r="C40" s="121"/>
      <c r="D40" s="117" t="s">
        <v>6</v>
      </c>
      <c r="E40" s="120">
        <f>E41</f>
        <v>3750</v>
      </c>
      <c r="F40" s="120">
        <f>F41</f>
        <v>3744</v>
      </c>
      <c r="G40" s="108">
        <f t="shared" si="0"/>
        <v>99.84</v>
      </c>
    </row>
    <row r="41" spans="1:7" ht="12.75">
      <c r="A41" s="10"/>
      <c r="B41" s="10"/>
      <c r="C41" s="10">
        <v>4300</v>
      </c>
      <c r="D41" s="4" t="s">
        <v>46</v>
      </c>
      <c r="E41" s="38">
        <v>3750</v>
      </c>
      <c r="F41" s="38">
        <v>3744</v>
      </c>
      <c r="G41" s="86">
        <f t="shared" si="0"/>
        <v>99.84</v>
      </c>
    </row>
    <row r="42" spans="1:7" s="14" customFormat="1" ht="22.5" customHeight="1">
      <c r="A42" s="64">
        <v>710</v>
      </c>
      <c r="B42" s="61"/>
      <c r="C42" s="113"/>
      <c r="D42" s="62" t="s">
        <v>55</v>
      </c>
      <c r="E42" s="111">
        <f>SUM(E43,E45,E47)</f>
        <v>409663</v>
      </c>
      <c r="F42" s="111">
        <f>SUM(F43,F45,F47)</f>
        <v>386751</v>
      </c>
      <c r="G42" s="106">
        <f t="shared" si="0"/>
        <v>94.40711023450983</v>
      </c>
    </row>
    <row r="43" spans="1:7" s="14" customFormat="1" ht="12.75" customHeight="1">
      <c r="A43" s="115"/>
      <c r="B43" s="121">
        <v>71004</v>
      </c>
      <c r="C43" s="121"/>
      <c r="D43" s="117" t="s">
        <v>50</v>
      </c>
      <c r="E43" s="120">
        <f>E44</f>
        <v>149000</v>
      </c>
      <c r="F43" s="120">
        <f>F44</f>
        <v>132876</v>
      </c>
      <c r="G43" s="108">
        <f t="shared" si="0"/>
        <v>89.17852348993289</v>
      </c>
    </row>
    <row r="44" spans="1:7" ht="22.5">
      <c r="A44" s="10"/>
      <c r="B44" s="10"/>
      <c r="C44" s="10">
        <v>4300</v>
      </c>
      <c r="D44" s="4" t="s">
        <v>49</v>
      </c>
      <c r="E44" s="38">
        <v>149000</v>
      </c>
      <c r="F44" s="38">
        <v>132876</v>
      </c>
      <c r="G44" s="87">
        <f t="shared" si="0"/>
        <v>89.17852348993289</v>
      </c>
    </row>
    <row r="45" spans="1:7" s="13" customFormat="1" ht="12.75">
      <c r="A45" s="115"/>
      <c r="B45" s="121">
        <v>71014</v>
      </c>
      <c r="C45" s="121"/>
      <c r="D45" s="117" t="s">
        <v>52</v>
      </c>
      <c r="E45" s="120">
        <f>E46</f>
        <v>60000</v>
      </c>
      <c r="F45" s="120">
        <f>F46</f>
        <v>59769</v>
      </c>
      <c r="G45" s="108">
        <f t="shared" si="0"/>
        <v>99.615</v>
      </c>
    </row>
    <row r="46" spans="1:7" ht="12.75">
      <c r="A46" s="10"/>
      <c r="B46" s="10"/>
      <c r="C46" s="10">
        <v>4300</v>
      </c>
      <c r="D46" s="4" t="s">
        <v>51</v>
      </c>
      <c r="E46" s="38">
        <v>60000</v>
      </c>
      <c r="F46" s="38">
        <v>59769</v>
      </c>
      <c r="G46" s="87">
        <f t="shared" si="0"/>
        <v>99.615</v>
      </c>
    </row>
    <row r="47" spans="1:7" s="13" customFormat="1" ht="12.75">
      <c r="A47" s="115"/>
      <c r="B47" s="121">
        <v>71035</v>
      </c>
      <c r="C47" s="121"/>
      <c r="D47" s="117" t="s">
        <v>54</v>
      </c>
      <c r="E47" s="120">
        <f>SUM(E50,E48,E49)</f>
        <v>200663</v>
      </c>
      <c r="F47" s="120">
        <f>SUM(F50,F48,F49)</f>
        <v>194106</v>
      </c>
      <c r="G47" s="108">
        <f aca="true" t="shared" si="1" ref="G47:G131">F47*100/E47</f>
        <v>96.73233231836463</v>
      </c>
    </row>
    <row r="48" spans="1:7" ht="12.75">
      <c r="A48" s="10"/>
      <c r="B48" s="10"/>
      <c r="C48" s="47">
        <v>4210</v>
      </c>
      <c r="D48" s="6" t="s">
        <v>40</v>
      </c>
      <c r="E48" s="37">
        <v>3863</v>
      </c>
      <c r="F48" s="37">
        <v>2863</v>
      </c>
      <c r="G48" s="104">
        <f t="shared" si="1"/>
        <v>74.11338338079213</v>
      </c>
    </row>
    <row r="49" spans="1:7" ht="12.75">
      <c r="A49" s="10"/>
      <c r="B49" s="10"/>
      <c r="C49" s="10">
        <v>4270</v>
      </c>
      <c r="D49" s="6" t="s">
        <v>86</v>
      </c>
      <c r="E49" s="37">
        <v>189222</v>
      </c>
      <c r="F49" s="37">
        <v>183665</v>
      </c>
      <c r="G49" s="83">
        <f t="shared" si="1"/>
        <v>97.06323788988595</v>
      </c>
    </row>
    <row r="50" spans="1:7" ht="12.75">
      <c r="A50" s="51"/>
      <c r="B50" s="51"/>
      <c r="C50" s="54">
        <v>4300</v>
      </c>
      <c r="D50" s="33" t="s">
        <v>53</v>
      </c>
      <c r="E50" s="35">
        <v>7578</v>
      </c>
      <c r="F50" s="35">
        <v>7578</v>
      </c>
      <c r="G50" s="85">
        <f t="shared" si="1"/>
        <v>100</v>
      </c>
    </row>
    <row r="51" spans="1:7" ht="12.75">
      <c r="A51" s="52"/>
      <c r="B51" s="52"/>
      <c r="C51" s="52"/>
      <c r="D51" s="29"/>
      <c r="E51" s="89"/>
      <c r="F51" s="89"/>
      <c r="G51" s="90"/>
    </row>
    <row r="52" spans="1:7" ht="12.75">
      <c r="A52" s="53"/>
      <c r="B52" s="53"/>
      <c r="C52" s="53"/>
      <c r="D52" s="30"/>
      <c r="E52" s="34"/>
      <c r="F52" s="34"/>
      <c r="G52" s="91"/>
    </row>
    <row r="53" spans="1:7" ht="14.25" customHeight="1">
      <c r="A53" s="53"/>
      <c r="B53" s="53"/>
      <c r="C53" s="53"/>
      <c r="D53" s="30"/>
      <c r="E53" s="34"/>
      <c r="F53" s="34"/>
      <c r="G53" s="91"/>
    </row>
    <row r="54" spans="1:7" ht="15" customHeight="1">
      <c r="A54" s="166" t="s">
        <v>163</v>
      </c>
      <c r="B54" s="166"/>
      <c r="C54" s="166"/>
      <c r="D54" s="166" t="s">
        <v>166</v>
      </c>
      <c r="E54" s="168" t="s">
        <v>200</v>
      </c>
      <c r="F54" s="160" t="s">
        <v>194</v>
      </c>
      <c r="G54" s="162" t="s">
        <v>195</v>
      </c>
    </row>
    <row r="55" spans="1:7" ht="12.75">
      <c r="A55" s="46" t="s">
        <v>164</v>
      </c>
      <c r="B55" s="46" t="s">
        <v>165</v>
      </c>
      <c r="C55" s="46" t="s">
        <v>167</v>
      </c>
      <c r="D55" s="166"/>
      <c r="E55" s="169"/>
      <c r="F55" s="161"/>
      <c r="G55" s="163"/>
    </row>
    <row r="56" spans="1:7" ht="9" customHeight="1">
      <c r="A56" s="78">
        <v>1</v>
      </c>
      <c r="B56" s="78">
        <v>2</v>
      </c>
      <c r="C56" s="78">
        <v>3</v>
      </c>
      <c r="D56" s="78">
        <v>4</v>
      </c>
      <c r="E56" s="156">
        <v>5</v>
      </c>
      <c r="F56" s="157">
        <v>6</v>
      </c>
      <c r="G56" s="157">
        <v>7</v>
      </c>
    </row>
    <row r="57" spans="1:7" s="14" customFormat="1" ht="22.5" customHeight="1">
      <c r="A57" s="64">
        <v>750</v>
      </c>
      <c r="B57" s="61"/>
      <c r="C57" s="65"/>
      <c r="D57" s="62" t="s">
        <v>12</v>
      </c>
      <c r="E57" s="63">
        <f>SUM(E58,E66,E74,E79,E97)</f>
        <v>5899854</v>
      </c>
      <c r="F57" s="63">
        <f>SUM(F58,F66,F74,F79,F97)</f>
        <v>5847523</v>
      </c>
      <c r="G57" s="106">
        <f t="shared" si="1"/>
        <v>99.11301194910925</v>
      </c>
    </row>
    <row r="58" spans="1:7" s="14" customFormat="1" ht="13.5" customHeight="1">
      <c r="A58" s="115"/>
      <c r="B58" s="121">
        <v>75011</v>
      </c>
      <c r="C58" s="121"/>
      <c r="D58" s="117" t="s">
        <v>11</v>
      </c>
      <c r="E58" s="120">
        <f>SUM(E65,E64,E63,E62,E61,E60,E59)</f>
        <v>184783</v>
      </c>
      <c r="F58" s="120">
        <f>SUM(F65,F64,F63,F62,F61,F60,F59)</f>
        <v>184783</v>
      </c>
      <c r="G58" s="108">
        <f t="shared" si="1"/>
        <v>100</v>
      </c>
    </row>
    <row r="59" spans="1:7" ht="12.75">
      <c r="A59" s="10"/>
      <c r="B59" s="10"/>
      <c r="C59" s="47">
        <v>4010</v>
      </c>
      <c r="D59" s="6" t="s">
        <v>56</v>
      </c>
      <c r="E59" s="37">
        <v>129000</v>
      </c>
      <c r="F59" s="37">
        <v>129000</v>
      </c>
      <c r="G59" s="104">
        <f t="shared" si="1"/>
        <v>100</v>
      </c>
    </row>
    <row r="60" spans="1:7" ht="12.75">
      <c r="A60" s="10"/>
      <c r="B60" s="10"/>
      <c r="C60" s="11">
        <v>4040</v>
      </c>
      <c r="D60" s="5" t="s">
        <v>57</v>
      </c>
      <c r="E60" s="31">
        <v>10600</v>
      </c>
      <c r="F60" s="31">
        <v>10600</v>
      </c>
      <c r="G60" s="84">
        <f t="shared" si="1"/>
        <v>100</v>
      </c>
    </row>
    <row r="61" spans="1:7" ht="12.75">
      <c r="A61" s="10"/>
      <c r="B61" s="10"/>
      <c r="C61" s="11">
        <v>4110</v>
      </c>
      <c r="D61" s="5" t="s">
        <v>58</v>
      </c>
      <c r="E61" s="31">
        <v>25000</v>
      </c>
      <c r="F61" s="31">
        <v>25000</v>
      </c>
      <c r="G61" s="84">
        <f t="shared" si="1"/>
        <v>100</v>
      </c>
    </row>
    <row r="62" spans="1:7" ht="12.75">
      <c r="A62" s="10"/>
      <c r="B62" s="10"/>
      <c r="C62" s="11">
        <v>4120</v>
      </c>
      <c r="D62" s="5" t="s">
        <v>39</v>
      </c>
      <c r="E62" s="31">
        <v>3400</v>
      </c>
      <c r="F62" s="31">
        <v>3400</v>
      </c>
      <c r="G62" s="84">
        <f t="shared" si="1"/>
        <v>100</v>
      </c>
    </row>
    <row r="63" spans="1:7" ht="12.75">
      <c r="A63" s="10"/>
      <c r="B63" s="10"/>
      <c r="C63" s="11">
        <v>4210</v>
      </c>
      <c r="D63" s="5" t="s">
        <v>40</v>
      </c>
      <c r="E63" s="31">
        <v>6000</v>
      </c>
      <c r="F63" s="31">
        <v>6000</v>
      </c>
      <c r="G63" s="84">
        <f t="shared" si="1"/>
        <v>100</v>
      </c>
    </row>
    <row r="64" spans="1:7" ht="12.75">
      <c r="A64" s="10"/>
      <c r="B64" s="10"/>
      <c r="C64" s="11">
        <v>4300</v>
      </c>
      <c r="D64" s="5" t="s">
        <v>53</v>
      </c>
      <c r="E64" s="31">
        <v>8000</v>
      </c>
      <c r="F64" s="31">
        <v>8000</v>
      </c>
      <c r="G64" s="84">
        <f t="shared" si="1"/>
        <v>100</v>
      </c>
    </row>
    <row r="65" spans="1:7" ht="12.75">
      <c r="A65" s="10"/>
      <c r="B65" s="10"/>
      <c r="C65" s="50">
        <v>4440</v>
      </c>
      <c r="D65" s="7" t="s">
        <v>98</v>
      </c>
      <c r="E65" s="39">
        <v>2783</v>
      </c>
      <c r="F65" s="39">
        <v>2783</v>
      </c>
      <c r="G65" s="88">
        <f t="shared" si="1"/>
        <v>100</v>
      </c>
    </row>
    <row r="66" spans="1:7" s="13" customFormat="1" ht="12.75">
      <c r="A66" s="115"/>
      <c r="B66" s="121">
        <v>75020</v>
      </c>
      <c r="C66" s="121"/>
      <c r="D66" s="117" t="s">
        <v>59</v>
      </c>
      <c r="E66" s="120">
        <f>SUM(E67:E73)</f>
        <v>245842</v>
      </c>
      <c r="F66" s="123">
        <f>SUM(F67:F73)</f>
        <v>245842</v>
      </c>
      <c r="G66" s="108">
        <f t="shared" si="1"/>
        <v>100</v>
      </c>
    </row>
    <row r="67" spans="1:7" ht="33.75">
      <c r="A67" s="10"/>
      <c r="B67" s="10"/>
      <c r="C67" s="47">
        <v>2710</v>
      </c>
      <c r="D67" s="6" t="s">
        <v>186</v>
      </c>
      <c r="E67" s="37">
        <v>107752</v>
      </c>
      <c r="F67" s="37">
        <v>107752</v>
      </c>
      <c r="G67" s="104">
        <f t="shared" si="1"/>
        <v>100</v>
      </c>
    </row>
    <row r="68" spans="1:7" ht="12.75">
      <c r="A68" s="10"/>
      <c r="B68" s="10"/>
      <c r="C68" s="47">
        <v>4010</v>
      </c>
      <c r="D68" s="6" t="s">
        <v>56</v>
      </c>
      <c r="E68" s="31">
        <v>78000</v>
      </c>
      <c r="F68" s="31">
        <v>78000</v>
      </c>
      <c r="G68" s="84">
        <f t="shared" si="1"/>
        <v>100</v>
      </c>
    </row>
    <row r="69" spans="1:7" ht="12.75">
      <c r="A69" s="10"/>
      <c r="B69" s="10"/>
      <c r="C69" s="47">
        <v>4040</v>
      </c>
      <c r="D69" s="5" t="s">
        <v>57</v>
      </c>
      <c r="E69" s="31">
        <v>6600</v>
      </c>
      <c r="F69" s="31">
        <v>6600</v>
      </c>
      <c r="G69" s="84">
        <f t="shared" si="1"/>
        <v>100</v>
      </c>
    </row>
    <row r="70" spans="1:7" ht="12.75">
      <c r="A70" s="10"/>
      <c r="B70" s="10"/>
      <c r="C70" s="47">
        <v>4110</v>
      </c>
      <c r="D70" s="5" t="s">
        <v>58</v>
      </c>
      <c r="E70" s="31">
        <v>13400</v>
      </c>
      <c r="F70" s="31">
        <v>13400</v>
      </c>
      <c r="G70" s="84">
        <f t="shared" si="1"/>
        <v>100</v>
      </c>
    </row>
    <row r="71" spans="1:7" ht="12.75">
      <c r="A71" s="10"/>
      <c r="B71" s="10"/>
      <c r="C71" s="47">
        <v>4120</v>
      </c>
      <c r="D71" s="5" t="s">
        <v>39</v>
      </c>
      <c r="E71" s="31">
        <v>1900</v>
      </c>
      <c r="F71" s="31">
        <v>1900</v>
      </c>
      <c r="G71" s="84">
        <f t="shared" si="1"/>
        <v>100</v>
      </c>
    </row>
    <row r="72" spans="1:7" ht="12.75">
      <c r="A72" s="10"/>
      <c r="B72" s="10"/>
      <c r="C72" s="47">
        <v>4210</v>
      </c>
      <c r="D72" s="6" t="s">
        <v>63</v>
      </c>
      <c r="E72" s="31">
        <v>2810</v>
      </c>
      <c r="F72" s="31">
        <v>2810</v>
      </c>
      <c r="G72" s="84">
        <f t="shared" si="1"/>
        <v>100</v>
      </c>
    </row>
    <row r="73" spans="1:7" ht="22.5">
      <c r="A73" s="10"/>
      <c r="B73" s="10"/>
      <c r="C73" s="10">
        <v>6300</v>
      </c>
      <c r="D73" s="4" t="s">
        <v>197</v>
      </c>
      <c r="E73" s="39">
        <v>35380</v>
      </c>
      <c r="F73" s="39">
        <v>35380</v>
      </c>
      <c r="G73" s="88">
        <f t="shared" si="1"/>
        <v>100</v>
      </c>
    </row>
    <row r="74" spans="1:7" s="13" customFormat="1" ht="12.75">
      <c r="A74" s="115"/>
      <c r="B74" s="121">
        <v>75022</v>
      </c>
      <c r="C74" s="121"/>
      <c r="D74" s="117" t="s">
        <v>60</v>
      </c>
      <c r="E74" s="120">
        <f>SUM(E75,E76,E77,E78)</f>
        <v>304000</v>
      </c>
      <c r="F74" s="120">
        <f>SUM(F75,F76,F77,F78)</f>
        <v>304000</v>
      </c>
      <c r="G74" s="108">
        <f t="shared" si="1"/>
        <v>100</v>
      </c>
    </row>
    <row r="75" spans="1:7" ht="12.75">
      <c r="A75" s="10"/>
      <c r="B75" s="10"/>
      <c r="C75" s="47">
        <v>3030</v>
      </c>
      <c r="D75" s="6" t="s">
        <v>62</v>
      </c>
      <c r="E75" s="37">
        <v>237388</v>
      </c>
      <c r="F75" s="37">
        <v>237388</v>
      </c>
      <c r="G75" s="104">
        <f t="shared" si="1"/>
        <v>100</v>
      </c>
    </row>
    <row r="76" spans="1:7" ht="12.75">
      <c r="A76" s="10"/>
      <c r="B76" s="10"/>
      <c r="C76" s="11">
        <v>4210</v>
      </c>
      <c r="D76" s="5" t="s">
        <v>63</v>
      </c>
      <c r="E76" s="31">
        <v>32325</v>
      </c>
      <c r="F76" s="31">
        <v>32325</v>
      </c>
      <c r="G76" s="84">
        <f t="shared" si="1"/>
        <v>100</v>
      </c>
    </row>
    <row r="77" spans="1:7" ht="12.75">
      <c r="A77" s="10"/>
      <c r="B77" s="10"/>
      <c r="C77" s="11">
        <v>4300</v>
      </c>
      <c r="D77" s="5" t="s">
        <v>64</v>
      </c>
      <c r="E77" s="31">
        <v>29919</v>
      </c>
      <c r="F77" s="31">
        <v>29919</v>
      </c>
      <c r="G77" s="84">
        <f t="shared" si="1"/>
        <v>100</v>
      </c>
    </row>
    <row r="78" spans="1:7" ht="12.75">
      <c r="A78" s="10"/>
      <c r="B78" s="10"/>
      <c r="C78" s="50">
        <v>4410</v>
      </c>
      <c r="D78" s="7" t="s">
        <v>65</v>
      </c>
      <c r="E78" s="39">
        <v>4368</v>
      </c>
      <c r="F78" s="39">
        <v>4368</v>
      </c>
      <c r="G78" s="88">
        <f t="shared" si="1"/>
        <v>100</v>
      </c>
    </row>
    <row r="79" spans="1:7" s="13" customFormat="1" ht="12.75">
      <c r="A79" s="115"/>
      <c r="B79" s="121">
        <v>75023</v>
      </c>
      <c r="C79" s="121"/>
      <c r="D79" s="117" t="s">
        <v>61</v>
      </c>
      <c r="E79" s="120">
        <f>SUM(E96,E94,E93,E92,E91,E90,E89,E88,E87,E86,E85,E84,E83,E82,E81,E80,E95)</f>
        <v>5155502</v>
      </c>
      <c r="F79" s="120">
        <f>SUM(F96,F94,F93,F92,F91,F90,F89,F88,F87,F86,F85,F84,F83,F82,F81,F80)</f>
        <v>5103172</v>
      </c>
      <c r="G79" s="108">
        <f t="shared" si="1"/>
        <v>98.98496790419246</v>
      </c>
    </row>
    <row r="80" spans="1:7" ht="22.5">
      <c r="A80" s="10"/>
      <c r="B80" s="10"/>
      <c r="C80" s="47">
        <v>3020</v>
      </c>
      <c r="D80" s="6" t="s">
        <v>66</v>
      </c>
      <c r="E80" s="37">
        <v>5000</v>
      </c>
      <c r="F80" s="37">
        <v>3906</v>
      </c>
      <c r="G80" s="104">
        <f t="shared" si="1"/>
        <v>78.12</v>
      </c>
    </row>
    <row r="81" spans="1:7" ht="14.25" customHeight="1">
      <c r="A81" s="10"/>
      <c r="B81" s="10"/>
      <c r="C81" s="11">
        <v>4010</v>
      </c>
      <c r="D81" s="5" t="s">
        <v>56</v>
      </c>
      <c r="E81" s="31">
        <v>2087348</v>
      </c>
      <c r="F81" s="31">
        <v>2085800</v>
      </c>
      <c r="G81" s="84">
        <f t="shared" si="1"/>
        <v>99.9258389113842</v>
      </c>
    </row>
    <row r="82" spans="1:7" ht="14.25" customHeight="1">
      <c r="A82" s="10"/>
      <c r="B82" s="10"/>
      <c r="C82" s="11">
        <v>4040</v>
      </c>
      <c r="D82" s="5" t="s">
        <v>57</v>
      </c>
      <c r="E82" s="31">
        <v>152022</v>
      </c>
      <c r="F82" s="31">
        <v>152022</v>
      </c>
      <c r="G82" s="84">
        <f t="shared" si="1"/>
        <v>100</v>
      </c>
    </row>
    <row r="83" spans="1:7" ht="14.25" customHeight="1">
      <c r="A83" s="10"/>
      <c r="B83" s="10"/>
      <c r="C83" s="11">
        <v>4110</v>
      </c>
      <c r="D83" s="5" t="s">
        <v>58</v>
      </c>
      <c r="E83" s="31">
        <v>360200</v>
      </c>
      <c r="F83" s="31">
        <v>359650</v>
      </c>
      <c r="G83" s="84">
        <f t="shared" si="1"/>
        <v>99.84730705163798</v>
      </c>
    </row>
    <row r="84" spans="1:7" ht="15" customHeight="1">
      <c r="A84" s="10"/>
      <c r="B84" s="10"/>
      <c r="C84" s="11">
        <v>4120</v>
      </c>
      <c r="D84" s="5" t="s">
        <v>39</v>
      </c>
      <c r="E84" s="31">
        <v>59500</v>
      </c>
      <c r="F84" s="31">
        <v>55561</v>
      </c>
      <c r="G84" s="84">
        <f t="shared" si="1"/>
        <v>93.37983193277311</v>
      </c>
    </row>
    <row r="85" spans="1:7" ht="12.75">
      <c r="A85" s="10"/>
      <c r="B85" s="10"/>
      <c r="C85" s="11">
        <v>4140</v>
      </c>
      <c r="D85" s="5" t="s">
        <v>67</v>
      </c>
      <c r="E85" s="31">
        <v>6500</v>
      </c>
      <c r="F85" s="31">
        <v>6301</v>
      </c>
      <c r="G85" s="84">
        <f t="shared" si="1"/>
        <v>96.93846153846154</v>
      </c>
    </row>
    <row r="86" spans="1:7" ht="22.5">
      <c r="A86" s="10"/>
      <c r="B86" s="10"/>
      <c r="C86" s="11">
        <v>4210</v>
      </c>
      <c r="D86" s="5" t="s">
        <v>68</v>
      </c>
      <c r="E86" s="31">
        <v>470378</v>
      </c>
      <c r="F86" s="31">
        <v>469700</v>
      </c>
      <c r="G86" s="84">
        <f t="shared" si="1"/>
        <v>99.85586060572561</v>
      </c>
    </row>
    <row r="87" spans="1:7" ht="12.75">
      <c r="A87" s="10"/>
      <c r="B87" s="10"/>
      <c r="C87" s="11">
        <v>4260</v>
      </c>
      <c r="D87" s="5" t="s">
        <v>44</v>
      </c>
      <c r="E87" s="31">
        <v>81812</v>
      </c>
      <c r="F87" s="31">
        <v>79635</v>
      </c>
      <c r="G87" s="84">
        <f t="shared" si="1"/>
        <v>97.33902117048844</v>
      </c>
    </row>
    <row r="88" spans="1:7" ht="12.75">
      <c r="A88" s="10"/>
      <c r="B88" s="10"/>
      <c r="C88" s="11">
        <v>4270</v>
      </c>
      <c r="D88" s="5" t="s">
        <v>86</v>
      </c>
      <c r="E88" s="31">
        <v>397667</v>
      </c>
      <c r="F88" s="31">
        <v>391361</v>
      </c>
      <c r="G88" s="84">
        <f t="shared" si="1"/>
        <v>98.41425111965539</v>
      </c>
    </row>
    <row r="89" spans="1:7" ht="12.75">
      <c r="A89" s="10"/>
      <c r="B89" s="10"/>
      <c r="C89" s="11">
        <v>4280</v>
      </c>
      <c r="D89" s="5" t="s">
        <v>69</v>
      </c>
      <c r="E89" s="31">
        <v>7000</v>
      </c>
      <c r="F89" s="31">
        <v>2797</v>
      </c>
      <c r="G89" s="84">
        <f t="shared" si="1"/>
        <v>39.957142857142856</v>
      </c>
    </row>
    <row r="90" spans="1:7" ht="32.25" customHeight="1">
      <c r="A90" s="10"/>
      <c r="B90" s="10"/>
      <c r="C90" s="11">
        <v>4300</v>
      </c>
      <c r="D90" s="5" t="s">
        <v>70</v>
      </c>
      <c r="E90" s="31">
        <v>1189273</v>
      </c>
      <c r="F90" s="31">
        <v>1189141</v>
      </c>
      <c r="G90" s="84">
        <f t="shared" si="1"/>
        <v>99.9889007822426</v>
      </c>
    </row>
    <row r="91" spans="1:7" ht="12.75">
      <c r="A91" s="10"/>
      <c r="B91" s="10"/>
      <c r="C91" s="11">
        <v>4410</v>
      </c>
      <c r="D91" s="5" t="s">
        <v>71</v>
      </c>
      <c r="E91" s="31">
        <v>100000</v>
      </c>
      <c r="F91" s="31">
        <v>96258</v>
      </c>
      <c r="G91" s="84">
        <f t="shared" si="1"/>
        <v>96.258</v>
      </c>
    </row>
    <row r="92" spans="1:7" ht="12.75">
      <c r="A92" s="10"/>
      <c r="B92" s="10"/>
      <c r="C92" s="11">
        <v>4430</v>
      </c>
      <c r="D92" s="5" t="s">
        <v>72</v>
      </c>
      <c r="E92" s="31">
        <v>14300</v>
      </c>
      <c r="F92" s="31">
        <v>11419</v>
      </c>
      <c r="G92" s="84">
        <f t="shared" si="1"/>
        <v>79.85314685314685</v>
      </c>
    </row>
    <row r="93" spans="1:7" ht="12.75">
      <c r="A93" s="10"/>
      <c r="B93" s="10"/>
      <c r="C93" s="11">
        <v>4440</v>
      </c>
      <c r="D93" s="5" t="s">
        <v>98</v>
      </c>
      <c r="E93" s="31">
        <v>41502</v>
      </c>
      <c r="F93" s="31">
        <v>41502</v>
      </c>
      <c r="G93" s="84">
        <f t="shared" si="1"/>
        <v>100</v>
      </c>
    </row>
    <row r="94" spans="1:7" ht="12.75">
      <c r="A94" s="10"/>
      <c r="B94" s="10"/>
      <c r="C94" s="11">
        <v>4530</v>
      </c>
      <c r="D94" s="5" t="s">
        <v>73</v>
      </c>
      <c r="E94" s="31">
        <v>50000</v>
      </c>
      <c r="F94" s="31">
        <v>48339</v>
      </c>
      <c r="G94" s="84">
        <f t="shared" si="1"/>
        <v>96.678</v>
      </c>
    </row>
    <row r="95" spans="1:7" ht="12.75">
      <c r="A95" s="10"/>
      <c r="B95" s="10"/>
      <c r="C95" s="50">
        <v>6050</v>
      </c>
      <c r="D95" s="6" t="s">
        <v>184</v>
      </c>
      <c r="E95" s="31">
        <v>22000</v>
      </c>
      <c r="F95" s="31">
        <v>0</v>
      </c>
      <c r="G95" s="84">
        <f t="shared" si="1"/>
        <v>0</v>
      </c>
    </row>
    <row r="96" spans="1:7" ht="22.5">
      <c r="A96" s="10"/>
      <c r="B96" s="10"/>
      <c r="C96" s="50">
        <v>6060</v>
      </c>
      <c r="D96" s="7" t="s">
        <v>74</v>
      </c>
      <c r="E96" s="39">
        <v>111000</v>
      </c>
      <c r="F96" s="39">
        <v>109780</v>
      </c>
      <c r="G96" s="88">
        <f t="shared" si="1"/>
        <v>98.90090090090091</v>
      </c>
    </row>
    <row r="97" spans="1:7" ht="12.75">
      <c r="A97" s="115"/>
      <c r="B97" s="121">
        <v>75095</v>
      </c>
      <c r="C97" s="121"/>
      <c r="D97" s="117" t="s">
        <v>6</v>
      </c>
      <c r="E97" s="120">
        <f>E98</f>
        <v>9727</v>
      </c>
      <c r="F97" s="120">
        <f>F98</f>
        <v>9726</v>
      </c>
      <c r="G97" s="108">
        <f t="shared" si="1"/>
        <v>99.98971933792537</v>
      </c>
    </row>
    <row r="98" spans="1:7" ht="12.75">
      <c r="A98" s="51"/>
      <c r="B98" s="51"/>
      <c r="C98" s="51">
        <v>4430</v>
      </c>
      <c r="D98" s="43" t="s">
        <v>79</v>
      </c>
      <c r="E98" s="44">
        <v>9727</v>
      </c>
      <c r="F98" s="44">
        <v>9726</v>
      </c>
      <c r="G98" s="86">
        <f t="shared" si="1"/>
        <v>99.98971933792537</v>
      </c>
    </row>
    <row r="99" spans="1:7" ht="12.75">
      <c r="A99" s="52"/>
      <c r="B99" s="52"/>
      <c r="C99" s="52"/>
      <c r="D99" s="29"/>
      <c r="E99" s="89"/>
      <c r="F99" s="89"/>
      <c r="G99" s="90"/>
    </row>
    <row r="100" spans="1:7" ht="12.75">
      <c r="A100" s="53"/>
      <c r="B100" s="53"/>
      <c r="C100" s="53"/>
      <c r="D100" s="30"/>
      <c r="E100" s="34"/>
      <c r="F100" s="34"/>
      <c r="G100" s="91"/>
    </row>
    <row r="101" spans="1:7" ht="12.75">
      <c r="A101" s="53"/>
      <c r="B101" s="53"/>
      <c r="C101" s="53"/>
      <c r="D101" s="30"/>
      <c r="E101" s="34"/>
      <c r="F101" s="34"/>
      <c r="G101" s="91"/>
    </row>
    <row r="102" spans="1:7" ht="12.75">
      <c r="A102" s="53"/>
      <c r="B102" s="53"/>
      <c r="C102" s="53"/>
      <c r="D102" s="30"/>
      <c r="E102" s="34"/>
      <c r="F102" s="34"/>
      <c r="G102" s="91"/>
    </row>
    <row r="103" spans="1:7" ht="12.75">
      <c r="A103" s="53"/>
      <c r="B103" s="53"/>
      <c r="C103" s="53"/>
      <c r="D103" s="30"/>
      <c r="E103" s="34"/>
      <c r="F103" s="34"/>
      <c r="G103" s="91"/>
    </row>
    <row r="104" spans="1:7" ht="12.75">
      <c r="A104" s="53"/>
      <c r="B104" s="53"/>
      <c r="C104" s="53"/>
      <c r="D104" s="30"/>
      <c r="E104" s="34"/>
      <c r="F104" s="34"/>
      <c r="G104" s="91"/>
    </row>
    <row r="105" spans="1:7" ht="12.75">
      <c r="A105" s="53"/>
      <c r="B105" s="53"/>
      <c r="C105" s="53"/>
      <c r="D105" s="30"/>
      <c r="E105" s="34"/>
      <c r="F105" s="34"/>
      <c r="G105" s="91"/>
    </row>
    <row r="106" spans="1:7" ht="12.75">
      <c r="A106" s="53"/>
      <c r="B106" s="53"/>
      <c r="C106" s="53"/>
      <c r="D106" s="30"/>
      <c r="E106" s="34"/>
      <c r="F106" s="34"/>
      <c r="G106" s="91"/>
    </row>
    <row r="107" spans="1:7" ht="12.75">
      <c r="A107" s="53"/>
      <c r="B107" s="53"/>
      <c r="C107" s="53"/>
      <c r="D107" s="30"/>
      <c r="E107" s="34"/>
      <c r="F107" s="34"/>
      <c r="G107" s="91"/>
    </row>
    <row r="108" spans="1:7" ht="12.75">
      <c r="A108" s="53"/>
      <c r="B108" s="53"/>
      <c r="C108" s="53"/>
      <c r="D108" s="30"/>
      <c r="E108" s="34"/>
      <c r="F108" s="34"/>
      <c r="G108" s="91"/>
    </row>
    <row r="109" spans="1:7" ht="13.5" thickBot="1">
      <c r="A109" s="8">
        <v>1</v>
      </c>
      <c r="B109" s="8">
        <v>2</v>
      </c>
      <c r="C109" s="8">
        <v>3</v>
      </c>
      <c r="D109" s="8">
        <v>4</v>
      </c>
      <c r="E109" s="36">
        <v>5</v>
      </c>
      <c r="F109" s="36">
        <v>6</v>
      </c>
      <c r="G109" s="82">
        <v>7</v>
      </c>
    </row>
    <row r="110" spans="1:7" ht="39" customHeight="1" thickTop="1">
      <c r="A110" s="124">
        <v>751</v>
      </c>
      <c r="B110" s="125"/>
      <c r="C110" s="126"/>
      <c r="D110" s="127" t="s">
        <v>217</v>
      </c>
      <c r="E110" s="128">
        <f>E111+E116</f>
        <v>23133</v>
      </c>
      <c r="F110" s="128">
        <f>F111+F116</f>
        <v>23133</v>
      </c>
      <c r="G110" s="129">
        <f t="shared" si="1"/>
        <v>100</v>
      </c>
    </row>
    <row r="111" spans="1:7" ht="22.5" customHeight="1">
      <c r="A111" s="115"/>
      <c r="B111" s="121">
        <v>75101</v>
      </c>
      <c r="C111" s="121"/>
      <c r="D111" s="117" t="s">
        <v>80</v>
      </c>
      <c r="E111" s="120">
        <f>SUM(E112:E115)</f>
        <v>2088</v>
      </c>
      <c r="F111" s="120">
        <f>SUM(F115,F113,F112,F114)</f>
        <v>2088</v>
      </c>
      <c r="G111" s="108">
        <f t="shared" si="1"/>
        <v>100</v>
      </c>
    </row>
    <row r="112" spans="1:7" ht="12.75">
      <c r="A112" s="10"/>
      <c r="B112" s="10"/>
      <c r="C112" s="47">
        <v>4110</v>
      </c>
      <c r="D112" s="6" t="s">
        <v>81</v>
      </c>
      <c r="E112" s="37">
        <v>299</v>
      </c>
      <c r="F112" s="37">
        <v>299</v>
      </c>
      <c r="G112" s="104">
        <f t="shared" si="1"/>
        <v>100</v>
      </c>
    </row>
    <row r="113" spans="1:7" ht="12.75">
      <c r="A113" s="10"/>
      <c r="B113" s="10"/>
      <c r="C113" s="11">
        <v>4120</v>
      </c>
      <c r="D113" s="5" t="s">
        <v>39</v>
      </c>
      <c r="E113" s="31">
        <v>43</v>
      </c>
      <c r="F113" s="31">
        <v>43</v>
      </c>
      <c r="G113" s="84">
        <f t="shared" si="1"/>
        <v>100</v>
      </c>
    </row>
    <row r="114" spans="1:7" ht="12.75">
      <c r="A114" s="10"/>
      <c r="B114" s="10"/>
      <c r="C114" s="11">
        <v>4210</v>
      </c>
      <c r="D114" s="5" t="s">
        <v>40</v>
      </c>
      <c r="E114" s="31">
        <v>11</v>
      </c>
      <c r="F114" s="31">
        <v>11</v>
      </c>
      <c r="G114" s="84"/>
    </row>
    <row r="115" spans="1:7" ht="12.75">
      <c r="A115" s="10"/>
      <c r="B115" s="10"/>
      <c r="C115" s="10">
        <v>4300</v>
      </c>
      <c r="D115" s="4" t="s">
        <v>82</v>
      </c>
      <c r="E115" s="38">
        <v>1735</v>
      </c>
      <c r="F115" s="38">
        <v>1735</v>
      </c>
      <c r="G115" s="87">
        <f t="shared" si="1"/>
        <v>100</v>
      </c>
    </row>
    <row r="116" spans="1:7" ht="12.75">
      <c r="A116" s="115"/>
      <c r="B116" s="121">
        <v>75113</v>
      </c>
      <c r="C116" s="121"/>
      <c r="D116" s="117" t="s">
        <v>208</v>
      </c>
      <c r="E116" s="120">
        <f>SUM(E117:E121)</f>
        <v>21045</v>
      </c>
      <c r="F116" s="120">
        <f>SUM(F117:F121)</f>
        <v>21045</v>
      </c>
      <c r="G116" s="108">
        <f aca="true" t="shared" si="2" ref="G116:G121">F116*100/E116</f>
        <v>100</v>
      </c>
    </row>
    <row r="117" spans="1:7" ht="12.75">
      <c r="A117" s="69"/>
      <c r="B117" s="70"/>
      <c r="C117" s="101">
        <v>3030</v>
      </c>
      <c r="D117" s="6" t="s">
        <v>62</v>
      </c>
      <c r="E117" s="68">
        <v>7000</v>
      </c>
      <c r="F117" s="68">
        <v>7000</v>
      </c>
      <c r="G117" s="132">
        <f t="shared" si="2"/>
        <v>100</v>
      </c>
    </row>
    <row r="118" spans="1:7" ht="12.75">
      <c r="A118" s="10"/>
      <c r="B118" s="10"/>
      <c r="C118" s="11">
        <v>4110</v>
      </c>
      <c r="D118" s="5" t="s">
        <v>81</v>
      </c>
      <c r="E118" s="31">
        <v>1520</v>
      </c>
      <c r="F118" s="31">
        <v>1520</v>
      </c>
      <c r="G118" s="84">
        <f t="shared" si="2"/>
        <v>100</v>
      </c>
    </row>
    <row r="119" spans="1:7" ht="12.75">
      <c r="A119" s="10"/>
      <c r="B119" s="10"/>
      <c r="C119" s="11">
        <v>4120</v>
      </c>
      <c r="D119" s="5" t="s">
        <v>39</v>
      </c>
      <c r="E119" s="31">
        <v>213</v>
      </c>
      <c r="F119" s="31">
        <v>213</v>
      </c>
      <c r="G119" s="84">
        <f t="shared" si="2"/>
        <v>100</v>
      </c>
    </row>
    <row r="120" spans="1:7" ht="12.75">
      <c r="A120" s="10"/>
      <c r="B120" s="10"/>
      <c r="C120" s="11">
        <v>4210</v>
      </c>
      <c r="D120" s="5" t="s">
        <v>40</v>
      </c>
      <c r="E120" s="31">
        <v>1000</v>
      </c>
      <c r="F120" s="31">
        <v>1000</v>
      </c>
      <c r="G120" s="84">
        <f t="shared" si="2"/>
        <v>100</v>
      </c>
    </row>
    <row r="121" spans="1:7" ht="12.75">
      <c r="A121" s="10"/>
      <c r="B121" s="10"/>
      <c r="C121" s="54">
        <v>4300</v>
      </c>
      <c r="D121" s="33" t="s">
        <v>53</v>
      </c>
      <c r="E121" s="35">
        <v>11312</v>
      </c>
      <c r="F121" s="35">
        <v>11312</v>
      </c>
      <c r="G121" s="85">
        <f t="shared" si="2"/>
        <v>100</v>
      </c>
    </row>
    <row r="122" spans="1:7" ht="25.5" customHeight="1">
      <c r="A122" s="64">
        <v>754</v>
      </c>
      <c r="B122" s="61"/>
      <c r="C122" s="65"/>
      <c r="D122" s="62" t="s">
        <v>14</v>
      </c>
      <c r="E122" s="63">
        <f>SUM(E127,E137,E123,E125)</f>
        <v>305048</v>
      </c>
      <c r="F122" s="63">
        <f>SUM(F127,F137,F123,F125)</f>
        <v>302683</v>
      </c>
      <c r="G122" s="106">
        <f t="shared" si="1"/>
        <v>99.22471217644436</v>
      </c>
    </row>
    <row r="123" spans="1:7" ht="15" customHeight="1">
      <c r="A123" s="115"/>
      <c r="B123" s="121">
        <v>75403</v>
      </c>
      <c r="C123" s="121"/>
      <c r="D123" s="117" t="s">
        <v>187</v>
      </c>
      <c r="E123" s="120">
        <f>SUM(E124)</f>
        <v>25000</v>
      </c>
      <c r="F123" s="120">
        <f>SUM(F124)</f>
        <v>24967</v>
      </c>
      <c r="G123" s="108">
        <f t="shared" si="1"/>
        <v>99.868</v>
      </c>
    </row>
    <row r="124" spans="1:7" ht="15" customHeight="1">
      <c r="A124" s="10"/>
      <c r="B124" s="10"/>
      <c r="C124" s="10">
        <v>2950</v>
      </c>
      <c r="D124" s="4" t="s">
        <v>188</v>
      </c>
      <c r="E124" s="38">
        <v>25000</v>
      </c>
      <c r="F124" s="38">
        <v>24967</v>
      </c>
      <c r="G124" s="87">
        <f t="shared" si="1"/>
        <v>99.868</v>
      </c>
    </row>
    <row r="125" spans="1:7" ht="15" customHeight="1">
      <c r="A125" s="115"/>
      <c r="B125" s="121">
        <v>75404</v>
      </c>
      <c r="C125" s="121"/>
      <c r="D125" s="117" t="s">
        <v>199</v>
      </c>
      <c r="E125" s="120">
        <f>SUM(E126)</f>
        <v>50000</v>
      </c>
      <c r="F125" s="120">
        <f>SUM(F126)</f>
        <v>50000</v>
      </c>
      <c r="G125" s="108">
        <f>F125*100/E125</f>
        <v>100</v>
      </c>
    </row>
    <row r="126" spans="1:7" ht="14.25" customHeight="1">
      <c r="A126" s="10"/>
      <c r="B126" s="10"/>
      <c r="C126" s="10">
        <v>2950</v>
      </c>
      <c r="D126" s="4" t="s">
        <v>188</v>
      </c>
      <c r="E126" s="38">
        <v>50000</v>
      </c>
      <c r="F126" s="38">
        <v>50000</v>
      </c>
      <c r="G126" s="87">
        <f>F126*100/E126</f>
        <v>100</v>
      </c>
    </row>
    <row r="127" spans="1:7" ht="15" customHeight="1">
      <c r="A127" s="115"/>
      <c r="B127" s="121">
        <v>75412</v>
      </c>
      <c r="C127" s="121"/>
      <c r="D127" s="117" t="s">
        <v>83</v>
      </c>
      <c r="E127" s="120">
        <f>SUM(E136,E135,E134,E133,E132,E131,E130,E129,E128)</f>
        <v>229548</v>
      </c>
      <c r="F127" s="120">
        <f>SUM(F136,F135,F134,F133,F132,F131,F130,F129,F128)</f>
        <v>227216</v>
      </c>
      <c r="G127" s="108">
        <f t="shared" si="1"/>
        <v>98.98409047345217</v>
      </c>
    </row>
    <row r="128" spans="1:7" ht="12.75">
      <c r="A128" s="10"/>
      <c r="B128" s="10"/>
      <c r="C128" s="47">
        <v>3020</v>
      </c>
      <c r="D128" s="6" t="s">
        <v>84</v>
      </c>
      <c r="E128" s="37">
        <v>35600</v>
      </c>
      <c r="F128" s="37">
        <v>34164</v>
      </c>
      <c r="G128" s="104">
        <f t="shared" si="1"/>
        <v>95.96629213483146</v>
      </c>
    </row>
    <row r="129" spans="1:7" ht="12.75">
      <c r="A129" s="10"/>
      <c r="B129" s="10"/>
      <c r="C129" s="11">
        <v>4110</v>
      </c>
      <c r="D129" s="5" t="s">
        <v>81</v>
      </c>
      <c r="E129" s="31">
        <v>6300</v>
      </c>
      <c r="F129" s="31">
        <v>6082</v>
      </c>
      <c r="G129" s="84">
        <f t="shared" si="1"/>
        <v>96.53968253968254</v>
      </c>
    </row>
    <row r="130" spans="1:7" ht="12.75">
      <c r="A130" s="10"/>
      <c r="B130" s="10"/>
      <c r="C130" s="11">
        <v>4120</v>
      </c>
      <c r="D130" s="5" t="s">
        <v>39</v>
      </c>
      <c r="E130" s="31">
        <v>900</v>
      </c>
      <c r="F130" s="31">
        <v>865</v>
      </c>
      <c r="G130" s="84">
        <f t="shared" si="1"/>
        <v>96.11111111111111</v>
      </c>
    </row>
    <row r="131" spans="1:7" ht="12.75">
      <c r="A131" s="10"/>
      <c r="B131" s="10"/>
      <c r="C131" s="11">
        <v>4210</v>
      </c>
      <c r="D131" s="5" t="s">
        <v>40</v>
      </c>
      <c r="E131" s="31">
        <v>49000</v>
      </c>
      <c r="F131" s="31">
        <v>48982</v>
      </c>
      <c r="G131" s="84">
        <f t="shared" si="1"/>
        <v>99.96326530612245</v>
      </c>
    </row>
    <row r="132" spans="1:7" ht="12.75">
      <c r="A132" s="10"/>
      <c r="B132" s="10"/>
      <c r="C132" s="47">
        <v>4260</v>
      </c>
      <c r="D132" s="6" t="s">
        <v>85</v>
      </c>
      <c r="E132" s="37">
        <v>6300</v>
      </c>
      <c r="F132" s="37">
        <v>6224</v>
      </c>
      <c r="G132" s="104">
        <f aca="true" t="shared" si="3" ref="G132:G171">F132*100/E132</f>
        <v>98.7936507936508</v>
      </c>
    </row>
    <row r="133" spans="1:7" ht="12.75">
      <c r="A133" s="10"/>
      <c r="B133" s="10"/>
      <c r="C133" s="11">
        <v>4270</v>
      </c>
      <c r="D133" s="5" t="s">
        <v>86</v>
      </c>
      <c r="E133" s="31">
        <v>60221</v>
      </c>
      <c r="F133" s="31">
        <v>59853</v>
      </c>
      <c r="G133" s="84">
        <f t="shared" si="3"/>
        <v>99.38891748725527</v>
      </c>
    </row>
    <row r="134" spans="1:7" ht="12.75">
      <c r="A134" s="10"/>
      <c r="B134" s="10"/>
      <c r="C134" s="11">
        <v>4300</v>
      </c>
      <c r="D134" s="5" t="s">
        <v>53</v>
      </c>
      <c r="E134" s="31">
        <v>47200</v>
      </c>
      <c r="F134" s="31">
        <v>47160</v>
      </c>
      <c r="G134" s="84">
        <f t="shared" si="3"/>
        <v>99.91525423728814</v>
      </c>
    </row>
    <row r="135" spans="1:7" ht="12.75">
      <c r="A135" s="10"/>
      <c r="B135" s="10"/>
      <c r="C135" s="11">
        <v>4430</v>
      </c>
      <c r="D135" s="5" t="s">
        <v>214</v>
      </c>
      <c r="E135" s="31">
        <v>20000</v>
      </c>
      <c r="F135" s="31">
        <v>19859</v>
      </c>
      <c r="G135" s="84">
        <f t="shared" si="3"/>
        <v>99.295</v>
      </c>
    </row>
    <row r="136" spans="1:7" ht="12.75">
      <c r="A136" s="10"/>
      <c r="B136" s="10"/>
      <c r="C136" s="50">
        <v>6060</v>
      </c>
      <c r="D136" s="7" t="s">
        <v>176</v>
      </c>
      <c r="E136" s="39">
        <v>4027</v>
      </c>
      <c r="F136" s="39">
        <v>4027</v>
      </c>
      <c r="G136" s="88">
        <f t="shared" si="3"/>
        <v>100</v>
      </c>
    </row>
    <row r="137" spans="1:7" s="13" customFormat="1" ht="15" customHeight="1">
      <c r="A137" s="115"/>
      <c r="B137" s="121">
        <v>75414</v>
      </c>
      <c r="C137" s="121"/>
      <c r="D137" s="117" t="s">
        <v>13</v>
      </c>
      <c r="E137" s="120">
        <f>SUM(E139,E138)</f>
        <v>500</v>
      </c>
      <c r="F137" s="120">
        <f>SUM(F139,F138)</f>
        <v>500</v>
      </c>
      <c r="G137" s="108">
        <f t="shared" si="3"/>
        <v>100</v>
      </c>
    </row>
    <row r="138" spans="1:7" ht="15" customHeight="1">
      <c r="A138" s="10"/>
      <c r="B138" s="10"/>
      <c r="C138" s="47">
        <v>4270</v>
      </c>
      <c r="D138" s="6" t="s">
        <v>86</v>
      </c>
      <c r="E138" s="37">
        <v>250</v>
      </c>
      <c r="F138" s="37">
        <v>250</v>
      </c>
      <c r="G138" s="132">
        <f t="shared" si="3"/>
        <v>100</v>
      </c>
    </row>
    <row r="139" spans="1:7" ht="15" customHeight="1">
      <c r="A139" s="10"/>
      <c r="B139" s="10"/>
      <c r="C139" s="50">
        <v>4300</v>
      </c>
      <c r="D139" s="7" t="s">
        <v>53</v>
      </c>
      <c r="E139" s="31">
        <v>250</v>
      </c>
      <c r="F139" s="31">
        <v>250</v>
      </c>
      <c r="G139" s="85">
        <f t="shared" si="3"/>
        <v>100</v>
      </c>
    </row>
    <row r="140" spans="1:7" ht="33" customHeight="1">
      <c r="A140" s="109">
        <v>756</v>
      </c>
      <c r="B140" s="130"/>
      <c r="C140" s="130"/>
      <c r="D140" s="131" t="s">
        <v>170</v>
      </c>
      <c r="E140" s="111">
        <f>SUM(E141)</f>
        <v>155000</v>
      </c>
      <c r="F140" s="111">
        <f>SUM(F141)</f>
        <v>154037</v>
      </c>
      <c r="G140" s="106">
        <f t="shared" si="3"/>
        <v>99.37870967741935</v>
      </c>
    </row>
    <row r="141" spans="1:7" s="13" customFormat="1" ht="24">
      <c r="A141" s="115"/>
      <c r="B141" s="121">
        <v>75647</v>
      </c>
      <c r="C141" s="121"/>
      <c r="D141" s="117" t="s">
        <v>78</v>
      </c>
      <c r="E141" s="120">
        <f>SUM(E144,E143,E142)</f>
        <v>155000</v>
      </c>
      <c r="F141" s="120">
        <f>SUM(F144,F143,F142)</f>
        <v>154037</v>
      </c>
      <c r="G141" s="108">
        <f t="shared" si="3"/>
        <v>99.37870967741935</v>
      </c>
    </row>
    <row r="142" spans="1:7" ht="15" customHeight="1">
      <c r="A142" s="10"/>
      <c r="B142" s="10"/>
      <c r="C142" s="47">
        <v>4100</v>
      </c>
      <c r="D142" s="6" t="s">
        <v>75</v>
      </c>
      <c r="E142" s="37">
        <v>120000</v>
      </c>
      <c r="F142" s="37">
        <v>119160</v>
      </c>
      <c r="G142" s="104">
        <f t="shared" si="3"/>
        <v>99.3</v>
      </c>
    </row>
    <row r="143" spans="1:7" ht="15" customHeight="1">
      <c r="A143" s="10"/>
      <c r="B143" s="10"/>
      <c r="C143" s="11">
        <v>4210</v>
      </c>
      <c r="D143" s="5" t="s">
        <v>76</v>
      </c>
      <c r="E143" s="31">
        <v>10000</v>
      </c>
      <c r="F143" s="31">
        <v>10000</v>
      </c>
      <c r="G143" s="84">
        <f t="shared" si="3"/>
        <v>100</v>
      </c>
    </row>
    <row r="144" spans="1:7" ht="14.25" customHeight="1">
      <c r="A144" s="51"/>
      <c r="B144" s="51"/>
      <c r="C144" s="50">
        <v>4300</v>
      </c>
      <c r="D144" s="7" t="s">
        <v>77</v>
      </c>
      <c r="E144" s="39">
        <v>25000</v>
      </c>
      <c r="F144" s="35">
        <v>24877</v>
      </c>
      <c r="G144" s="85">
        <f t="shared" si="3"/>
        <v>99.508</v>
      </c>
    </row>
    <row r="145" spans="1:7" s="14" customFormat="1" ht="22.5" customHeight="1">
      <c r="A145" s="64">
        <v>757</v>
      </c>
      <c r="B145" s="61"/>
      <c r="C145" s="65"/>
      <c r="D145" s="62" t="s">
        <v>87</v>
      </c>
      <c r="E145" s="63">
        <f>SUM(E146,E148)</f>
        <v>1073000</v>
      </c>
      <c r="F145" s="63">
        <f>SUM(F146,F148)</f>
        <v>1000073</v>
      </c>
      <c r="G145" s="106">
        <f t="shared" si="3"/>
        <v>93.20344827586207</v>
      </c>
    </row>
    <row r="146" spans="1:7" s="14" customFormat="1" ht="22.5" customHeight="1">
      <c r="A146" s="115"/>
      <c r="B146" s="121">
        <v>75702</v>
      </c>
      <c r="C146" s="121"/>
      <c r="D146" s="117" t="s">
        <v>88</v>
      </c>
      <c r="E146" s="120">
        <f>SUM(E147)</f>
        <v>700000</v>
      </c>
      <c r="F146" s="120">
        <f>SUM(F147)</f>
        <v>693570</v>
      </c>
      <c r="G146" s="108">
        <f t="shared" si="3"/>
        <v>99.08142857142857</v>
      </c>
    </row>
    <row r="147" spans="1:7" ht="23.25" customHeight="1">
      <c r="A147" s="10"/>
      <c r="B147" s="10"/>
      <c r="C147" s="10">
        <v>8070</v>
      </c>
      <c r="D147" s="4" t="s">
        <v>89</v>
      </c>
      <c r="E147" s="38">
        <v>700000</v>
      </c>
      <c r="F147" s="38">
        <v>693570</v>
      </c>
      <c r="G147" s="87">
        <f t="shared" si="3"/>
        <v>99.08142857142857</v>
      </c>
    </row>
    <row r="148" spans="1:7" ht="36">
      <c r="A148" s="115"/>
      <c r="B148" s="121">
        <v>75704</v>
      </c>
      <c r="C148" s="121"/>
      <c r="D148" s="117" t="s">
        <v>177</v>
      </c>
      <c r="E148" s="120">
        <f>E149</f>
        <v>373000</v>
      </c>
      <c r="F148" s="120">
        <f>F149</f>
        <v>306503</v>
      </c>
      <c r="G148" s="108">
        <f t="shared" si="3"/>
        <v>82.17238605898123</v>
      </c>
    </row>
    <row r="149" spans="1:7" ht="15" customHeight="1">
      <c r="A149" s="69"/>
      <c r="B149" s="70"/>
      <c r="C149" s="71">
        <v>8020</v>
      </c>
      <c r="D149" s="72" t="s">
        <v>178</v>
      </c>
      <c r="E149" s="73">
        <v>373000</v>
      </c>
      <c r="F149" s="73">
        <v>306503</v>
      </c>
      <c r="G149" s="86">
        <f t="shared" si="3"/>
        <v>82.17238605898123</v>
      </c>
    </row>
    <row r="150" spans="1:7" s="14" customFormat="1" ht="22.5" customHeight="1">
      <c r="A150" s="64">
        <v>758</v>
      </c>
      <c r="B150" s="61"/>
      <c r="C150" s="65"/>
      <c r="D150" s="62" t="s">
        <v>15</v>
      </c>
      <c r="E150" s="63">
        <f>E151</f>
        <v>728423</v>
      </c>
      <c r="F150" s="63">
        <f>F151</f>
        <v>728423</v>
      </c>
      <c r="G150" s="106">
        <f t="shared" si="3"/>
        <v>100</v>
      </c>
    </row>
    <row r="151" spans="1:7" s="14" customFormat="1" ht="16.5" customHeight="1">
      <c r="A151" s="115"/>
      <c r="B151" s="121">
        <v>75802</v>
      </c>
      <c r="C151" s="121"/>
      <c r="D151" s="117" t="s">
        <v>16</v>
      </c>
      <c r="E151" s="120">
        <v>728423</v>
      </c>
      <c r="F151" s="120">
        <v>728423</v>
      </c>
      <c r="G151" s="108">
        <f t="shared" si="3"/>
        <v>100</v>
      </c>
    </row>
    <row r="152" spans="1:7" ht="15" customHeight="1">
      <c r="A152" s="51"/>
      <c r="B152" s="51"/>
      <c r="C152" s="51">
        <v>2930</v>
      </c>
      <c r="D152" s="43" t="s">
        <v>185</v>
      </c>
      <c r="E152" s="44">
        <v>728423</v>
      </c>
      <c r="F152" s="44">
        <v>728423</v>
      </c>
      <c r="G152" s="86">
        <f t="shared" si="3"/>
        <v>100</v>
      </c>
    </row>
    <row r="153" spans="1:7" ht="15" customHeight="1">
      <c r="A153" s="52"/>
      <c r="B153" s="52"/>
      <c r="C153" s="52"/>
      <c r="D153" s="29"/>
      <c r="E153" s="89"/>
      <c r="F153" s="89"/>
      <c r="G153" s="90"/>
    </row>
    <row r="154" spans="1:7" ht="15" customHeight="1">
      <c r="A154" s="53"/>
      <c r="B154" s="53"/>
      <c r="C154" s="53"/>
      <c r="D154" s="30"/>
      <c r="E154" s="34"/>
      <c r="F154" s="34"/>
      <c r="G154" s="91"/>
    </row>
    <row r="155" spans="1:7" ht="9.75" customHeight="1" thickBot="1">
      <c r="A155" s="96">
        <v>1</v>
      </c>
      <c r="B155" s="96">
        <v>2</v>
      </c>
      <c r="C155" s="8">
        <v>3</v>
      </c>
      <c r="D155" s="8">
        <v>4</v>
      </c>
      <c r="E155" s="36">
        <v>5</v>
      </c>
      <c r="F155" s="36">
        <v>6</v>
      </c>
      <c r="G155" s="82">
        <v>7</v>
      </c>
    </row>
    <row r="156" spans="1:7" s="14" customFormat="1" ht="18" customHeight="1" thickTop="1">
      <c r="A156" s="118">
        <v>801</v>
      </c>
      <c r="B156" s="119"/>
      <c r="C156" s="65"/>
      <c r="D156" s="62" t="s">
        <v>17</v>
      </c>
      <c r="E156" s="63">
        <f>SUM(E157,E176,E194,E211,E213,E226,J161)</f>
        <v>20469875</v>
      </c>
      <c r="F156" s="63">
        <f>SUM(F157,F176,F194,F211,F213,F226,K161)</f>
        <v>20095610</v>
      </c>
      <c r="G156" s="106">
        <f t="shared" si="3"/>
        <v>98.17163026154287</v>
      </c>
    </row>
    <row r="157" spans="1:7" s="14" customFormat="1" ht="14.25" customHeight="1">
      <c r="A157" s="115"/>
      <c r="B157" s="121">
        <v>80101</v>
      </c>
      <c r="C157" s="121"/>
      <c r="D157" s="117" t="s">
        <v>18</v>
      </c>
      <c r="E157" s="120">
        <f>SUM(E158,E159,E160,E161,E162,E163,E164,E165,E166,E167,E168,E169,E170,E171,E172,E173,E174,E175)</f>
        <v>12917054</v>
      </c>
      <c r="F157" s="120">
        <f>SUM(F158,F159,F160,F161,F162,F163,F164,F165,F166,F167,F168,F169,F170,F171,F172,F173,F174,F175)</f>
        <v>12773764</v>
      </c>
      <c r="G157" s="108">
        <f t="shared" si="3"/>
        <v>98.89069132946258</v>
      </c>
    </row>
    <row r="158" spans="1:7" s="14" customFormat="1" ht="14.25" customHeight="1">
      <c r="A158" s="69"/>
      <c r="B158" s="70"/>
      <c r="C158" s="67">
        <v>2540</v>
      </c>
      <c r="D158" s="66" t="s">
        <v>171</v>
      </c>
      <c r="E158" s="68">
        <v>679226</v>
      </c>
      <c r="F158" s="68">
        <v>679226</v>
      </c>
      <c r="G158" s="104">
        <f t="shared" si="3"/>
        <v>100</v>
      </c>
    </row>
    <row r="159" spans="1:7" ht="33.75">
      <c r="A159" s="10"/>
      <c r="B159" s="10"/>
      <c r="C159" s="47">
        <v>3020</v>
      </c>
      <c r="D159" s="6" t="s">
        <v>93</v>
      </c>
      <c r="E159" s="37">
        <v>263550</v>
      </c>
      <c r="F159" s="31">
        <v>253771</v>
      </c>
      <c r="G159" s="84">
        <f t="shared" si="3"/>
        <v>96.28950863213811</v>
      </c>
    </row>
    <row r="160" spans="1:7" ht="12.75">
      <c r="A160" s="10"/>
      <c r="B160" s="10"/>
      <c r="C160" s="11">
        <v>4010</v>
      </c>
      <c r="D160" s="5" t="s">
        <v>56</v>
      </c>
      <c r="E160" s="31">
        <v>3633860</v>
      </c>
      <c r="F160" s="31">
        <v>3614048</v>
      </c>
      <c r="G160" s="84">
        <f t="shared" si="3"/>
        <v>99.45479462610007</v>
      </c>
    </row>
    <row r="161" spans="1:7" ht="12.75">
      <c r="A161" s="10"/>
      <c r="B161" s="10"/>
      <c r="C161" s="11">
        <v>4040</v>
      </c>
      <c r="D161" s="5" t="s">
        <v>57</v>
      </c>
      <c r="E161" s="31">
        <v>239050</v>
      </c>
      <c r="F161" s="31">
        <v>238224</v>
      </c>
      <c r="G161" s="84">
        <f t="shared" si="3"/>
        <v>99.65446559297219</v>
      </c>
    </row>
    <row r="162" spans="1:7" ht="13.5" customHeight="1">
      <c r="A162" s="10"/>
      <c r="B162" s="10"/>
      <c r="C162" s="11">
        <v>4110</v>
      </c>
      <c r="D162" s="5" t="s">
        <v>58</v>
      </c>
      <c r="E162" s="31">
        <v>725800</v>
      </c>
      <c r="F162" s="31">
        <v>722050</v>
      </c>
      <c r="G162" s="84">
        <f t="shared" si="3"/>
        <v>99.48332874069992</v>
      </c>
    </row>
    <row r="163" spans="1:7" ht="12" customHeight="1">
      <c r="A163" s="10"/>
      <c r="B163" s="10"/>
      <c r="C163" s="11">
        <v>4120</v>
      </c>
      <c r="D163" s="5" t="s">
        <v>39</v>
      </c>
      <c r="E163" s="31">
        <v>107400</v>
      </c>
      <c r="F163" s="31">
        <v>105272</v>
      </c>
      <c r="G163" s="84">
        <f t="shared" si="3"/>
        <v>98.01862197392924</v>
      </c>
    </row>
    <row r="164" spans="1:7" ht="12.75">
      <c r="A164" s="10"/>
      <c r="B164" s="10"/>
      <c r="C164" s="11">
        <v>4140</v>
      </c>
      <c r="D164" s="5" t="s">
        <v>150</v>
      </c>
      <c r="E164" s="31">
        <v>29550</v>
      </c>
      <c r="F164" s="31">
        <v>25503</v>
      </c>
      <c r="G164" s="84">
        <f t="shared" si="3"/>
        <v>86.30456852791878</v>
      </c>
    </row>
    <row r="165" spans="1:7" ht="22.5">
      <c r="A165" s="10"/>
      <c r="B165" s="10"/>
      <c r="C165" s="11">
        <v>4210</v>
      </c>
      <c r="D165" s="5" t="s">
        <v>94</v>
      </c>
      <c r="E165" s="31">
        <v>335096</v>
      </c>
      <c r="F165" s="31">
        <v>313496</v>
      </c>
      <c r="G165" s="84">
        <f t="shared" si="3"/>
        <v>93.5540859932676</v>
      </c>
    </row>
    <row r="166" spans="1:7" ht="12.75">
      <c r="A166" s="10"/>
      <c r="B166" s="10"/>
      <c r="C166" s="11">
        <v>4240</v>
      </c>
      <c r="D166" s="5" t="s">
        <v>95</v>
      </c>
      <c r="E166" s="31">
        <v>109100</v>
      </c>
      <c r="F166" s="31">
        <v>107006</v>
      </c>
      <c r="G166" s="84">
        <f t="shared" si="3"/>
        <v>98.08065994500458</v>
      </c>
    </row>
    <row r="167" spans="1:7" ht="12.75">
      <c r="A167" s="10"/>
      <c r="B167" s="10"/>
      <c r="C167" s="11">
        <v>4260</v>
      </c>
      <c r="D167" s="5" t="s">
        <v>96</v>
      </c>
      <c r="E167" s="31">
        <v>605500</v>
      </c>
      <c r="F167" s="31">
        <v>563380</v>
      </c>
      <c r="G167" s="84">
        <f t="shared" si="3"/>
        <v>93.04376548307184</v>
      </c>
    </row>
    <row r="168" spans="1:7" ht="12.75">
      <c r="A168" s="10"/>
      <c r="B168" s="10"/>
      <c r="C168" s="11">
        <v>4270</v>
      </c>
      <c r="D168" s="5" t="s">
        <v>86</v>
      </c>
      <c r="E168" s="31">
        <v>804541</v>
      </c>
      <c r="F168" s="31">
        <v>790897</v>
      </c>
      <c r="G168" s="84">
        <f t="shared" si="3"/>
        <v>98.30412620363661</v>
      </c>
    </row>
    <row r="169" spans="1:7" ht="12.75">
      <c r="A169" s="10"/>
      <c r="B169" s="10"/>
      <c r="C169" s="11">
        <v>4280</v>
      </c>
      <c r="D169" s="5" t="s">
        <v>69</v>
      </c>
      <c r="E169" s="31">
        <v>21500</v>
      </c>
      <c r="F169" s="31">
        <v>19709</v>
      </c>
      <c r="G169" s="84">
        <f t="shared" si="3"/>
        <v>91.66976744186047</v>
      </c>
    </row>
    <row r="170" spans="1:7" ht="22.5">
      <c r="A170" s="10"/>
      <c r="B170" s="10"/>
      <c r="C170" s="11">
        <v>4300</v>
      </c>
      <c r="D170" s="5" t="s">
        <v>151</v>
      </c>
      <c r="E170" s="31">
        <v>404166</v>
      </c>
      <c r="F170" s="31">
        <v>390681</v>
      </c>
      <c r="G170" s="84">
        <f t="shared" si="3"/>
        <v>96.66349965113345</v>
      </c>
    </row>
    <row r="171" spans="1:7" ht="18.75" customHeight="1">
      <c r="A171" s="10"/>
      <c r="B171" s="10"/>
      <c r="C171" s="11">
        <v>4410</v>
      </c>
      <c r="D171" s="5" t="s">
        <v>65</v>
      </c>
      <c r="E171" s="31">
        <v>23700</v>
      </c>
      <c r="F171" s="31">
        <v>18909</v>
      </c>
      <c r="G171" s="84">
        <f t="shared" si="3"/>
        <v>79.78481012658227</v>
      </c>
    </row>
    <row r="172" spans="1:7" ht="12.75">
      <c r="A172" s="10"/>
      <c r="B172" s="10"/>
      <c r="C172" s="11">
        <v>4430</v>
      </c>
      <c r="D172" s="5" t="s">
        <v>97</v>
      </c>
      <c r="E172" s="31">
        <v>15100</v>
      </c>
      <c r="F172" s="31">
        <v>13817</v>
      </c>
      <c r="G172" s="84">
        <f aca="true" t="shared" si="4" ref="G172:G225">F172*100/E172</f>
        <v>91.50331125827815</v>
      </c>
    </row>
    <row r="173" spans="1:7" ht="12.75">
      <c r="A173" s="10"/>
      <c r="B173" s="10"/>
      <c r="C173" s="11">
        <v>4440</v>
      </c>
      <c r="D173" s="5" t="s">
        <v>98</v>
      </c>
      <c r="E173" s="31">
        <v>211720</v>
      </c>
      <c r="F173" s="31">
        <v>211720</v>
      </c>
      <c r="G173" s="84">
        <f t="shared" si="4"/>
        <v>100</v>
      </c>
    </row>
    <row r="174" spans="1:7" ht="12.75">
      <c r="A174" s="10"/>
      <c r="B174" s="10"/>
      <c r="C174" s="11">
        <v>6050</v>
      </c>
      <c r="D174" s="5" t="s">
        <v>99</v>
      </c>
      <c r="E174" s="31">
        <v>4681795</v>
      </c>
      <c r="F174" s="31">
        <v>4681795</v>
      </c>
      <c r="G174" s="84">
        <f t="shared" si="4"/>
        <v>100</v>
      </c>
    </row>
    <row r="175" spans="1:7" ht="12.75">
      <c r="A175" s="10"/>
      <c r="B175" s="10"/>
      <c r="C175" s="50">
        <v>6060</v>
      </c>
      <c r="D175" s="7" t="s">
        <v>176</v>
      </c>
      <c r="E175" s="39">
        <v>26400</v>
      </c>
      <c r="F175" s="39">
        <v>24260</v>
      </c>
      <c r="G175" s="88">
        <f t="shared" si="4"/>
        <v>91.89393939393939</v>
      </c>
    </row>
    <row r="176" spans="1:7" ht="15" customHeight="1">
      <c r="A176" s="115"/>
      <c r="B176" s="121">
        <v>80104</v>
      </c>
      <c r="C176" s="121"/>
      <c r="D176" s="117" t="s">
        <v>172</v>
      </c>
      <c r="E176" s="120">
        <f>SUM(E178,E179,E180,E181,E182,E183,E184,E185,E186,E187,E188,E189,E190,E191,E192,E193,E177)</f>
        <v>3534927</v>
      </c>
      <c r="F176" s="120">
        <f>SUM(F178,F179,F180,F181,F182,F183,F184,F185,F186,F187,F188,F189,F190,F191,F192,F193,F177)</f>
        <v>3400570</v>
      </c>
      <c r="G176" s="108">
        <f t="shared" si="4"/>
        <v>96.19915771952292</v>
      </c>
    </row>
    <row r="177" spans="1:7" ht="24">
      <c r="A177" s="69"/>
      <c r="B177" s="70"/>
      <c r="C177" s="101">
        <v>2310</v>
      </c>
      <c r="D177" s="102" t="s">
        <v>203</v>
      </c>
      <c r="E177" s="68">
        <v>146805</v>
      </c>
      <c r="F177" s="68">
        <v>144327</v>
      </c>
      <c r="G177" s="104">
        <f t="shared" si="4"/>
        <v>98.31204659241851</v>
      </c>
    </row>
    <row r="178" spans="1:7" ht="22.5">
      <c r="A178" s="69"/>
      <c r="B178" s="70"/>
      <c r="C178" s="67">
        <v>2540</v>
      </c>
      <c r="D178" s="66" t="s">
        <v>171</v>
      </c>
      <c r="E178" s="68">
        <v>1222251</v>
      </c>
      <c r="F178" s="81">
        <v>1217829</v>
      </c>
      <c r="G178" s="84">
        <f t="shared" si="4"/>
        <v>99.63820851854489</v>
      </c>
    </row>
    <row r="179" spans="1:7" ht="33.75">
      <c r="A179" s="10"/>
      <c r="B179" s="10"/>
      <c r="C179" s="47">
        <v>3020</v>
      </c>
      <c r="D179" s="6" t="s">
        <v>100</v>
      </c>
      <c r="E179" s="37">
        <v>75676</v>
      </c>
      <c r="F179" s="31">
        <v>60437</v>
      </c>
      <c r="G179" s="84">
        <f t="shared" si="4"/>
        <v>79.86283630213013</v>
      </c>
    </row>
    <row r="180" spans="1:7" ht="12.75">
      <c r="A180" s="10"/>
      <c r="B180" s="10"/>
      <c r="C180" s="11">
        <v>4010</v>
      </c>
      <c r="D180" s="5" t="s">
        <v>56</v>
      </c>
      <c r="E180" s="31">
        <v>1248020</v>
      </c>
      <c r="F180" s="31">
        <v>1209269</v>
      </c>
      <c r="G180" s="84">
        <f t="shared" si="4"/>
        <v>96.89500168266534</v>
      </c>
    </row>
    <row r="181" spans="1:7" ht="12.75">
      <c r="A181" s="10"/>
      <c r="B181" s="10"/>
      <c r="C181" s="11">
        <v>4040</v>
      </c>
      <c r="D181" s="5" t="s">
        <v>57</v>
      </c>
      <c r="E181" s="31">
        <v>88350</v>
      </c>
      <c r="F181" s="31">
        <v>87065</v>
      </c>
      <c r="G181" s="84">
        <f t="shared" si="4"/>
        <v>98.54555744199207</v>
      </c>
    </row>
    <row r="182" spans="1:7" ht="12.75">
      <c r="A182" s="10"/>
      <c r="B182" s="10"/>
      <c r="C182" s="11">
        <v>4110</v>
      </c>
      <c r="D182" s="5" t="s">
        <v>58</v>
      </c>
      <c r="E182" s="31">
        <v>258365</v>
      </c>
      <c r="F182" s="31">
        <v>244314</v>
      </c>
      <c r="G182" s="84">
        <f t="shared" si="4"/>
        <v>94.5615698720802</v>
      </c>
    </row>
    <row r="183" spans="1:7" ht="12.75">
      <c r="A183" s="10"/>
      <c r="B183" s="10"/>
      <c r="C183" s="11">
        <v>4120</v>
      </c>
      <c r="D183" s="5" t="s">
        <v>39</v>
      </c>
      <c r="E183" s="31">
        <v>35842</v>
      </c>
      <c r="F183" s="31">
        <v>34370</v>
      </c>
      <c r="G183" s="84">
        <f t="shared" si="4"/>
        <v>95.89308632330786</v>
      </c>
    </row>
    <row r="184" spans="1:7" ht="22.5">
      <c r="A184" s="10"/>
      <c r="B184" s="10"/>
      <c r="C184" s="11">
        <v>4210</v>
      </c>
      <c r="D184" s="5" t="s">
        <v>101</v>
      </c>
      <c r="E184" s="31">
        <v>111950</v>
      </c>
      <c r="F184" s="31">
        <v>93754</v>
      </c>
      <c r="G184" s="84">
        <f t="shared" si="4"/>
        <v>83.74631531933899</v>
      </c>
    </row>
    <row r="185" spans="1:7" ht="12.75">
      <c r="A185" s="10"/>
      <c r="B185" s="10"/>
      <c r="C185" s="47">
        <v>4240</v>
      </c>
      <c r="D185" s="6" t="s">
        <v>95</v>
      </c>
      <c r="E185" s="37">
        <v>44920</v>
      </c>
      <c r="F185" s="31">
        <v>44180</v>
      </c>
      <c r="G185" s="84">
        <f t="shared" si="4"/>
        <v>98.3526268922529</v>
      </c>
    </row>
    <row r="186" spans="1:7" ht="12.75">
      <c r="A186" s="10"/>
      <c r="B186" s="10"/>
      <c r="C186" s="11">
        <v>4260</v>
      </c>
      <c r="D186" s="5" t="s">
        <v>96</v>
      </c>
      <c r="E186" s="31">
        <v>70500</v>
      </c>
      <c r="F186" s="31">
        <v>48069</v>
      </c>
      <c r="G186" s="84">
        <f t="shared" si="4"/>
        <v>68.18297872340426</v>
      </c>
    </row>
    <row r="187" spans="1:7" ht="12.75">
      <c r="A187" s="10"/>
      <c r="B187" s="10"/>
      <c r="C187" s="11">
        <v>4270</v>
      </c>
      <c r="D187" s="5" t="s">
        <v>102</v>
      </c>
      <c r="E187" s="31">
        <v>82970</v>
      </c>
      <c r="F187" s="31">
        <v>78308</v>
      </c>
      <c r="G187" s="84">
        <f t="shared" si="4"/>
        <v>94.38110160298903</v>
      </c>
    </row>
    <row r="188" spans="1:7" ht="12.75">
      <c r="A188" s="10"/>
      <c r="B188" s="10"/>
      <c r="C188" s="11">
        <v>4280</v>
      </c>
      <c r="D188" s="5" t="s">
        <v>69</v>
      </c>
      <c r="E188" s="31">
        <v>3140</v>
      </c>
      <c r="F188" s="31">
        <v>2935</v>
      </c>
      <c r="G188" s="84">
        <f t="shared" si="4"/>
        <v>93.47133757961784</v>
      </c>
    </row>
    <row r="189" spans="1:7" ht="12.75">
      <c r="A189" s="10"/>
      <c r="B189" s="10"/>
      <c r="C189" s="11">
        <v>4300</v>
      </c>
      <c r="D189" s="5" t="s">
        <v>53</v>
      </c>
      <c r="E189" s="31">
        <v>55750</v>
      </c>
      <c r="F189" s="31">
        <v>48913</v>
      </c>
      <c r="G189" s="84">
        <f t="shared" si="4"/>
        <v>87.73632286995516</v>
      </c>
    </row>
    <row r="190" spans="1:7" ht="12.75">
      <c r="A190" s="10"/>
      <c r="B190" s="10"/>
      <c r="C190" s="11">
        <v>4410</v>
      </c>
      <c r="D190" s="5" t="s">
        <v>65</v>
      </c>
      <c r="E190" s="31">
        <v>13400</v>
      </c>
      <c r="F190" s="31">
        <v>10351</v>
      </c>
      <c r="G190" s="84">
        <f t="shared" si="4"/>
        <v>77.24626865671642</v>
      </c>
    </row>
    <row r="191" spans="1:7" ht="12.75">
      <c r="A191" s="10"/>
      <c r="B191" s="10"/>
      <c r="C191" s="11">
        <v>4430</v>
      </c>
      <c r="D191" s="5" t="s">
        <v>97</v>
      </c>
      <c r="E191" s="31">
        <v>1530</v>
      </c>
      <c r="F191" s="31">
        <v>991</v>
      </c>
      <c r="G191" s="84">
        <f t="shared" si="4"/>
        <v>64.77124183006536</v>
      </c>
    </row>
    <row r="192" spans="1:7" ht="12.75">
      <c r="A192" s="10"/>
      <c r="B192" s="10"/>
      <c r="C192" s="11">
        <v>4440</v>
      </c>
      <c r="D192" s="5" t="s">
        <v>98</v>
      </c>
      <c r="E192" s="31">
        <v>69638</v>
      </c>
      <c r="F192" s="31">
        <v>69638</v>
      </c>
      <c r="G192" s="84">
        <f t="shared" si="4"/>
        <v>100</v>
      </c>
    </row>
    <row r="193" spans="1:7" ht="12.75">
      <c r="A193" s="10"/>
      <c r="B193" s="10"/>
      <c r="C193" s="50">
        <v>6050</v>
      </c>
      <c r="D193" s="7" t="s">
        <v>184</v>
      </c>
      <c r="E193" s="39">
        <v>5820</v>
      </c>
      <c r="F193" s="39">
        <v>5820</v>
      </c>
      <c r="G193" s="88">
        <f t="shared" si="4"/>
        <v>100</v>
      </c>
    </row>
    <row r="194" spans="1:7" s="13" customFormat="1" ht="12.75">
      <c r="A194" s="115"/>
      <c r="B194" s="121">
        <v>80110</v>
      </c>
      <c r="C194" s="121"/>
      <c r="D194" s="117" t="s">
        <v>90</v>
      </c>
      <c r="E194" s="120">
        <f>SUM(E195:E204,E207:E210)</f>
        <v>2801676</v>
      </c>
      <c r="F194" s="120">
        <f>SUM(F195:F204,F207:F210)</f>
        <v>2793560</v>
      </c>
      <c r="G194" s="108">
        <f t="shared" si="4"/>
        <v>99.7103162535568</v>
      </c>
    </row>
    <row r="195" spans="1:7" s="13" customFormat="1" ht="22.5">
      <c r="A195" s="69"/>
      <c r="B195" s="70"/>
      <c r="C195" s="67">
        <v>2540</v>
      </c>
      <c r="D195" s="66" t="s">
        <v>171</v>
      </c>
      <c r="E195" s="68">
        <v>143836</v>
      </c>
      <c r="F195" s="68">
        <v>143836</v>
      </c>
      <c r="G195" s="104">
        <f t="shared" si="4"/>
        <v>100</v>
      </c>
    </row>
    <row r="196" spans="1:7" ht="33.75">
      <c r="A196" s="10"/>
      <c r="B196" s="10"/>
      <c r="C196" s="47">
        <v>3020</v>
      </c>
      <c r="D196" s="6" t="s">
        <v>182</v>
      </c>
      <c r="E196" s="37">
        <v>102200</v>
      </c>
      <c r="F196" s="31">
        <v>102200</v>
      </c>
      <c r="G196" s="84">
        <f t="shared" si="4"/>
        <v>100</v>
      </c>
    </row>
    <row r="197" spans="1:7" ht="14.25" customHeight="1">
      <c r="A197" s="10"/>
      <c r="B197" s="10"/>
      <c r="C197" s="11">
        <v>4010</v>
      </c>
      <c r="D197" s="5" t="s">
        <v>56</v>
      </c>
      <c r="E197" s="31">
        <v>1775700</v>
      </c>
      <c r="F197" s="31">
        <v>1775700</v>
      </c>
      <c r="G197" s="84">
        <f t="shared" si="4"/>
        <v>100</v>
      </c>
    </row>
    <row r="198" spans="1:7" ht="14.25" customHeight="1">
      <c r="A198" s="10"/>
      <c r="B198" s="10"/>
      <c r="C198" s="11">
        <v>4040</v>
      </c>
      <c r="D198" s="5" t="s">
        <v>57</v>
      </c>
      <c r="E198" s="31">
        <v>129100</v>
      </c>
      <c r="F198" s="31">
        <v>129100</v>
      </c>
      <c r="G198" s="84">
        <f t="shared" si="4"/>
        <v>100</v>
      </c>
    </row>
    <row r="199" spans="1:7" ht="12.75">
      <c r="A199" s="10"/>
      <c r="B199" s="10"/>
      <c r="C199" s="11">
        <v>4110</v>
      </c>
      <c r="D199" s="5" t="s">
        <v>103</v>
      </c>
      <c r="E199" s="31">
        <v>360200</v>
      </c>
      <c r="F199" s="31">
        <v>360200</v>
      </c>
      <c r="G199" s="84">
        <f t="shared" si="4"/>
        <v>100</v>
      </c>
    </row>
    <row r="200" spans="1:7" ht="12.75">
      <c r="A200" s="10"/>
      <c r="B200" s="10"/>
      <c r="C200" s="11">
        <v>4120</v>
      </c>
      <c r="D200" s="5" t="s">
        <v>39</v>
      </c>
      <c r="E200" s="31">
        <v>49500</v>
      </c>
      <c r="F200" s="31">
        <v>49500</v>
      </c>
      <c r="G200" s="84">
        <f t="shared" si="4"/>
        <v>100</v>
      </c>
    </row>
    <row r="201" spans="1:7" ht="22.5">
      <c r="A201" s="10"/>
      <c r="B201" s="10"/>
      <c r="C201" s="11">
        <v>4210</v>
      </c>
      <c r="D201" s="5" t="s">
        <v>152</v>
      </c>
      <c r="E201" s="31">
        <v>25000</v>
      </c>
      <c r="F201" s="31">
        <v>24878</v>
      </c>
      <c r="G201" s="84">
        <f t="shared" si="4"/>
        <v>99.512</v>
      </c>
    </row>
    <row r="202" spans="1:7" ht="12.75">
      <c r="A202" s="10"/>
      <c r="B202" s="10"/>
      <c r="C202" s="11">
        <v>4240</v>
      </c>
      <c r="D202" s="5" t="s">
        <v>95</v>
      </c>
      <c r="E202" s="31">
        <v>44390</v>
      </c>
      <c r="F202" s="31">
        <v>44291</v>
      </c>
      <c r="G202" s="84">
        <f t="shared" si="4"/>
        <v>99.77697679657581</v>
      </c>
    </row>
    <row r="203" spans="1:7" ht="12.75">
      <c r="A203" s="10"/>
      <c r="B203" s="10"/>
      <c r="C203" s="11">
        <v>4260</v>
      </c>
      <c r="D203" s="5" t="s">
        <v>96</v>
      </c>
      <c r="E203" s="31">
        <v>8790</v>
      </c>
      <c r="F203" s="31">
        <v>7976</v>
      </c>
      <c r="G203" s="84">
        <f t="shared" si="4"/>
        <v>90.73947667804323</v>
      </c>
    </row>
    <row r="204" spans="1:7" ht="12.75">
      <c r="A204" s="51"/>
      <c r="B204" s="51"/>
      <c r="C204" s="54">
        <v>4270</v>
      </c>
      <c r="D204" s="33" t="s">
        <v>86</v>
      </c>
      <c r="E204" s="35">
        <v>13910</v>
      </c>
      <c r="F204" s="35">
        <v>13086</v>
      </c>
      <c r="G204" s="85">
        <f t="shared" si="4"/>
        <v>94.07620416966212</v>
      </c>
    </row>
    <row r="205" spans="1:7" ht="6" customHeight="1">
      <c r="A205" s="52"/>
      <c r="B205" s="52"/>
      <c r="C205" s="52"/>
      <c r="D205" s="29"/>
      <c r="E205" s="89"/>
      <c r="F205" s="89"/>
      <c r="G205" s="90"/>
    </row>
    <row r="206" spans="1:7" ht="9.75" customHeight="1" thickBot="1">
      <c r="A206" s="158">
        <v>1</v>
      </c>
      <c r="B206" s="158">
        <v>2</v>
      </c>
      <c r="C206" s="17">
        <v>3</v>
      </c>
      <c r="D206" s="17">
        <v>4</v>
      </c>
      <c r="E206" s="159">
        <v>5</v>
      </c>
      <c r="F206" s="159">
        <v>6</v>
      </c>
      <c r="G206" s="157">
        <v>7</v>
      </c>
    </row>
    <row r="207" spans="1:7" ht="13.5" thickTop="1">
      <c r="A207" s="10"/>
      <c r="B207" s="10"/>
      <c r="C207" s="11">
        <v>4280</v>
      </c>
      <c r="D207" s="5" t="s">
        <v>69</v>
      </c>
      <c r="E207" s="134">
        <v>4150</v>
      </c>
      <c r="F207" s="134">
        <v>3450</v>
      </c>
      <c r="G207" s="107">
        <f t="shared" si="4"/>
        <v>83.13253012048193</v>
      </c>
    </row>
    <row r="208" spans="1:7" ht="22.5">
      <c r="A208" s="10"/>
      <c r="B208" s="10"/>
      <c r="C208" s="11">
        <v>4300</v>
      </c>
      <c r="D208" s="5" t="s">
        <v>155</v>
      </c>
      <c r="E208" s="31">
        <v>26200</v>
      </c>
      <c r="F208" s="31">
        <v>22411</v>
      </c>
      <c r="G208" s="84">
        <f t="shared" si="4"/>
        <v>85.5381679389313</v>
      </c>
    </row>
    <row r="209" spans="1:7" ht="12.75">
      <c r="A209" s="10"/>
      <c r="B209" s="10"/>
      <c r="C209" s="11">
        <v>4410</v>
      </c>
      <c r="D209" s="5" t="s">
        <v>65</v>
      </c>
      <c r="E209" s="31">
        <v>4150</v>
      </c>
      <c r="F209" s="31">
        <v>2382</v>
      </c>
      <c r="G209" s="84">
        <f t="shared" si="4"/>
        <v>57.397590361445786</v>
      </c>
    </row>
    <row r="210" spans="1:7" ht="12.75">
      <c r="A210" s="10"/>
      <c r="B210" s="10"/>
      <c r="C210" s="50">
        <v>4440</v>
      </c>
      <c r="D210" s="7" t="s">
        <v>98</v>
      </c>
      <c r="E210" s="39">
        <v>114550</v>
      </c>
      <c r="F210" s="39">
        <v>114550</v>
      </c>
      <c r="G210" s="84">
        <f t="shared" si="4"/>
        <v>100</v>
      </c>
    </row>
    <row r="211" spans="1:7" s="13" customFormat="1" ht="12.75">
      <c r="A211" s="115"/>
      <c r="B211" s="121">
        <v>80113</v>
      </c>
      <c r="C211" s="121"/>
      <c r="D211" s="117" t="s">
        <v>91</v>
      </c>
      <c r="E211" s="120">
        <f>E212</f>
        <v>591640</v>
      </c>
      <c r="F211" s="120">
        <f>F212</f>
        <v>523827</v>
      </c>
      <c r="G211" s="108">
        <f t="shared" si="4"/>
        <v>88.53813129605841</v>
      </c>
    </row>
    <row r="212" spans="1:7" ht="12.75">
      <c r="A212" s="10"/>
      <c r="B212" s="10"/>
      <c r="C212" s="10">
        <v>4300</v>
      </c>
      <c r="D212" s="4" t="s">
        <v>153</v>
      </c>
      <c r="E212" s="38">
        <v>591640</v>
      </c>
      <c r="F212" s="38">
        <v>523827</v>
      </c>
      <c r="G212" s="87">
        <f t="shared" si="4"/>
        <v>88.53813129605841</v>
      </c>
    </row>
    <row r="213" spans="1:7" ht="12.75">
      <c r="A213" s="115"/>
      <c r="B213" s="121">
        <v>80114</v>
      </c>
      <c r="C213" s="121"/>
      <c r="D213" s="117" t="s">
        <v>180</v>
      </c>
      <c r="E213" s="120">
        <f>SUM(E214,E215,E216,E217,E218,E219,E220,E221,E222,E223,E224,E225)</f>
        <v>546950</v>
      </c>
      <c r="F213" s="120">
        <f>SUM(F214,F215,F216,F217,F218,F219,F220,F221,F222,F223,F224,F225)</f>
        <v>532081</v>
      </c>
      <c r="G213" s="108">
        <f t="shared" si="4"/>
        <v>97.28146996983271</v>
      </c>
    </row>
    <row r="214" spans="1:7" ht="12.75">
      <c r="A214" s="10"/>
      <c r="B214" s="55"/>
      <c r="C214" s="55">
        <v>3020</v>
      </c>
      <c r="D214" s="6" t="s">
        <v>183</v>
      </c>
      <c r="E214" s="38">
        <v>800</v>
      </c>
      <c r="F214" s="38">
        <v>490</v>
      </c>
      <c r="G214" s="104">
        <f t="shared" si="4"/>
        <v>61.25</v>
      </c>
    </row>
    <row r="215" spans="1:7" ht="12.75">
      <c r="A215" s="10"/>
      <c r="B215" s="55"/>
      <c r="C215" s="56">
        <v>4010</v>
      </c>
      <c r="D215" s="5" t="s">
        <v>56</v>
      </c>
      <c r="E215" s="39">
        <v>346400</v>
      </c>
      <c r="F215" s="39">
        <v>337082</v>
      </c>
      <c r="G215" s="84">
        <f t="shared" si="4"/>
        <v>97.31004618937645</v>
      </c>
    </row>
    <row r="216" spans="1:7" ht="12.75">
      <c r="A216" s="10"/>
      <c r="B216" s="55"/>
      <c r="C216" s="56">
        <v>4040</v>
      </c>
      <c r="D216" s="7" t="s">
        <v>156</v>
      </c>
      <c r="E216" s="39">
        <v>21700</v>
      </c>
      <c r="F216" s="39">
        <v>20479</v>
      </c>
      <c r="G216" s="84">
        <f t="shared" si="4"/>
        <v>94.37327188940093</v>
      </c>
    </row>
    <row r="217" spans="1:7" ht="12.75">
      <c r="A217" s="10"/>
      <c r="B217" s="55"/>
      <c r="C217" s="56">
        <v>4110</v>
      </c>
      <c r="D217" s="7" t="s">
        <v>103</v>
      </c>
      <c r="E217" s="39">
        <v>68900</v>
      </c>
      <c r="F217" s="39">
        <v>68785</v>
      </c>
      <c r="G217" s="84">
        <f t="shared" si="4"/>
        <v>99.83309143686502</v>
      </c>
    </row>
    <row r="218" spans="1:7" ht="12.75">
      <c r="A218" s="10"/>
      <c r="B218" s="55"/>
      <c r="C218" s="56">
        <v>4120</v>
      </c>
      <c r="D218" s="7" t="s">
        <v>39</v>
      </c>
      <c r="E218" s="39">
        <v>9400</v>
      </c>
      <c r="F218" s="39">
        <v>9284</v>
      </c>
      <c r="G218" s="84">
        <f t="shared" si="4"/>
        <v>98.76595744680851</v>
      </c>
    </row>
    <row r="219" spans="1:7" ht="16.5" customHeight="1">
      <c r="A219" s="10"/>
      <c r="B219" s="55"/>
      <c r="C219" s="56">
        <v>4210</v>
      </c>
      <c r="D219" s="7" t="s">
        <v>157</v>
      </c>
      <c r="E219" s="39">
        <v>26000</v>
      </c>
      <c r="F219" s="39">
        <v>25984</v>
      </c>
      <c r="G219" s="84">
        <f t="shared" si="4"/>
        <v>99.93846153846154</v>
      </c>
    </row>
    <row r="220" spans="1:7" ht="12.75">
      <c r="A220" s="10"/>
      <c r="B220" s="55"/>
      <c r="C220" s="11">
        <v>4270</v>
      </c>
      <c r="D220" s="5" t="s">
        <v>102</v>
      </c>
      <c r="E220" s="31">
        <v>13000</v>
      </c>
      <c r="F220" s="31">
        <v>12199</v>
      </c>
      <c r="G220" s="84">
        <f t="shared" si="4"/>
        <v>93.83846153846154</v>
      </c>
    </row>
    <row r="221" spans="1:7" ht="12.75">
      <c r="A221" s="10"/>
      <c r="B221" s="55"/>
      <c r="C221" s="55">
        <v>4280</v>
      </c>
      <c r="D221" s="4" t="s">
        <v>69</v>
      </c>
      <c r="E221" s="38">
        <v>750</v>
      </c>
      <c r="F221" s="38">
        <v>695</v>
      </c>
      <c r="G221" s="84">
        <f t="shared" si="4"/>
        <v>92.66666666666667</v>
      </c>
    </row>
    <row r="222" spans="1:7" ht="22.5">
      <c r="A222" s="10"/>
      <c r="B222" s="55"/>
      <c r="C222" s="56">
        <v>4300</v>
      </c>
      <c r="D222" s="7" t="s">
        <v>155</v>
      </c>
      <c r="E222" s="39">
        <v>41400</v>
      </c>
      <c r="F222" s="39">
        <v>39533</v>
      </c>
      <c r="G222" s="84">
        <f t="shared" si="4"/>
        <v>95.49033816425121</v>
      </c>
    </row>
    <row r="223" spans="1:7" ht="12.75">
      <c r="A223" s="10"/>
      <c r="B223" s="55"/>
      <c r="C223" s="56">
        <v>4410</v>
      </c>
      <c r="D223" s="7" t="s">
        <v>65</v>
      </c>
      <c r="E223" s="39">
        <v>9000</v>
      </c>
      <c r="F223" s="39">
        <v>8548</v>
      </c>
      <c r="G223" s="84">
        <f t="shared" si="4"/>
        <v>94.97777777777777</v>
      </c>
    </row>
    <row r="224" spans="1:7" ht="12.75">
      <c r="A224" s="10"/>
      <c r="B224" s="55"/>
      <c r="C224" s="56">
        <v>4430</v>
      </c>
      <c r="D224" s="7" t="s">
        <v>97</v>
      </c>
      <c r="E224" s="39">
        <v>4000</v>
      </c>
      <c r="F224" s="39">
        <v>3402</v>
      </c>
      <c r="G224" s="84">
        <f t="shared" si="4"/>
        <v>85.05</v>
      </c>
    </row>
    <row r="225" spans="1:7" ht="12.75">
      <c r="A225" s="10"/>
      <c r="B225" s="55"/>
      <c r="C225" s="56">
        <v>4440</v>
      </c>
      <c r="D225" s="7" t="s">
        <v>98</v>
      </c>
      <c r="E225" s="39">
        <v>5600</v>
      </c>
      <c r="F225" s="39">
        <v>5600</v>
      </c>
      <c r="G225" s="88">
        <f t="shared" si="4"/>
        <v>100</v>
      </c>
    </row>
    <row r="226" spans="1:7" ht="11.25" customHeight="1">
      <c r="A226" s="115"/>
      <c r="B226" s="121">
        <v>80146</v>
      </c>
      <c r="C226" s="115"/>
      <c r="D226" s="133" t="s">
        <v>92</v>
      </c>
      <c r="E226" s="120">
        <f>SUM(E227:E232)</f>
        <v>77628</v>
      </c>
      <c r="F226" s="120">
        <f>SUM(F227:F232)</f>
        <v>71808</v>
      </c>
      <c r="G226" s="108">
        <f aca="true" t="shared" si="5" ref="G226:G287">F226*100/E226</f>
        <v>92.5027052094605</v>
      </c>
    </row>
    <row r="227" spans="1:7" ht="11.25" customHeight="1">
      <c r="A227" s="69"/>
      <c r="B227" s="70"/>
      <c r="C227" s="67">
        <v>4010</v>
      </c>
      <c r="D227" s="66" t="s">
        <v>56</v>
      </c>
      <c r="E227" s="68">
        <v>17500</v>
      </c>
      <c r="F227" s="68">
        <v>17500</v>
      </c>
      <c r="G227" s="104">
        <f t="shared" si="5"/>
        <v>100</v>
      </c>
    </row>
    <row r="228" spans="1:7" ht="11.25" customHeight="1">
      <c r="A228" s="69"/>
      <c r="B228" s="70"/>
      <c r="C228" s="67">
        <v>4110</v>
      </c>
      <c r="D228" s="66" t="s">
        <v>115</v>
      </c>
      <c r="E228" s="68">
        <v>3150</v>
      </c>
      <c r="F228" s="68">
        <v>3150</v>
      </c>
      <c r="G228" s="84">
        <f t="shared" si="5"/>
        <v>100</v>
      </c>
    </row>
    <row r="229" spans="1:7" ht="11.25" customHeight="1">
      <c r="A229" s="69"/>
      <c r="B229" s="70"/>
      <c r="C229" s="67">
        <v>4120</v>
      </c>
      <c r="D229" s="66" t="s">
        <v>39</v>
      </c>
      <c r="E229" s="68">
        <v>430</v>
      </c>
      <c r="F229" s="68">
        <v>430</v>
      </c>
      <c r="G229" s="84">
        <f t="shared" si="5"/>
        <v>100</v>
      </c>
    </row>
    <row r="230" spans="1:7" ht="11.25" customHeight="1">
      <c r="A230" s="10"/>
      <c r="B230" s="10"/>
      <c r="C230" s="74">
        <v>4210</v>
      </c>
      <c r="D230" s="6" t="s">
        <v>63</v>
      </c>
      <c r="E230" s="37">
        <v>2000</v>
      </c>
      <c r="F230" s="37">
        <v>1985</v>
      </c>
      <c r="G230" s="84">
        <f t="shared" si="5"/>
        <v>99.25</v>
      </c>
    </row>
    <row r="231" spans="1:7" ht="11.25" customHeight="1">
      <c r="A231" s="10"/>
      <c r="B231" s="10"/>
      <c r="C231" s="75">
        <v>4300</v>
      </c>
      <c r="D231" s="5" t="s">
        <v>158</v>
      </c>
      <c r="E231" s="31">
        <v>49472</v>
      </c>
      <c r="F231" s="31">
        <v>44805</v>
      </c>
      <c r="G231" s="84">
        <f t="shared" si="5"/>
        <v>90.56638098318241</v>
      </c>
    </row>
    <row r="232" spans="1:7" ht="11.25" customHeight="1">
      <c r="A232" s="10"/>
      <c r="B232" s="10"/>
      <c r="C232" s="76">
        <v>4410</v>
      </c>
      <c r="D232" s="7" t="s">
        <v>65</v>
      </c>
      <c r="E232" s="39">
        <v>5076</v>
      </c>
      <c r="F232" s="39">
        <v>3938</v>
      </c>
      <c r="G232" s="85">
        <f t="shared" si="5"/>
        <v>77.58077226162332</v>
      </c>
    </row>
    <row r="233" spans="1:7" s="14" customFormat="1" ht="22.5" customHeight="1">
      <c r="A233" s="64">
        <v>851</v>
      </c>
      <c r="B233" s="61"/>
      <c r="C233" s="65"/>
      <c r="D233" s="62" t="s">
        <v>104</v>
      </c>
      <c r="E233" s="63">
        <f>E234</f>
        <v>240000</v>
      </c>
      <c r="F233" s="63">
        <f>F234</f>
        <v>212112</v>
      </c>
      <c r="G233" s="106">
        <f t="shared" si="5"/>
        <v>88.38</v>
      </c>
    </row>
    <row r="234" spans="1:7" s="14" customFormat="1" ht="13.5" customHeight="1">
      <c r="A234" s="115"/>
      <c r="B234" s="121">
        <v>85154</v>
      </c>
      <c r="C234" s="121"/>
      <c r="D234" s="117" t="s">
        <v>105</v>
      </c>
      <c r="E234" s="120">
        <f>SUM(E240,E239,E238,E237,E236,E235)</f>
        <v>240000</v>
      </c>
      <c r="F234" s="120">
        <f>SUM(F240,F239,F238,F237,F236,F235)</f>
        <v>212112</v>
      </c>
      <c r="G234" s="108">
        <f t="shared" si="5"/>
        <v>88.38</v>
      </c>
    </row>
    <row r="235" spans="1:7" ht="33.75">
      <c r="A235" s="10"/>
      <c r="B235" s="10"/>
      <c r="C235" s="47">
        <v>2830</v>
      </c>
      <c r="D235" s="6" t="s">
        <v>154</v>
      </c>
      <c r="E235" s="37">
        <v>10000</v>
      </c>
      <c r="F235" s="37">
        <v>10000</v>
      </c>
      <c r="G235" s="104">
        <f t="shared" si="5"/>
        <v>100</v>
      </c>
    </row>
    <row r="236" spans="1:7" ht="12.75">
      <c r="A236" s="10"/>
      <c r="B236" s="10"/>
      <c r="C236" s="47">
        <v>4110</v>
      </c>
      <c r="D236" s="6" t="s">
        <v>103</v>
      </c>
      <c r="E236" s="37">
        <v>3000</v>
      </c>
      <c r="F236" s="31">
        <v>2946</v>
      </c>
      <c r="G236" s="84">
        <f t="shared" si="5"/>
        <v>98.2</v>
      </c>
    </row>
    <row r="237" spans="1:7" ht="12.75">
      <c r="A237" s="10"/>
      <c r="B237" s="10"/>
      <c r="C237" s="47">
        <v>4120</v>
      </c>
      <c r="D237" s="6" t="s">
        <v>39</v>
      </c>
      <c r="E237" s="37">
        <v>1000</v>
      </c>
      <c r="F237" s="31">
        <v>419</v>
      </c>
      <c r="G237" s="84">
        <f t="shared" si="5"/>
        <v>41.9</v>
      </c>
    </row>
    <row r="238" spans="1:7" ht="12.75">
      <c r="A238" s="10"/>
      <c r="B238" s="10"/>
      <c r="C238" s="47">
        <v>4210</v>
      </c>
      <c r="D238" s="6" t="s">
        <v>40</v>
      </c>
      <c r="E238" s="37">
        <v>40000</v>
      </c>
      <c r="F238" s="31">
        <v>31499</v>
      </c>
      <c r="G238" s="84">
        <f t="shared" si="5"/>
        <v>78.7475</v>
      </c>
    </row>
    <row r="239" spans="1:7" ht="33.75">
      <c r="A239" s="10"/>
      <c r="B239" s="10"/>
      <c r="C239" s="11">
        <v>4300</v>
      </c>
      <c r="D239" s="5" t="s">
        <v>106</v>
      </c>
      <c r="E239" s="31">
        <v>185000</v>
      </c>
      <c r="F239" s="31">
        <v>166506</v>
      </c>
      <c r="G239" s="84">
        <f t="shared" si="5"/>
        <v>90.00324324324325</v>
      </c>
    </row>
    <row r="240" spans="1:7" ht="12.75">
      <c r="A240" s="10"/>
      <c r="B240" s="10"/>
      <c r="C240" s="11">
        <v>4410</v>
      </c>
      <c r="D240" s="5" t="s">
        <v>107</v>
      </c>
      <c r="E240" s="31">
        <v>1000</v>
      </c>
      <c r="F240" s="35">
        <v>742</v>
      </c>
      <c r="G240" s="85">
        <f t="shared" si="5"/>
        <v>74.2</v>
      </c>
    </row>
    <row r="241" spans="1:7" s="14" customFormat="1" ht="22.5" customHeight="1">
      <c r="A241" s="64">
        <v>852</v>
      </c>
      <c r="B241" s="61"/>
      <c r="C241" s="65"/>
      <c r="D241" s="62" t="s">
        <v>159</v>
      </c>
      <c r="E241" s="63">
        <f>SUM(E250,E252,E255,E258,E263,E278,E276,E242)</f>
        <v>2087063</v>
      </c>
      <c r="F241" s="63">
        <f>SUM(F250,F252,F255,F258,F263,F278,F276,F242)</f>
        <v>2040197</v>
      </c>
      <c r="G241" s="106">
        <f t="shared" si="5"/>
        <v>97.7544520697267</v>
      </c>
    </row>
    <row r="242" spans="1:7" s="14" customFormat="1" ht="22.5" customHeight="1">
      <c r="A242" s="115"/>
      <c r="B242" s="121">
        <v>85212</v>
      </c>
      <c r="C242" s="121"/>
      <c r="D242" s="117" t="s">
        <v>204</v>
      </c>
      <c r="E242" s="120">
        <f>SUM(E243:E249)</f>
        <v>776300</v>
      </c>
      <c r="F242" s="120">
        <f>SUM(F243:F249)</f>
        <v>773764</v>
      </c>
      <c r="G242" s="108">
        <f aca="true" t="shared" si="6" ref="G242:G249">F242*100/E242</f>
        <v>99.67332216926447</v>
      </c>
    </row>
    <row r="243" spans="1:7" s="14" customFormat="1" ht="13.5" customHeight="1">
      <c r="A243" s="10"/>
      <c r="B243" s="10"/>
      <c r="C243" s="47">
        <v>3110</v>
      </c>
      <c r="D243" s="6" t="s">
        <v>205</v>
      </c>
      <c r="E243" s="37">
        <v>731754</v>
      </c>
      <c r="F243" s="37">
        <v>729221</v>
      </c>
      <c r="G243" s="104">
        <f t="shared" si="6"/>
        <v>99.65384541799567</v>
      </c>
    </row>
    <row r="244" spans="1:7" s="14" customFormat="1" ht="13.5" customHeight="1">
      <c r="A244" s="10"/>
      <c r="B244" s="10"/>
      <c r="C244" s="11">
        <v>4010</v>
      </c>
      <c r="D244" s="5" t="s">
        <v>56</v>
      </c>
      <c r="E244" s="31">
        <v>8896</v>
      </c>
      <c r="F244" s="31">
        <v>8896</v>
      </c>
      <c r="G244" s="84">
        <f t="shared" si="6"/>
        <v>100</v>
      </c>
    </row>
    <row r="245" spans="1:7" s="14" customFormat="1" ht="13.5" customHeight="1">
      <c r="A245" s="10"/>
      <c r="B245" s="10"/>
      <c r="C245" s="11">
        <v>4110</v>
      </c>
      <c r="D245" s="5" t="s">
        <v>115</v>
      </c>
      <c r="E245" s="31">
        <v>13227</v>
      </c>
      <c r="F245" s="31">
        <v>13226</v>
      </c>
      <c r="G245" s="84">
        <f t="shared" si="6"/>
        <v>99.99243970666062</v>
      </c>
    </row>
    <row r="246" spans="1:7" s="14" customFormat="1" ht="13.5" customHeight="1">
      <c r="A246" s="10"/>
      <c r="B246" s="10"/>
      <c r="C246" s="11">
        <v>4120</v>
      </c>
      <c r="D246" s="5" t="s">
        <v>39</v>
      </c>
      <c r="E246" s="31">
        <v>200</v>
      </c>
      <c r="F246" s="31">
        <v>199</v>
      </c>
      <c r="G246" s="84">
        <f t="shared" si="6"/>
        <v>99.5</v>
      </c>
    </row>
    <row r="247" spans="1:7" s="14" customFormat="1" ht="14.25" customHeight="1">
      <c r="A247" s="10"/>
      <c r="B247" s="10"/>
      <c r="C247" s="47">
        <v>4210</v>
      </c>
      <c r="D247" s="6" t="s">
        <v>121</v>
      </c>
      <c r="E247" s="37">
        <v>4000</v>
      </c>
      <c r="F247" s="31">
        <v>4000</v>
      </c>
      <c r="G247" s="84">
        <f t="shared" si="6"/>
        <v>100</v>
      </c>
    </row>
    <row r="248" spans="1:7" s="14" customFormat="1" ht="14.25" customHeight="1">
      <c r="A248" s="10"/>
      <c r="B248" s="10"/>
      <c r="C248" s="11">
        <v>4300</v>
      </c>
      <c r="D248" s="5" t="s">
        <v>53</v>
      </c>
      <c r="E248" s="31">
        <v>11923</v>
      </c>
      <c r="F248" s="31">
        <v>11922</v>
      </c>
      <c r="G248" s="84">
        <f t="shared" si="6"/>
        <v>99.99161284911516</v>
      </c>
    </row>
    <row r="249" spans="1:7" s="14" customFormat="1" ht="13.5" customHeight="1">
      <c r="A249" s="10"/>
      <c r="B249" s="10"/>
      <c r="C249" s="50">
        <v>6060</v>
      </c>
      <c r="D249" s="7" t="s">
        <v>176</v>
      </c>
      <c r="E249" s="39">
        <v>6300</v>
      </c>
      <c r="F249" s="39">
        <v>6300</v>
      </c>
      <c r="G249" s="88">
        <f t="shared" si="6"/>
        <v>100</v>
      </c>
    </row>
    <row r="250" spans="1:7" s="14" customFormat="1" ht="14.25" customHeight="1">
      <c r="A250" s="115"/>
      <c r="B250" s="121">
        <v>85213</v>
      </c>
      <c r="C250" s="121"/>
      <c r="D250" s="117" t="s">
        <v>108</v>
      </c>
      <c r="E250" s="120">
        <f>E251</f>
        <v>8500</v>
      </c>
      <c r="F250" s="120">
        <f>F251</f>
        <v>7625</v>
      </c>
      <c r="G250" s="108">
        <f t="shared" si="5"/>
        <v>89.70588235294117</v>
      </c>
    </row>
    <row r="251" spans="1:7" ht="12.75">
      <c r="A251" s="10"/>
      <c r="B251" s="10"/>
      <c r="C251" s="10">
        <v>4130</v>
      </c>
      <c r="D251" s="4" t="s">
        <v>173</v>
      </c>
      <c r="E251" s="38">
        <v>8500</v>
      </c>
      <c r="F251" s="38">
        <v>7625</v>
      </c>
      <c r="G251" s="87">
        <f t="shared" si="5"/>
        <v>89.70588235294117</v>
      </c>
    </row>
    <row r="252" spans="1:7" s="13" customFormat="1" ht="21" customHeight="1">
      <c r="A252" s="115"/>
      <c r="B252" s="121">
        <v>85214</v>
      </c>
      <c r="C252" s="121"/>
      <c r="D252" s="117" t="s">
        <v>109</v>
      </c>
      <c r="E252" s="120">
        <f>SUM(E254,E253)</f>
        <v>600400</v>
      </c>
      <c r="F252" s="120">
        <f>SUM(F254,F253)</f>
        <v>596601</v>
      </c>
      <c r="G252" s="108">
        <f t="shared" si="5"/>
        <v>99.36725516322451</v>
      </c>
    </row>
    <row r="253" spans="1:7" ht="12.75">
      <c r="A253" s="10"/>
      <c r="B253" s="10"/>
      <c r="C253" s="47">
        <v>3110</v>
      </c>
      <c r="D253" s="6" t="s">
        <v>112</v>
      </c>
      <c r="E253" s="37">
        <v>592787</v>
      </c>
      <c r="F253" s="37">
        <v>588989</v>
      </c>
      <c r="G253" s="104">
        <f t="shared" si="5"/>
        <v>99.35929769040145</v>
      </c>
    </row>
    <row r="254" spans="1:7" ht="12.75">
      <c r="A254" s="10"/>
      <c r="B254" s="10"/>
      <c r="C254" s="50">
        <v>4110</v>
      </c>
      <c r="D254" s="7" t="s">
        <v>206</v>
      </c>
      <c r="E254" s="39">
        <v>7613</v>
      </c>
      <c r="F254" s="39">
        <v>7612</v>
      </c>
      <c r="G254" s="88">
        <f t="shared" si="5"/>
        <v>99.98686457375541</v>
      </c>
    </row>
    <row r="255" spans="1:7" s="13" customFormat="1" ht="12.75">
      <c r="A255" s="115"/>
      <c r="B255" s="121">
        <v>85215</v>
      </c>
      <c r="C255" s="121"/>
      <c r="D255" s="117" t="s">
        <v>110</v>
      </c>
      <c r="E255" s="120">
        <f>SUM(E257,E256)</f>
        <v>95550</v>
      </c>
      <c r="F255" s="120">
        <f>SUM(F257,F256)</f>
        <v>90617</v>
      </c>
      <c r="G255" s="108">
        <f t="shared" si="5"/>
        <v>94.83725798011513</v>
      </c>
    </row>
    <row r="256" spans="1:7" ht="12.75">
      <c r="A256" s="10"/>
      <c r="B256" s="10"/>
      <c r="C256" s="47">
        <v>3110</v>
      </c>
      <c r="D256" s="6" t="s">
        <v>112</v>
      </c>
      <c r="E256" s="37">
        <v>93650</v>
      </c>
      <c r="F256" s="37">
        <v>88997</v>
      </c>
      <c r="G256" s="104">
        <f t="shared" si="5"/>
        <v>95.03150026695141</v>
      </c>
    </row>
    <row r="257" spans="1:7" ht="12.75">
      <c r="A257" s="10"/>
      <c r="B257" s="10"/>
      <c r="C257" s="50">
        <v>4300</v>
      </c>
      <c r="D257" s="7" t="s">
        <v>53</v>
      </c>
      <c r="E257" s="39">
        <v>1900</v>
      </c>
      <c r="F257" s="39">
        <v>1620</v>
      </c>
      <c r="G257" s="88">
        <f t="shared" si="5"/>
        <v>85.26315789473684</v>
      </c>
    </row>
    <row r="258" spans="1:7" s="13" customFormat="1" ht="12.75">
      <c r="A258" s="115"/>
      <c r="B258" s="121">
        <v>85216</v>
      </c>
      <c r="C258" s="121"/>
      <c r="D258" s="117" t="s">
        <v>111</v>
      </c>
      <c r="E258" s="120">
        <f>E259</f>
        <v>1654</v>
      </c>
      <c r="F258" s="120">
        <f>F259</f>
        <v>1654</v>
      </c>
      <c r="G258" s="108">
        <f t="shared" si="5"/>
        <v>100</v>
      </c>
    </row>
    <row r="259" spans="1:7" ht="12.75">
      <c r="A259" s="136"/>
      <c r="B259" s="136"/>
      <c r="C259" s="136">
        <v>3110</v>
      </c>
      <c r="D259" s="137" t="s">
        <v>113</v>
      </c>
      <c r="E259" s="97">
        <v>1654</v>
      </c>
      <c r="F259" s="97">
        <v>1654</v>
      </c>
      <c r="G259" s="79">
        <f t="shared" si="5"/>
        <v>100</v>
      </c>
    </row>
    <row r="260" spans="1:7" ht="3.75" customHeight="1">
      <c r="A260" s="53"/>
      <c r="B260" s="53"/>
      <c r="C260" s="53"/>
      <c r="D260" s="30"/>
      <c r="E260" s="34"/>
      <c r="F260" s="34"/>
      <c r="G260" s="91"/>
    </row>
    <row r="261" spans="1:7" ht="7.5" customHeight="1">
      <c r="A261" s="92"/>
      <c r="B261" s="92"/>
      <c r="C261" s="92"/>
      <c r="D261" s="93"/>
      <c r="E261" s="94"/>
      <c r="F261" s="94"/>
      <c r="G261" s="95"/>
    </row>
    <row r="262" spans="1:7" ht="9.75" customHeight="1">
      <c r="A262" s="138">
        <v>1</v>
      </c>
      <c r="B262" s="138">
        <v>2</v>
      </c>
      <c r="C262" s="139">
        <v>3</v>
      </c>
      <c r="D262" s="139">
        <v>4</v>
      </c>
      <c r="E262" s="140">
        <v>5</v>
      </c>
      <c r="F262" s="140">
        <v>6</v>
      </c>
      <c r="G262" s="141">
        <v>7</v>
      </c>
    </row>
    <row r="263" spans="1:7" s="13" customFormat="1" ht="12.75">
      <c r="A263" s="115"/>
      <c r="B263" s="121">
        <v>85219</v>
      </c>
      <c r="C263" s="121"/>
      <c r="D263" s="117" t="s">
        <v>19</v>
      </c>
      <c r="E263" s="120">
        <f>SUM(E275,E274,E273,E272,E271,E270,E269,E268,E267,E266,E265,E264)</f>
        <v>492659</v>
      </c>
      <c r="F263" s="120">
        <f>SUM(F275,F274,F273,F272,F271,F270,F269,F268,F267,F266,F265,F264)</f>
        <v>462263</v>
      </c>
      <c r="G263" s="108">
        <f t="shared" si="5"/>
        <v>93.83021521985795</v>
      </c>
    </row>
    <row r="264" spans="1:7" ht="22.5">
      <c r="A264" s="10"/>
      <c r="B264" s="10"/>
      <c r="C264" s="47">
        <v>3020</v>
      </c>
      <c r="D264" s="6" t="s">
        <v>66</v>
      </c>
      <c r="E264" s="37">
        <v>2500</v>
      </c>
      <c r="F264" s="37">
        <v>2169</v>
      </c>
      <c r="G264" s="104">
        <f t="shared" si="5"/>
        <v>86.76</v>
      </c>
    </row>
    <row r="265" spans="1:7" ht="12.75">
      <c r="A265" s="10"/>
      <c r="B265" s="10"/>
      <c r="C265" s="11">
        <v>4010</v>
      </c>
      <c r="D265" s="5" t="s">
        <v>56</v>
      </c>
      <c r="E265" s="31">
        <v>285000</v>
      </c>
      <c r="F265" s="31">
        <v>273368</v>
      </c>
      <c r="G265" s="84">
        <f t="shared" si="5"/>
        <v>95.91859649122807</v>
      </c>
    </row>
    <row r="266" spans="1:7" ht="12.75">
      <c r="A266" s="10"/>
      <c r="B266" s="10"/>
      <c r="C266" s="11">
        <v>4040</v>
      </c>
      <c r="D266" s="5" t="s">
        <v>57</v>
      </c>
      <c r="E266" s="31">
        <v>18850</v>
      </c>
      <c r="F266" s="31">
        <v>18849</v>
      </c>
      <c r="G266" s="84">
        <f t="shared" si="5"/>
        <v>99.9946949602122</v>
      </c>
    </row>
    <row r="267" spans="1:7" ht="12.75">
      <c r="A267" s="10"/>
      <c r="B267" s="10"/>
      <c r="C267" s="11">
        <v>4110</v>
      </c>
      <c r="D267" s="5" t="s">
        <v>115</v>
      </c>
      <c r="E267" s="31">
        <v>53000</v>
      </c>
      <c r="F267" s="31">
        <v>52220</v>
      </c>
      <c r="G267" s="84">
        <f t="shared" si="5"/>
        <v>98.52830188679245</v>
      </c>
    </row>
    <row r="268" spans="1:7" ht="12.75">
      <c r="A268" s="10"/>
      <c r="B268" s="10"/>
      <c r="C268" s="11">
        <v>4120</v>
      </c>
      <c r="D268" s="5" t="s">
        <v>39</v>
      </c>
      <c r="E268" s="31">
        <v>7100</v>
      </c>
      <c r="F268" s="31">
        <v>7034</v>
      </c>
      <c r="G268" s="84">
        <f t="shared" si="5"/>
        <v>99.07042253521126</v>
      </c>
    </row>
    <row r="269" spans="1:7" ht="22.5">
      <c r="A269" s="10"/>
      <c r="B269" s="10"/>
      <c r="C269" s="47">
        <v>4210</v>
      </c>
      <c r="D269" s="6" t="s">
        <v>116</v>
      </c>
      <c r="E269" s="37">
        <v>24759</v>
      </c>
      <c r="F269" s="37">
        <v>15975</v>
      </c>
      <c r="G269" s="84">
        <f t="shared" si="5"/>
        <v>64.52199200290804</v>
      </c>
    </row>
    <row r="270" spans="1:7" ht="12.75">
      <c r="A270" s="10"/>
      <c r="B270" s="10"/>
      <c r="C270" s="11">
        <v>4270</v>
      </c>
      <c r="D270" s="5" t="s">
        <v>86</v>
      </c>
      <c r="E270" s="37">
        <v>1800</v>
      </c>
      <c r="F270" s="37">
        <v>562</v>
      </c>
      <c r="G270" s="84">
        <f t="shared" si="5"/>
        <v>31.22222222222222</v>
      </c>
    </row>
    <row r="271" spans="1:7" ht="12.75">
      <c r="A271" s="10"/>
      <c r="B271" s="10"/>
      <c r="C271" s="11">
        <v>4280</v>
      </c>
      <c r="D271" s="5" t="s">
        <v>69</v>
      </c>
      <c r="E271" s="31">
        <v>450</v>
      </c>
      <c r="F271" s="31">
        <v>225</v>
      </c>
      <c r="G271" s="84">
        <f t="shared" si="5"/>
        <v>50</v>
      </c>
    </row>
    <row r="272" spans="1:7" ht="22.5">
      <c r="A272" s="10"/>
      <c r="B272" s="10"/>
      <c r="C272" s="11">
        <v>4300</v>
      </c>
      <c r="D272" s="5" t="s">
        <v>117</v>
      </c>
      <c r="E272" s="31">
        <v>66384</v>
      </c>
      <c r="F272" s="31">
        <v>60453</v>
      </c>
      <c r="G272" s="84">
        <f t="shared" si="5"/>
        <v>91.06561822125813</v>
      </c>
    </row>
    <row r="273" spans="1:7" ht="12.75">
      <c r="A273" s="10"/>
      <c r="B273" s="10"/>
      <c r="C273" s="11">
        <v>4410</v>
      </c>
      <c r="D273" s="5" t="s">
        <v>107</v>
      </c>
      <c r="E273" s="31">
        <v>21000</v>
      </c>
      <c r="F273" s="31">
        <v>19592</v>
      </c>
      <c r="G273" s="84">
        <f t="shared" si="5"/>
        <v>93.29523809523809</v>
      </c>
    </row>
    <row r="274" spans="1:7" ht="12.75">
      <c r="A274" s="10"/>
      <c r="B274" s="10"/>
      <c r="C274" s="50">
        <v>4440</v>
      </c>
      <c r="D274" s="7" t="s">
        <v>98</v>
      </c>
      <c r="E274" s="31">
        <v>5816</v>
      </c>
      <c r="F274" s="31">
        <v>5816</v>
      </c>
      <c r="G274" s="84">
        <f t="shared" si="5"/>
        <v>100</v>
      </c>
    </row>
    <row r="275" spans="1:7" ht="12.75">
      <c r="A275" s="10"/>
      <c r="B275" s="10"/>
      <c r="C275" s="50">
        <v>6060</v>
      </c>
      <c r="D275" s="7" t="s">
        <v>176</v>
      </c>
      <c r="E275" s="39">
        <v>6000</v>
      </c>
      <c r="F275" s="39">
        <v>6000</v>
      </c>
      <c r="G275" s="88">
        <f t="shared" si="5"/>
        <v>100</v>
      </c>
    </row>
    <row r="276" spans="1:7" ht="12.75">
      <c r="A276" s="115"/>
      <c r="B276" s="121">
        <v>85228</v>
      </c>
      <c r="C276" s="121"/>
      <c r="D276" s="117" t="s">
        <v>189</v>
      </c>
      <c r="E276" s="120">
        <f>E277</f>
        <v>30000</v>
      </c>
      <c r="F276" s="120">
        <f>F277</f>
        <v>30000</v>
      </c>
      <c r="G276" s="108">
        <f t="shared" si="5"/>
        <v>100</v>
      </c>
    </row>
    <row r="277" spans="1:7" ht="46.5" customHeight="1">
      <c r="A277" s="10"/>
      <c r="B277" s="10"/>
      <c r="C277" s="10">
        <v>2830</v>
      </c>
      <c r="D277" s="4" t="s">
        <v>190</v>
      </c>
      <c r="E277" s="38">
        <v>30000</v>
      </c>
      <c r="F277" s="38">
        <v>30000</v>
      </c>
      <c r="G277" s="87">
        <f t="shared" si="5"/>
        <v>100</v>
      </c>
    </row>
    <row r="278" spans="1:7" ht="12.75">
      <c r="A278" s="115"/>
      <c r="B278" s="121">
        <v>85295</v>
      </c>
      <c r="C278" s="121"/>
      <c r="D278" s="117" t="s">
        <v>6</v>
      </c>
      <c r="E278" s="120">
        <f>E279</f>
        <v>82000</v>
      </c>
      <c r="F278" s="120">
        <f>F279</f>
        <v>77673</v>
      </c>
      <c r="G278" s="108">
        <f t="shared" si="5"/>
        <v>94.72317073170731</v>
      </c>
    </row>
    <row r="279" spans="1:7" ht="12.75">
      <c r="A279" s="10"/>
      <c r="B279" s="10"/>
      <c r="C279" s="10">
        <v>3110</v>
      </c>
      <c r="D279" s="4" t="s">
        <v>114</v>
      </c>
      <c r="E279" s="37">
        <v>82000</v>
      </c>
      <c r="F279" s="37">
        <v>77673</v>
      </c>
      <c r="G279" s="86">
        <f t="shared" si="5"/>
        <v>94.72317073170731</v>
      </c>
    </row>
    <row r="280" spans="1:7" s="14" customFormat="1" ht="22.5" customHeight="1">
      <c r="A280" s="64">
        <v>854</v>
      </c>
      <c r="B280" s="61"/>
      <c r="C280" s="65"/>
      <c r="D280" s="62" t="s">
        <v>126</v>
      </c>
      <c r="E280" s="63">
        <f>SUM(E281,E293,E295)</f>
        <v>518385</v>
      </c>
      <c r="F280" s="63">
        <f>SUM(F281,F293,F295)</f>
        <v>488644</v>
      </c>
      <c r="G280" s="106">
        <f t="shared" si="5"/>
        <v>94.26275837456717</v>
      </c>
    </row>
    <row r="281" spans="1:7" s="14" customFormat="1" ht="13.5" customHeight="1">
      <c r="A281" s="115"/>
      <c r="B281" s="121">
        <v>85401</v>
      </c>
      <c r="C281" s="121"/>
      <c r="D281" s="117" t="s">
        <v>118</v>
      </c>
      <c r="E281" s="120">
        <f>SUM(E282:E287,E288:E292)</f>
        <v>418135</v>
      </c>
      <c r="F281" s="120">
        <f>SUM(F282:F287,F288:F292)</f>
        <v>389820</v>
      </c>
      <c r="G281" s="108">
        <f t="shared" si="5"/>
        <v>93.22826359907685</v>
      </c>
    </row>
    <row r="282" spans="1:7" ht="33.75">
      <c r="A282" s="10"/>
      <c r="B282" s="10"/>
      <c r="C282" s="47">
        <v>3020</v>
      </c>
      <c r="D282" s="6" t="s">
        <v>119</v>
      </c>
      <c r="E282" s="37">
        <v>24605</v>
      </c>
      <c r="F282" s="37">
        <v>22918</v>
      </c>
      <c r="G282" s="104">
        <f t="shared" si="5"/>
        <v>93.14366998577525</v>
      </c>
    </row>
    <row r="283" spans="1:7" ht="12.75">
      <c r="A283" s="10"/>
      <c r="B283" s="10"/>
      <c r="C283" s="11">
        <v>4010</v>
      </c>
      <c r="D283" s="5" t="s">
        <v>56</v>
      </c>
      <c r="E283" s="31">
        <v>262200</v>
      </c>
      <c r="F283" s="31">
        <v>247596</v>
      </c>
      <c r="G283" s="84">
        <f t="shared" si="5"/>
        <v>94.43020594965675</v>
      </c>
    </row>
    <row r="284" spans="1:7" ht="12.75">
      <c r="A284" s="10"/>
      <c r="B284" s="10"/>
      <c r="C284" s="11">
        <v>4040</v>
      </c>
      <c r="D284" s="5" t="s">
        <v>57</v>
      </c>
      <c r="E284" s="31">
        <v>14600</v>
      </c>
      <c r="F284" s="31">
        <v>14471</v>
      </c>
      <c r="G284" s="84">
        <f t="shared" si="5"/>
        <v>99.11643835616438</v>
      </c>
    </row>
    <row r="285" spans="1:7" ht="12.75">
      <c r="A285" s="10"/>
      <c r="B285" s="10"/>
      <c r="C285" s="11">
        <v>4110</v>
      </c>
      <c r="D285" s="5" t="s">
        <v>115</v>
      </c>
      <c r="E285" s="31">
        <v>55000</v>
      </c>
      <c r="F285" s="31">
        <v>49244</v>
      </c>
      <c r="G285" s="84">
        <f t="shared" si="5"/>
        <v>89.53454545454545</v>
      </c>
    </row>
    <row r="286" spans="1:7" ht="12.75">
      <c r="A286" s="10"/>
      <c r="B286" s="10"/>
      <c r="C286" s="11">
        <v>4120</v>
      </c>
      <c r="D286" s="5" t="s">
        <v>39</v>
      </c>
      <c r="E286" s="31">
        <v>8000</v>
      </c>
      <c r="F286" s="31">
        <v>7122</v>
      </c>
      <c r="G286" s="84">
        <f t="shared" si="5"/>
        <v>89.025</v>
      </c>
    </row>
    <row r="287" spans="1:7" ht="12.75">
      <c r="A287" s="10"/>
      <c r="B287" s="10"/>
      <c r="C287" s="11">
        <v>4210</v>
      </c>
      <c r="D287" s="5" t="s">
        <v>120</v>
      </c>
      <c r="E287" s="31">
        <v>13400</v>
      </c>
      <c r="F287" s="31">
        <v>11427</v>
      </c>
      <c r="G287" s="84">
        <f t="shared" si="5"/>
        <v>85.27611940298507</v>
      </c>
    </row>
    <row r="288" spans="1:7" ht="12" customHeight="1">
      <c r="A288" s="10"/>
      <c r="B288" s="10"/>
      <c r="C288" s="11">
        <v>4240</v>
      </c>
      <c r="D288" s="5" t="s">
        <v>95</v>
      </c>
      <c r="E288" s="31">
        <v>8400</v>
      </c>
      <c r="F288" s="31">
        <v>6641</v>
      </c>
      <c r="G288" s="84">
        <f aca="true" t="shared" si="7" ref="G288:G331">F288*100/E288</f>
        <v>79.05952380952381</v>
      </c>
    </row>
    <row r="289" spans="1:7" ht="12.75">
      <c r="A289" s="10"/>
      <c r="B289" s="10"/>
      <c r="C289" s="11">
        <v>4280</v>
      </c>
      <c r="D289" s="5" t="s">
        <v>69</v>
      </c>
      <c r="E289" s="31">
        <v>1100</v>
      </c>
      <c r="F289" s="31">
        <v>1100</v>
      </c>
      <c r="G289" s="84">
        <f t="shared" si="7"/>
        <v>100</v>
      </c>
    </row>
    <row r="290" spans="1:7" ht="12.75">
      <c r="A290" s="10"/>
      <c r="B290" s="10"/>
      <c r="C290" s="11">
        <v>4300</v>
      </c>
      <c r="D290" s="5" t="s">
        <v>53</v>
      </c>
      <c r="E290" s="31">
        <v>13530</v>
      </c>
      <c r="F290" s="31">
        <v>12212</v>
      </c>
      <c r="G290" s="84">
        <f t="shared" si="7"/>
        <v>90.25868440502587</v>
      </c>
    </row>
    <row r="291" spans="1:7" ht="12.75">
      <c r="A291" s="10"/>
      <c r="B291" s="10"/>
      <c r="C291" s="11">
        <v>4410</v>
      </c>
      <c r="D291" s="5" t="s">
        <v>65</v>
      </c>
      <c r="E291" s="31">
        <v>1200</v>
      </c>
      <c r="F291" s="31">
        <v>989</v>
      </c>
      <c r="G291" s="84">
        <f t="shared" si="7"/>
        <v>82.41666666666667</v>
      </c>
    </row>
    <row r="292" spans="1:7" ht="12.75">
      <c r="A292" s="10"/>
      <c r="B292" s="10"/>
      <c r="C292" s="50">
        <v>4440</v>
      </c>
      <c r="D292" s="7" t="s">
        <v>98</v>
      </c>
      <c r="E292" s="39">
        <v>16100</v>
      </c>
      <c r="F292" s="39">
        <v>16100</v>
      </c>
      <c r="G292" s="88">
        <f t="shared" si="7"/>
        <v>100</v>
      </c>
    </row>
    <row r="293" spans="1:7" s="13" customFormat="1" ht="12.75">
      <c r="A293" s="115"/>
      <c r="B293" s="121">
        <v>85407</v>
      </c>
      <c r="C293" s="121"/>
      <c r="D293" s="117" t="s">
        <v>122</v>
      </c>
      <c r="E293" s="120">
        <f>E294</f>
        <v>42730</v>
      </c>
      <c r="F293" s="120">
        <f>F294</f>
        <v>42730</v>
      </c>
      <c r="G293" s="108">
        <f t="shared" si="7"/>
        <v>100</v>
      </c>
    </row>
    <row r="294" spans="1:7" ht="40.5" customHeight="1">
      <c r="A294" s="10"/>
      <c r="B294" s="10"/>
      <c r="C294" s="10">
        <v>2830</v>
      </c>
      <c r="D294" s="4" t="s">
        <v>124</v>
      </c>
      <c r="E294" s="38">
        <v>42730</v>
      </c>
      <c r="F294" s="38">
        <v>42730</v>
      </c>
      <c r="G294" s="87">
        <f t="shared" si="7"/>
        <v>100</v>
      </c>
    </row>
    <row r="295" spans="1:7" s="13" customFormat="1" ht="12.75">
      <c r="A295" s="115"/>
      <c r="B295" s="121">
        <v>85415</v>
      </c>
      <c r="C295" s="121"/>
      <c r="D295" s="117" t="s">
        <v>123</v>
      </c>
      <c r="E295" s="120">
        <f>E296</f>
        <v>57520</v>
      </c>
      <c r="F295" s="120">
        <f>F296</f>
        <v>56094</v>
      </c>
      <c r="G295" s="108">
        <f t="shared" si="7"/>
        <v>97.52086230876218</v>
      </c>
    </row>
    <row r="296" spans="1:7" ht="12.75">
      <c r="A296" s="10"/>
      <c r="B296" s="10"/>
      <c r="C296" s="10">
        <v>3240</v>
      </c>
      <c r="D296" s="4" t="s">
        <v>125</v>
      </c>
      <c r="E296" s="37">
        <v>57520</v>
      </c>
      <c r="F296" s="37">
        <v>56094</v>
      </c>
      <c r="G296" s="86">
        <f t="shared" si="7"/>
        <v>97.52086230876218</v>
      </c>
    </row>
    <row r="297" spans="1:7" s="14" customFormat="1" ht="18.75" customHeight="1">
      <c r="A297" s="64">
        <v>900</v>
      </c>
      <c r="B297" s="61"/>
      <c r="C297" s="65"/>
      <c r="D297" s="62" t="s">
        <v>20</v>
      </c>
      <c r="E297" s="63">
        <f>SUM(E300,E302,E306,E298)</f>
        <v>1461311</v>
      </c>
      <c r="F297" s="63">
        <f>SUM(F300,F302,F306,F298)</f>
        <v>1443081</v>
      </c>
      <c r="G297" s="106">
        <f t="shared" si="7"/>
        <v>98.75249005858439</v>
      </c>
    </row>
    <row r="298" spans="1:7" s="14" customFormat="1" ht="14.25" customHeight="1">
      <c r="A298" s="115"/>
      <c r="B298" s="121">
        <v>90002</v>
      </c>
      <c r="C298" s="121"/>
      <c r="D298" s="117" t="s">
        <v>207</v>
      </c>
      <c r="E298" s="120">
        <f>E299</f>
        <v>15000</v>
      </c>
      <c r="F298" s="120">
        <f>F299</f>
        <v>8820</v>
      </c>
      <c r="G298" s="108">
        <f>F298*100/E298</f>
        <v>58.8</v>
      </c>
    </row>
    <row r="299" spans="1:7" s="14" customFormat="1" ht="14.25" customHeight="1">
      <c r="A299" s="10"/>
      <c r="B299" s="10"/>
      <c r="C299" s="10">
        <v>4300</v>
      </c>
      <c r="D299" s="4" t="s">
        <v>53</v>
      </c>
      <c r="E299" s="38">
        <v>15000</v>
      </c>
      <c r="F299" s="38">
        <v>8820</v>
      </c>
      <c r="G299" s="87">
        <f>F299*100/E299</f>
        <v>58.8</v>
      </c>
    </row>
    <row r="300" spans="1:7" s="14" customFormat="1" ht="15.75" customHeight="1">
      <c r="A300" s="115"/>
      <c r="B300" s="121">
        <v>90003</v>
      </c>
      <c r="C300" s="121"/>
      <c r="D300" s="117" t="s">
        <v>127</v>
      </c>
      <c r="E300" s="120">
        <f>E301</f>
        <v>40765</v>
      </c>
      <c r="F300" s="120">
        <f>F301</f>
        <v>40361</v>
      </c>
      <c r="G300" s="108">
        <f t="shared" si="7"/>
        <v>99.00895375935238</v>
      </c>
    </row>
    <row r="301" spans="1:7" ht="12.75">
      <c r="A301" s="10"/>
      <c r="B301" s="10"/>
      <c r="C301" s="10">
        <v>4300</v>
      </c>
      <c r="D301" s="4" t="s">
        <v>175</v>
      </c>
      <c r="E301" s="38">
        <v>40765</v>
      </c>
      <c r="F301" s="38">
        <v>40361</v>
      </c>
      <c r="G301" s="87">
        <f t="shared" si="7"/>
        <v>99.00895375935238</v>
      </c>
    </row>
    <row r="302" spans="1:7" s="13" customFormat="1" ht="12.75">
      <c r="A302" s="115"/>
      <c r="B302" s="121">
        <v>90015</v>
      </c>
      <c r="C302" s="121"/>
      <c r="D302" s="117" t="s">
        <v>21</v>
      </c>
      <c r="E302" s="120">
        <f>SUM(E304,E303,E305)</f>
        <v>1276228</v>
      </c>
      <c r="F302" s="120">
        <f>SUM(F304,F303,F305)</f>
        <v>1264582</v>
      </c>
      <c r="G302" s="108">
        <f t="shared" si="7"/>
        <v>99.08746712969783</v>
      </c>
    </row>
    <row r="303" spans="1:7" ht="12.75">
      <c r="A303" s="10"/>
      <c r="B303" s="10"/>
      <c r="C303" s="47">
        <v>4260</v>
      </c>
      <c r="D303" s="6" t="s">
        <v>96</v>
      </c>
      <c r="E303" s="37">
        <v>521727</v>
      </c>
      <c r="F303" s="37">
        <v>510179</v>
      </c>
      <c r="G303" s="104">
        <f t="shared" si="7"/>
        <v>97.78658187136185</v>
      </c>
    </row>
    <row r="304" spans="1:7" ht="12.75">
      <c r="A304" s="10"/>
      <c r="B304" s="10"/>
      <c r="C304" s="47">
        <v>4270</v>
      </c>
      <c r="D304" s="6" t="s">
        <v>128</v>
      </c>
      <c r="E304" s="37">
        <v>363914</v>
      </c>
      <c r="F304" s="37">
        <v>363856</v>
      </c>
      <c r="G304" s="84">
        <f t="shared" si="7"/>
        <v>99.98406216853432</v>
      </c>
    </row>
    <row r="305" spans="1:7" ht="12.75">
      <c r="A305" s="10"/>
      <c r="B305" s="10"/>
      <c r="C305" s="10">
        <v>6050</v>
      </c>
      <c r="D305" s="4" t="s">
        <v>184</v>
      </c>
      <c r="E305" s="38">
        <v>390587</v>
      </c>
      <c r="F305" s="38">
        <v>390547</v>
      </c>
      <c r="G305" s="88">
        <f t="shared" si="7"/>
        <v>99.98975900375588</v>
      </c>
    </row>
    <row r="306" spans="1:7" s="13" customFormat="1" ht="12.75">
      <c r="A306" s="115"/>
      <c r="B306" s="121">
        <v>90017</v>
      </c>
      <c r="C306" s="121"/>
      <c r="D306" s="117" t="s">
        <v>143</v>
      </c>
      <c r="E306" s="120">
        <f>E307</f>
        <v>129318</v>
      </c>
      <c r="F306" s="120">
        <f>F307</f>
        <v>129318</v>
      </c>
      <c r="G306" s="108">
        <f t="shared" si="7"/>
        <v>100</v>
      </c>
    </row>
    <row r="307" spans="1:7" ht="12.75">
      <c r="A307" s="10"/>
      <c r="B307" s="10"/>
      <c r="C307" s="10">
        <v>2650</v>
      </c>
      <c r="D307" s="4" t="s">
        <v>144</v>
      </c>
      <c r="E307" s="37">
        <v>129318</v>
      </c>
      <c r="F307" s="37">
        <v>129318</v>
      </c>
      <c r="G307" s="86">
        <f t="shared" si="7"/>
        <v>100</v>
      </c>
    </row>
    <row r="308" spans="1:7" s="14" customFormat="1" ht="18" customHeight="1">
      <c r="A308" s="64">
        <v>921</v>
      </c>
      <c r="B308" s="61"/>
      <c r="C308" s="65"/>
      <c r="D308" s="62" t="s">
        <v>129</v>
      </c>
      <c r="E308" s="63">
        <f>SUM(E309,E311)</f>
        <v>872251</v>
      </c>
      <c r="F308" s="63">
        <f>SUM(F309,F311)</f>
        <v>872251</v>
      </c>
      <c r="G308" s="106">
        <f t="shared" si="7"/>
        <v>100</v>
      </c>
    </row>
    <row r="309" spans="1:7" s="14" customFormat="1" ht="14.25" customHeight="1">
      <c r="A309" s="115"/>
      <c r="B309" s="121">
        <v>92109</v>
      </c>
      <c r="C309" s="121"/>
      <c r="D309" s="117" t="s">
        <v>130</v>
      </c>
      <c r="E309" s="120">
        <f>E310</f>
        <v>509741</v>
      </c>
      <c r="F309" s="120">
        <f>F310</f>
        <v>509741</v>
      </c>
      <c r="G309" s="108">
        <f t="shared" si="7"/>
        <v>100</v>
      </c>
    </row>
    <row r="310" spans="1:7" ht="12.75">
      <c r="A310" s="10"/>
      <c r="B310" s="10"/>
      <c r="C310" s="10">
        <v>2550</v>
      </c>
      <c r="D310" s="4" t="s">
        <v>174</v>
      </c>
      <c r="E310" s="38">
        <v>509741</v>
      </c>
      <c r="F310" s="38">
        <v>509741</v>
      </c>
      <c r="G310" s="87">
        <f t="shared" si="7"/>
        <v>100</v>
      </c>
    </row>
    <row r="311" spans="1:7" s="13" customFormat="1" ht="12.75">
      <c r="A311" s="115"/>
      <c r="B311" s="121">
        <v>92116</v>
      </c>
      <c r="C311" s="121"/>
      <c r="D311" s="117" t="s">
        <v>145</v>
      </c>
      <c r="E311" s="120">
        <f>E312</f>
        <v>362510</v>
      </c>
      <c r="F311" s="120">
        <f>F312</f>
        <v>362510</v>
      </c>
      <c r="G311" s="108">
        <f t="shared" si="7"/>
        <v>100</v>
      </c>
    </row>
    <row r="312" spans="1:7" ht="12.75">
      <c r="A312" s="51"/>
      <c r="B312" s="51"/>
      <c r="C312" s="51">
        <v>2550</v>
      </c>
      <c r="D312" s="43" t="s">
        <v>174</v>
      </c>
      <c r="E312" s="44">
        <v>362510</v>
      </c>
      <c r="F312" s="44">
        <v>362510</v>
      </c>
      <c r="G312" s="86">
        <f t="shared" si="7"/>
        <v>100</v>
      </c>
    </row>
    <row r="313" spans="1:7" ht="12.75">
      <c r="A313" s="92"/>
      <c r="B313" s="92"/>
      <c r="C313" s="92"/>
      <c r="D313" s="93"/>
      <c r="E313" s="94"/>
      <c r="F313" s="94"/>
      <c r="G313" s="95"/>
    </row>
    <row r="314" spans="1:7" ht="11.25" customHeight="1" thickBot="1">
      <c r="A314" s="103">
        <v>1</v>
      </c>
      <c r="B314" s="103">
        <v>2</v>
      </c>
      <c r="C314" s="8">
        <v>3</v>
      </c>
      <c r="D314" s="8">
        <v>4</v>
      </c>
      <c r="E314" s="36">
        <v>5</v>
      </c>
      <c r="F314" s="36">
        <v>6</v>
      </c>
      <c r="G314" s="82">
        <v>7</v>
      </c>
    </row>
    <row r="315" spans="1:7" s="14" customFormat="1" ht="22.5" customHeight="1" thickTop="1">
      <c r="A315" s="64">
        <v>926</v>
      </c>
      <c r="B315" s="61"/>
      <c r="C315" s="65"/>
      <c r="D315" s="62" t="s">
        <v>131</v>
      </c>
      <c r="E315" s="63">
        <f>SUM(E316)</f>
        <v>318712</v>
      </c>
      <c r="F315" s="63">
        <f>SUM(F316)</f>
        <v>285588</v>
      </c>
      <c r="G315" s="106">
        <f t="shared" si="7"/>
        <v>89.6069178443234</v>
      </c>
    </row>
    <row r="316" spans="1:7" s="14" customFormat="1" ht="14.25" customHeight="1">
      <c r="A316" s="115"/>
      <c r="B316" s="121">
        <v>92605</v>
      </c>
      <c r="C316" s="121"/>
      <c r="D316" s="117" t="s">
        <v>132</v>
      </c>
      <c r="E316" s="120">
        <f>SUM(E317:E325)</f>
        <v>318712</v>
      </c>
      <c r="F316" s="120">
        <f>SUM(F317:F325)</f>
        <v>285588</v>
      </c>
      <c r="G316" s="108">
        <f t="shared" si="7"/>
        <v>89.6069178443234</v>
      </c>
    </row>
    <row r="317" spans="1:7" s="14" customFormat="1" ht="14.25" customHeight="1">
      <c r="A317" s="10"/>
      <c r="B317" s="10"/>
      <c r="C317" s="47">
        <v>3020</v>
      </c>
      <c r="D317" s="6" t="s">
        <v>160</v>
      </c>
      <c r="E317" s="37">
        <v>800</v>
      </c>
      <c r="F317" s="37">
        <v>325</v>
      </c>
      <c r="G317" s="104">
        <f t="shared" si="7"/>
        <v>40.625</v>
      </c>
    </row>
    <row r="318" spans="1:7" s="14" customFormat="1" ht="12.75" customHeight="1">
      <c r="A318" s="10"/>
      <c r="B318" s="10"/>
      <c r="C318" s="11">
        <v>4010</v>
      </c>
      <c r="D318" s="5" t="s">
        <v>56</v>
      </c>
      <c r="E318" s="31">
        <v>72000</v>
      </c>
      <c r="F318" s="31">
        <v>62343</v>
      </c>
      <c r="G318" s="84">
        <f t="shared" si="7"/>
        <v>86.5875</v>
      </c>
    </row>
    <row r="319" spans="1:7" s="14" customFormat="1" ht="13.5" customHeight="1">
      <c r="A319" s="10"/>
      <c r="B319" s="10"/>
      <c r="C319" s="47">
        <v>4110</v>
      </c>
      <c r="D319" s="6" t="s">
        <v>181</v>
      </c>
      <c r="E319" s="37">
        <v>13100</v>
      </c>
      <c r="F319" s="37">
        <v>11321</v>
      </c>
      <c r="G319" s="84">
        <f t="shared" si="7"/>
        <v>86.41984732824427</v>
      </c>
    </row>
    <row r="320" spans="1:7" s="14" customFormat="1" ht="14.25" customHeight="1">
      <c r="A320" s="10"/>
      <c r="B320" s="10"/>
      <c r="C320" s="47">
        <v>4120</v>
      </c>
      <c r="D320" s="6" t="s">
        <v>39</v>
      </c>
      <c r="E320" s="37">
        <v>2200</v>
      </c>
      <c r="F320" s="37">
        <v>1691</v>
      </c>
      <c r="G320" s="84">
        <f t="shared" si="7"/>
        <v>76.86363636363636</v>
      </c>
    </row>
    <row r="321" spans="1:7" ht="12.75">
      <c r="A321" s="10"/>
      <c r="B321" s="10"/>
      <c r="C321" s="47">
        <v>4210</v>
      </c>
      <c r="D321" s="6" t="s">
        <v>121</v>
      </c>
      <c r="E321" s="37">
        <v>109500</v>
      </c>
      <c r="F321" s="37">
        <v>104259</v>
      </c>
      <c r="G321" s="84">
        <f t="shared" si="7"/>
        <v>95.21369863013699</v>
      </c>
    </row>
    <row r="322" spans="1:7" ht="12.75">
      <c r="A322" s="10"/>
      <c r="B322" s="10"/>
      <c r="C322" s="47">
        <v>4270</v>
      </c>
      <c r="D322" s="6" t="s">
        <v>102</v>
      </c>
      <c r="E322" s="37">
        <v>10000</v>
      </c>
      <c r="F322" s="37">
        <v>4514</v>
      </c>
      <c r="G322" s="84">
        <f t="shared" si="7"/>
        <v>45.14</v>
      </c>
    </row>
    <row r="323" spans="1:7" ht="12.75">
      <c r="A323" s="10"/>
      <c r="B323" s="10"/>
      <c r="C323" s="11">
        <v>4300</v>
      </c>
      <c r="D323" s="5" t="s">
        <v>53</v>
      </c>
      <c r="E323" s="31">
        <v>105312</v>
      </c>
      <c r="F323" s="31">
        <v>95787</v>
      </c>
      <c r="G323" s="84">
        <f t="shared" si="7"/>
        <v>90.95544667274385</v>
      </c>
    </row>
    <row r="324" spans="1:7" ht="12.75">
      <c r="A324" s="10"/>
      <c r="B324" s="10"/>
      <c r="C324" s="11">
        <v>4410</v>
      </c>
      <c r="D324" s="5" t="s">
        <v>161</v>
      </c>
      <c r="E324" s="39">
        <v>3000</v>
      </c>
      <c r="F324" s="39">
        <v>2548</v>
      </c>
      <c r="G324" s="84">
        <f t="shared" si="7"/>
        <v>84.93333333333334</v>
      </c>
    </row>
    <row r="325" spans="1:7" ht="12.75">
      <c r="A325" s="51"/>
      <c r="B325" s="51"/>
      <c r="C325" s="54">
        <v>4440</v>
      </c>
      <c r="D325" s="33" t="s">
        <v>162</v>
      </c>
      <c r="E325" s="35">
        <v>2800</v>
      </c>
      <c r="F325" s="35">
        <v>2800</v>
      </c>
      <c r="G325" s="85">
        <f t="shared" si="7"/>
        <v>100</v>
      </c>
    </row>
    <row r="326" spans="1:7" ht="12.75">
      <c r="A326" s="57"/>
      <c r="B326" s="57"/>
      <c r="C326" s="57"/>
      <c r="E326" s="41"/>
      <c r="F326" s="41"/>
      <c r="G326" s="79"/>
    </row>
    <row r="327" spans="1:7" s="14" customFormat="1" ht="22.5" customHeight="1">
      <c r="A327" s="19"/>
      <c r="B327" s="21"/>
      <c r="C327" s="20"/>
      <c r="D327" s="22" t="s">
        <v>133</v>
      </c>
      <c r="E327" s="40">
        <f>SUM(E315,E308,E297,E280,E241,E233,E156,E150,E145,E140,E122,E110,E57,E42,E32,E21,E18,E12)</f>
        <v>43280731</v>
      </c>
      <c r="F327" s="40">
        <f>SUM(F315,F308,F297,F280,F241,F233,F156,F150,F145,F140,F122,F110,F57,F42,F32,F21,F18,F12)</f>
        <v>42381320</v>
      </c>
      <c r="G327" s="105">
        <f t="shared" si="7"/>
        <v>97.92191356472237</v>
      </c>
    </row>
    <row r="328" spans="1:7" ht="22.5">
      <c r="A328" s="58"/>
      <c r="B328" s="58"/>
      <c r="C328" s="58">
        <v>992</v>
      </c>
      <c r="D328" s="9" t="s">
        <v>209</v>
      </c>
      <c r="E328" s="42">
        <v>3296683</v>
      </c>
      <c r="F328" s="42">
        <v>3296683</v>
      </c>
      <c r="G328" s="79">
        <f t="shared" si="7"/>
        <v>100</v>
      </c>
    </row>
    <row r="329" spans="1:7" s="14" customFormat="1" ht="22.5" customHeight="1">
      <c r="A329" s="19"/>
      <c r="B329" s="21"/>
      <c r="C329" s="20"/>
      <c r="D329" s="22" t="s">
        <v>134</v>
      </c>
      <c r="E329" s="40">
        <f>E328</f>
        <v>3296683</v>
      </c>
      <c r="F329" s="40">
        <f>F328</f>
        <v>3296683</v>
      </c>
      <c r="G329" s="105">
        <f t="shared" si="7"/>
        <v>100</v>
      </c>
    </row>
    <row r="330" spans="1:7" ht="12.75">
      <c r="A330" s="57"/>
      <c r="B330" s="57"/>
      <c r="C330" s="57"/>
      <c r="E330" s="41"/>
      <c r="F330" s="41"/>
      <c r="G330" s="79"/>
    </row>
    <row r="331" spans="1:7" s="14" customFormat="1" ht="22.5" customHeight="1">
      <c r="A331" s="19"/>
      <c r="B331" s="21"/>
      <c r="C331" s="20"/>
      <c r="D331" s="22" t="s">
        <v>135</v>
      </c>
      <c r="E331" s="40">
        <f>SUM(E327,E329)</f>
        <v>46577414</v>
      </c>
      <c r="F331" s="40">
        <f>SUM(F327,F329)</f>
        <v>45678003</v>
      </c>
      <c r="G331" s="105">
        <f t="shared" si="7"/>
        <v>98.06899756177963</v>
      </c>
    </row>
    <row r="332" spans="1:5" ht="12.75">
      <c r="A332" s="57"/>
      <c r="B332" s="57"/>
      <c r="C332" s="57"/>
      <c r="E332" s="41"/>
    </row>
    <row r="333" spans="1:5" ht="12.75">
      <c r="A333" s="57"/>
      <c r="B333" s="57"/>
      <c r="C333" s="57"/>
      <c r="E333" s="41"/>
    </row>
    <row r="334" spans="1:5" ht="12.75">
      <c r="A334" s="57"/>
      <c r="B334" s="57"/>
      <c r="C334" s="57"/>
      <c r="E334" s="41"/>
    </row>
    <row r="335" ht="12.75">
      <c r="E335" s="41"/>
    </row>
    <row r="336" ht="12.75">
      <c r="E336" s="41"/>
    </row>
    <row r="337" ht="12.75">
      <c r="E337" s="41"/>
    </row>
    <row r="338" ht="12.75">
      <c r="E338" s="41"/>
    </row>
    <row r="339" ht="12.75">
      <c r="E339" s="41"/>
    </row>
    <row r="340" ht="12.75">
      <c r="E340" s="41"/>
    </row>
    <row r="341" ht="12.75">
      <c r="E341" s="41"/>
    </row>
    <row r="342" ht="12.75">
      <c r="E342" s="41"/>
    </row>
    <row r="343" ht="12.75">
      <c r="E343" s="41"/>
    </row>
  </sheetData>
  <mergeCells count="15">
    <mergeCell ref="G54:G55"/>
    <mergeCell ref="A54:C54"/>
    <mergeCell ref="D54:D55"/>
    <mergeCell ref="E54:E55"/>
    <mergeCell ref="F54:F55"/>
    <mergeCell ref="A9:C9"/>
    <mergeCell ref="D9:D10"/>
    <mergeCell ref="A7:E7"/>
    <mergeCell ref="E9:E10"/>
    <mergeCell ref="F9:F10"/>
    <mergeCell ref="G9:G10"/>
    <mergeCell ref="D1:E1"/>
    <mergeCell ref="D3:G3"/>
    <mergeCell ref="D4:G4"/>
    <mergeCell ref="D5:G5"/>
  </mergeCells>
  <printOptions horizontalCentered="1"/>
  <pageMargins left="0.4330708661417323" right="0.4724409448818898" top="0.41" bottom="0.5511811023622047" header="0.35433070866141736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D37" sqref="D37"/>
    </sheetView>
  </sheetViews>
  <sheetFormatPr defaultColWidth="9.00390625" defaultRowHeight="12.75"/>
  <cols>
    <col min="1" max="1" width="5.25390625" style="1" customWidth="1"/>
    <col min="2" max="2" width="49.00390625" style="1" customWidth="1"/>
    <col min="3" max="3" width="9.625" style="1" customWidth="1"/>
    <col min="4" max="4" width="10.25390625" style="1" customWidth="1"/>
    <col min="5" max="16384" width="9.125" style="1" customWidth="1"/>
  </cols>
  <sheetData>
    <row r="1" ht="12.75">
      <c r="C1" s="2"/>
    </row>
    <row r="2" spans="1:3" ht="36.75" customHeight="1">
      <c r="A2" s="170" t="s">
        <v>142</v>
      </c>
      <c r="B2" s="170"/>
      <c r="C2" s="170"/>
    </row>
    <row r="3" spans="1:3" ht="20.25">
      <c r="A3" s="171" t="s">
        <v>141</v>
      </c>
      <c r="B3" s="171"/>
      <c r="C3" s="171"/>
    </row>
    <row r="4" spans="1:3" ht="12.75">
      <c r="A4" s="172" t="s">
        <v>149</v>
      </c>
      <c r="B4" s="172"/>
      <c r="C4" s="172"/>
    </row>
    <row r="5" spans="1:3" ht="12.75">
      <c r="A5" s="3"/>
      <c r="B5" s="3"/>
      <c r="C5" s="3"/>
    </row>
    <row r="7" spans="1:5" ht="26.25" customHeight="1">
      <c r="A7" s="18" t="s">
        <v>0</v>
      </c>
      <c r="B7" s="18" t="s">
        <v>22</v>
      </c>
      <c r="C7" s="142" t="s">
        <v>201</v>
      </c>
      <c r="D7" s="143" t="s">
        <v>202</v>
      </c>
      <c r="E7" s="135" t="s">
        <v>195</v>
      </c>
    </row>
    <row r="8" spans="1:5" ht="10.5" customHeight="1" thickBot="1">
      <c r="A8" s="17">
        <v>1</v>
      </c>
      <c r="B8" s="17">
        <v>2</v>
      </c>
      <c r="C8" s="144">
        <v>3</v>
      </c>
      <c r="D8" s="145">
        <v>4</v>
      </c>
      <c r="E8" s="145">
        <v>5</v>
      </c>
    </row>
    <row r="9" spans="1:5" ht="26.25" customHeight="1" thickTop="1">
      <c r="A9" s="15" t="s">
        <v>1</v>
      </c>
      <c r="B9" s="16" t="s">
        <v>5</v>
      </c>
      <c r="C9" s="134">
        <f>WYDATKI!E12</f>
        <v>4290478</v>
      </c>
      <c r="D9" s="146">
        <f>WYDATKI!F12</f>
        <v>4116751</v>
      </c>
      <c r="E9" s="147">
        <f>D9/C9*100</f>
        <v>95.95087074214108</v>
      </c>
    </row>
    <row r="10" spans="1:5" ht="26.25" customHeight="1">
      <c r="A10" s="11" t="s">
        <v>36</v>
      </c>
      <c r="B10" s="12" t="s">
        <v>136</v>
      </c>
      <c r="C10" s="31">
        <f>WYDATKI!E18</f>
        <v>3267</v>
      </c>
      <c r="D10" s="148">
        <f>WYDATKI!F18</f>
        <v>3267</v>
      </c>
      <c r="E10" s="149">
        <f aca="true" t="shared" si="0" ref="E10:E29">D10/C10*100</f>
        <v>100</v>
      </c>
    </row>
    <row r="11" spans="1:5" ht="26.25" customHeight="1">
      <c r="A11" s="11">
        <v>600</v>
      </c>
      <c r="B11" s="12" t="s">
        <v>23</v>
      </c>
      <c r="C11" s="31">
        <f>WYDATKI!E21</f>
        <v>4126840</v>
      </c>
      <c r="D11" s="148">
        <f>WYDATKI!F21</f>
        <v>4084293</v>
      </c>
      <c r="E11" s="149">
        <f t="shared" si="0"/>
        <v>98.96901745645579</v>
      </c>
    </row>
    <row r="12" spans="1:5" ht="26.25" customHeight="1">
      <c r="A12" s="11">
        <v>700</v>
      </c>
      <c r="B12" s="12" t="s">
        <v>24</v>
      </c>
      <c r="C12" s="31">
        <f>WYDATKI!E32</f>
        <v>298428</v>
      </c>
      <c r="D12" s="148">
        <f>WYDATKI!F32</f>
        <v>296903</v>
      </c>
      <c r="E12" s="149">
        <f t="shared" si="0"/>
        <v>99.48898896886351</v>
      </c>
    </row>
    <row r="13" spans="1:5" ht="26.25" customHeight="1">
      <c r="A13" s="11">
        <v>710</v>
      </c>
      <c r="B13" s="12" t="s">
        <v>25</v>
      </c>
      <c r="C13" s="31">
        <f>WYDATKI!E42</f>
        <v>409663</v>
      </c>
      <c r="D13" s="148">
        <f>WYDATKI!F42</f>
        <v>386751</v>
      </c>
      <c r="E13" s="149">
        <f t="shared" si="0"/>
        <v>94.40711023450983</v>
      </c>
    </row>
    <row r="14" spans="1:5" ht="26.25" customHeight="1">
      <c r="A14" s="11">
        <v>750</v>
      </c>
      <c r="B14" s="12" t="s">
        <v>26</v>
      </c>
      <c r="C14" s="31">
        <f>WYDATKI!E57</f>
        <v>5899854</v>
      </c>
      <c r="D14" s="148">
        <f>WYDATKI!F57</f>
        <v>5847523</v>
      </c>
      <c r="E14" s="149">
        <f t="shared" si="0"/>
        <v>99.11301194910925</v>
      </c>
    </row>
    <row r="15" spans="1:5" ht="26.25" customHeight="1">
      <c r="A15" s="11">
        <v>751</v>
      </c>
      <c r="B15" s="12" t="s">
        <v>27</v>
      </c>
      <c r="C15" s="31">
        <f>WYDATKI!E110</f>
        <v>23133</v>
      </c>
      <c r="D15" s="148">
        <f>WYDATKI!F110</f>
        <v>23133</v>
      </c>
      <c r="E15" s="149">
        <f t="shared" si="0"/>
        <v>100</v>
      </c>
    </row>
    <row r="16" spans="1:5" ht="26.25" customHeight="1">
      <c r="A16" s="11">
        <v>754</v>
      </c>
      <c r="B16" s="12" t="s">
        <v>28</v>
      </c>
      <c r="C16" s="31">
        <f>WYDATKI!E122</f>
        <v>305048</v>
      </c>
      <c r="D16" s="148">
        <f>WYDATKI!F122</f>
        <v>302683</v>
      </c>
      <c r="E16" s="149">
        <f t="shared" si="0"/>
        <v>99.22471217644436</v>
      </c>
    </row>
    <row r="17" spans="1:5" ht="26.25" customHeight="1">
      <c r="A17" s="11">
        <v>756</v>
      </c>
      <c r="B17" s="77" t="s">
        <v>179</v>
      </c>
      <c r="C17" s="31">
        <f>WYDATKI!E140</f>
        <v>155000</v>
      </c>
      <c r="D17" s="148">
        <f>WYDATKI!F140</f>
        <v>154037</v>
      </c>
      <c r="E17" s="149">
        <f t="shared" si="0"/>
        <v>99.37870967741935</v>
      </c>
    </row>
    <row r="18" spans="1:5" ht="26.25" customHeight="1">
      <c r="A18" s="11">
        <v>757</v>
      </c>
      <c r="B18" s="12" t="s">
        <v>137</v>
      </c>
      <c r="C18" s="31">
        <f>WYDATKI!E145</f>
        <v>1073000</v>
      </c>
      <c r="D18" s="148">
        <f>WYDATKI!F145</f>
        <v>1000073</v>
      </c>
      <c r="E18" s="149">
        <f t="shared" si="0"/>
        <v>93.20344827586207</v>
      </c>
    </row>
    <row r="19" spans="1:5" ht="26.25" customHeight="1">
      <c r="A19" s="11">
        <v>758</v>
      </c>
      <c r="B19" s="12" t="s">
        <v>29</v>
      </c>
      <c r="C19" s="31">
        <f>WYDATKI!E150</f>
        <v>728423</v>
      </c>
      <c r="D19" s="148">
        <f>WYDATKI!F150</f>
        <v>728423</v>
      </c>
      <c r="E19" s="149">
        <f t="shared" si="0"/>
        <v>100</v>
      </c>
    </row>
    <row r="20" spans="1:5" ht="26.25" customHeight="1">
      <c r="A20" s="11">
        <v>801</v>
      </c>
      <c r="B20" s="12" t="s">
        <v>30</v>
      </c>
      <c r="C20" s="31">
        <f>WYDATKI!E156</f>
        <v>20469875</v>
      </c>
      <c r="D20" s="148">
        <f>WYDATKI!F156</f>
        <v>20095610</v>
      </c>
      <c r="E20" s="149">
        <f t="shared" si="0"/>
        <v>98.17163026154287</v>
      </c>
    </row>
    <row r="21" spans="1:5" ht="26.25" customHeight="1">
      <c r="A21" s="11">
        <v>851</v>
      </c>
      <c r="B21" s="12" t="s">
        <v>138</v>
      </c>
      <c r="C21" s="31">
        <f>WYDATKI!E233</f>
        <v>240000</v>
      </c>
      <c r="D21" s="148">
        <f>WYDATKI!F233</f>
        <v>212112</v>
      </c>
      <c r="E21" s="149">
        <f t="shared" si="0"/>
        <v>88.38000000000001</v>
      </c>
    </row>
    <row r="22" spans="1:5" ht="26.25" customHeight="1">
      <c r="A22" s="11">
        <v>852</v>
      </c>
      <c r="B22" s="12" t="s">
        <v>191</v>
      </c>
      <c r="C22" s="31">
        <f>WYDATKI!E241</f>
        <v>2087063</v>
      </c>
      <c r="D22" s="148">
        <f>WYDATKI!F241</f>
        <v>2040197</v>
      </c>
      <c r="E22" s="149">
        <f t="shared" si="0"/>
        <v>97.7544520697267</v>
      </c>
    </row>
    <row r="23" spans="1:5" ht="26.25" customHeight="1">
      <c r="A23" s="11">
        <v>854</v>
      </c>
      <c r="B23" s="12" t="s">
        <v>31</v>
      </c>
      <c r="C23" s="31">
        <f>WYDATKI!E280</f>
        <v>518385</v>
      </c>
      <c r="D23" s="148">
        <f>WYDATKI!F280</f>
        <v>488644</v>
      </c>
      <c r="E23" s="149">
        <f t="shared" si="0"/>
        <v>94.26275837456717</v>
      </c>
    </row>
    <row r="24" spans="1:5" ht="26.25" customHeight="1">
      <c r="A24" s="11">
        <v>900</v>
      </c>
      <c r="B24" s="12" t="s">
        <v>32</v>
      </c>
      <c r="C24" s="31">
        <f>WYDATKI!E297</f>
        <v>1461311</v>
      </c>
      <c r="D24" s="148">
        <f>WYDATKI!F297</f>
        <v>1443081</v>
      </c>
      <c r="E24" s="149">
        <f t="shared" si="0"/>
        <v>98.75249005858439</v>
      </c>
    </row>
    <row r="25" spans="1:5" ht="26.25" customHeight="1">
      <c r="A25" s="11">
        <v>921</v>
      </c>
      <c r="B25" s="12" t="s">
        <v>139</v>
      </c>
      <c r="C25" s="31">
        <f>WYDATKI!E308</f>
        <v>872251</v>
      </c>
      <c r="D25" s="148">
        <f>WYDATKI!F308</f>
        <v>872251</v>
      </c>
      <c r="E25" s="149">
        <f t="shared" si="0"/>
        <v>100</v>
      </c>
    </row>
    <row r="26" spans="1:5" ht="26.25" customHeight="1">
      <c r="A26" s="11">
        <v>926</v>
      </c>
      <c r="B26" s="12" t="s">
        <v>140</v>
      </c>
      <c r="C26" s="44">
        <f>WYDATKI!E315</f>
        <v>318712</v>
      </c>
      <c r="D26" s="98">
        <f>WYDATKI!F315</f>
        <v>285588</v>
      </c>
      <c r="E26" s="99">
        <f t="shared" si="0"/>
        <v>89.60691784432339</v>
      </c>
    </row>
    <row r="27" spans="1:5" s="14" customFormat="1" ht="26.25" customHeight="1">
      <c r="A27" s="25"/>
      <c r="B27" s="26" t="s">
        <v>146</v>
      </c>
      <c r="C27" s="32">
        <f>SUM(C9:C26)</f>
        <v>43280731</v>
      </c>
      <c r="D27" s="32">
        <f>SUM(D9:D26)</f>
        <v>42381320</v>
      </c>
      <c r="E27" s="100">
        <f t="shared" si="0"/>
        <v>97.92191356472237</v>
      </c>
    </row>
    <row r="28" spans="1:5" s="14" customFormat="1" ht="26.25" customHeight="1" thickBot="1">
      <c r="A28" s="27"/>
      <c r="B28" s="28" t="s">
        <v>147</v>
      </c>
      <c r="C28" s="150">
        <v>3296683</v>
      </c>
      <c r="D28" s="151">
        <f>WYDATKI!F328</f>
        <v>3296683</v>
      </c>
      <c r="E28" s="152">
        <f t="shared" si="0"/>
        <v>100</v>
      </c>
    </row>
    <row r="29" spans="1:5" s="14" customFormat="1" ht="26.25" customHeight="1" thickTop="1">
      <c r="A29" s="23"/>
      <c r="B29" s="24" t="s">
        <v>148</v>
      </c>
      <c r="C29" s="153">
        <f>(C27+C28)</f>
        <v>46577414</v>
      </c>
      <c r="D29" s="154">
        <f>D27+D28</f>
        <v>45678003</v>
      </c>
      <c r="E29" s="155">
        <f t="shared" si="0"/>
        <v>98.06899756177963</v>
      </c>
    </row>
  </sheetData>
  <mergeCells count="3"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&amp;C&amp;8Strona 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2005-03-15T07:54:03Z</cp:lastPrinted>
  <dcterms:created xsi:type="dcterms:W3CDTF">2002-11-06T08:41:21Z</dcterms:created>
  <dcterms:modified xsi:type="dcterms:W3CDTF">2005-03-31T09:46:45Z</dcterms:modified>
  <cp:category/>
  <cp:version/>
  <cp:contentType/>
  <cp:contentStatus/>
</cp:coreProperties>
</file>